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Engenharia\Obras&amp;Projetos\Viário\Pontes Municipais\PONTE CAMPINA DOS MAIA\PROJ 10.02.2022\"/>
    </mc:Choice>
  </mc:AlternateContent>
  <xr:revisionPtr revIDLastSave="0" documentId="8_{0256156B-4174-47DA-9B3E-514FA73CCCE4}" xr6:coauthVersionLast="47" xr6:coauthVersionMax="47" xr10:uidLastSave="{00000000-0000-0000-0000-000000000000}"/>
  <bookViews>
    <workbookView xWindow="28680" yWindow="-120" windowWidth="29040" windowHeight="15840" xr2:uid="{C9610CCD-F520-4E9E-9D5B-46F08B7B07A7}"/>
  </bookViews>
  <sheets>
    <sheet name="Orçamento" sheetId="20" r:id="rId1"/>
    <sheet name="Fisico_financeiro" sheetId="17" r:id="rId2"/>
    <sheet name="Mem_Cálculo_quant." sheetId="19" r:id="rId3"/>
    <sheet name="Tab_Anomalias" sheetId="13" r:id="rId4"/>
    <sheet name="Tab_fissuras" sheetId="16" r:id="rId5"/>
    <sheet name="TPU_Unificada" sheetId="3" r:id="rId6"/>
    <sheet name="Ref_Custos" sheetId="9" r:id="rId7"/>
    <sheet name="BDI" sheetId="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</externalReferences>
  <definedNames>
    <definedName name="\s" localSheetId="2">#REF!</definedName>
    <definedName name="\s" localSheetId="0">#REF!</definedName>
    <definedName name="\s" localSheetId="6">#REF!</definedName>
    <definedName name="\s">#REF!</definedName>
    <definedName name="__________________OUT98" hidden="1">{#N/A,#N/A,TRUE,"Serviços"}</definedName>
    <definedName name="______________OUT98" hidden="1">{#N/A,#N/A,TRUE,"Serviços"}</definedName>
    <definedName name="_____________OUT98" hidden="1">{#N/A,#N/A,TRUE,"Serviços"}</definedName>
    <definedName name="____________OUT98" hidden="1">{#N/A,#N/A,TRUE,"Serviços"}</definedName>
    <definedName name="____________OUT988" hidden="1">{#N/A,#N/A,TRUE,"Serviços"}</definedName>
    <definedName name="___________OUT98" hidden="1">{#N/A,#N/A,TRUE,"Serviços"}</definedName>
    <definedName name="___________OUT988" hidden="1">{#N/A,#N/A,TRUE,"Serviços"}</definedName>
    <definedName name="___________OUT9888" hidden="1">{#N/A,#N/A,TRUE,"Serviços"}</definedName>
    <definedName name="__________OUT98" hidden="1">{#N/A,#N/A,TRUE,"Serviços"}</definedName>
    <definedName name="_________OUT98" hidden="1">{#N/A,#N/A,TRUE,"Serviços"}</definedName>
    <definedName name="_________OUTT98" hidden="1">{#N/A,#N/A,TRUE,"Serviços"}</definedName>
    <definedName name="_________OUTT988" hidden="1">{#N/A,#N/A,TRUE,"Serviços"}</definedName>
    <definedName name="_________planilha" hidden="1">{#N/A,#N/A,TRUE,"Serviços"}</definedName>
    <definedName name="________OUT98" hidden="1">{#N/A,#N/A,TRUE,"Serviços"}</definedName>
    <definedName name="________OUTTT98" hidden="1">{#N/A,#N/A,TRUE,"Serviços"}</definedName>
    <definedName name="_______OUT98" hidden="1">{#N/A,#N/A,TRUE,"Serviços"}</definedName>
    <definedName name="_______OUT9888" hidden="1">{#N/A,#N/A,TRUE,"Serviços"}</definedName>
    <definedName name="_______r" localSheetId="2">#REF!</definedName>
    <definedName name="_______r" localSheetId="0">#REF!</definedName>
    <definedName name="_______r" localSheetId="6">#REF!</definedName>
    <definedName name="_______r">#REF!</definedName>
    <definedName name="______OUT98" hidden="1">{#N/A,#N/A,TRUE,"Serviços"}</definedName>
    <definedName name="______OUTT98888" hidden="1">{#N/A,#N/A,TRUE,"Serviços"}</definedName>
    <definedName name="_____OUT98" hidden="1">{#N/A,#N/A,TRUE,"Serviços"}</definedName>
    <definedName name="_____OUTTT988" hidden="1">{#N/A,#N/A,TRUE,"Serviços"}</definedName>
    <definedName name="_____r" localSheetId="2">#REF!</definedName>
    <definedName name="_____r" localSheetId="0">#REF!</definedName>
    <definedName name="_____r" localSheetId="6">#REF!</definedName>
    <definedName name="_____r">#REF!</definedName>
    <definedName name="____d2" hidden="1">{#N/A,#N/A,FALSE,"Aging Summary";#N/A,#N/A,FALSE,"Ratio Analysis";#N/A,#N/A,FALSE,"Test 120 Day Accts";#N/A,#N/A,FALSE,"Tickmarks"}</definedName>
    <definedName name="____DRE0700" hidden="1">{"'PXR_6500'!$A$1:$I$124"}</definedName>
    <definedName name="____OUT98" hidden="1">{#N/A,#N/A,TRUE,"Serviços"}</definedName>
    <definedName name="____OUTTT98" hidden="1">{#N/A,#N/A,TRUE,"Serviços"}</definedName>
    <definedName name="____SE2" localSheetId="2">#REF!</definedName>
    <definedName name="____SE2" localSheetId="0">#REF!</definedName>
    <definedName name="____SE2" localSheetId="6">#REF!</definedName>
    <definedName name="____SE2">#REF!</definedName>
    <definedName name="___123asda" localSheetId="2" hidden="1">[1]CMI!#REF!</definedName>
    <definedName name="___123asda" localSheetId="0" hidden="1">[1]CMI!#REF!</definedName>
    <definedName name="___123asda" localSheetId="6" hidden="1">[1]CMI!#REF!</definedName>
    <definedName name="___123asda" hidden="1">[1]CMI!#REF!</definedName>
    <definedName name="___d2" hidden="1">{#N/A,#N/A,FALSE,"Aging Summary";#N/A,#N/A,FALSE,"Ratio Analysis";#N/A,#N/A,FALSE,"Test 120 Day Accts";#N/A,#N/A,FALSE,"Tickmarks"}</definedName>
    <definedName name="___DRE0700" hidden="1">{"'PXR_6500'!$A$1:$I$124"}</definedName>
    <definedName name="___OAc8846">[2]Oper!$N$5612</definedName>
    <definedName name="___OAc8851">[2]Oper!$N$2477</definedName>
    <definedName name="___OAc8853">[2]Oper!$N$827</definedName>
    <definedName name="___OAc8859">[2]Oper!$N$2642</definedName>
    <definedName name="___OAc88700">[2]Oper!$N$332</definedName>
    <definedName name="___OAn8834">[2]Oper!$R$4292</definedName>
    <definedName name="___OAn8835">[2]Oper!$R$4457</definedName>
    <definedName name="___OAn88350">[2]Oper!$R$3962</definedName>
    <definedName name="___OAn8836">[2]Oper!$R$4622</definedName>
    <definedName name="___OAn8839">[2]Oper!$R$4127</definedName>
    <definedName name="___OAn8840">[2]Oper!$R$4952</definedName>
    <definedName name="___OAn88400">[2]Oper!$R$4787</definedName>
    <definedName name="___OAn8841">[2]Oper!$R$5117</definedName>
    <definedName name="___OAn8842">[2]Oper!$R$5282</definedName>
    <definedName name="___OAn8843">[2]Oper!$R$5447</definedName>
    <definedName name="___OAn8846">[2]Oper!$R$5612</definedName>
    <definedName name="___OAn8851">[2]Oper!$R$2477</definedName>
    <definedName name="___OAn8853">[2]Oper!$R$827</definedName>
    <definedName name="___OAn8859">[2]Oper!$R$2642</definedName>
    <definedName name="___OAn88700">[2]Oper!$R$332</definedName>
    <definedName name="___OAt8826">[2]Oper!$J$2147</definedName>
    <definedName name="___OAt8827">[2]Oper!$J$2312</definedName>
    <definedName name="___OAt8830">[2]Oper!$J$3302</definedName>
    <definedName name="___OAt88300">[2]Oper!$J$3137</definedName>
    <definedName name="___OAt8831">[2]Oper!$J$3467</definedName>
    <definedName name="___OAt8832">[2]Oper!$J$3632</definedName>
    <definedName name="___OAt8833">[2]Oper!$J$3797</definedName>
    <definedName name="___OAt8834">[2]Oper!$J$4292</definedName>
    <definedName name="___OAt8835">[2]Oper!$J$4457</definedName>
    <definedName name="___OAt88350">[2]Oper!$J$3962</definedName>
    <definedName name="___OAt8836">[2]Oper!$J$4622</definedName>
    <definedName name="___OAt8839">[2]Oper!$J$4127</definedName>
    <definedName name="___OAt8840">[2]Oper!$J$4952</definedName>
    <definedName name="___OAt88400">[2]Oper!$J$4787</definedName>
    <definedName name="___OAt8841">[2]Oper!$J$5117</definedName>
    <definedName name="___OAt8842">[2]Oper!$J$5282</definedName>
    <definedName name="___OAt8843">[2]Oper!$J$5447</definedName>
    <definedName name="___OAt8846">[2]Oper!$J$5612</definedName>
    <definedName name="___OAt8851">[2]Oper!$J$2477</definedName>
    <definedName name="___OAt8853">[2]Oper!$J$827</definedName>
    <definedName name="___OAt8859">[2]Oper!$J$2642</definedName>
    <definedName name="___OAt88700">[2]Oper!$J$332</definedName>
    <definedName name="___OR1">'[3]orcID nº1'!$A$14:$G$1025</definedName>
    <definedName name="___OR12">'[3]orc ID nº12'!$A$16:$G$181</definedName>
    <definedName name="___OR13">'[3]orc ID nº13'!$A$13:$G$34</definedName>
    <definedName name="___OR14">'[3]orc ID nº 14'!$A$14:$G$16</definedName>
    <definedName name="___OR15">'[3]orc ID nº 15'!$A$14:$G$104</definedName>
    <definedName name="___OR16">'[3]orc ID nº16'!$A$14:$G$33</definedName>
    <definedName name="___OR17">'[3]orc ID nº17'!$A$16:$G$80</definedName>
    <definedName name="___OR18">'[3]orc ID nº 18'!$A$14:$G$123</definedName>
    <definedName name="___OR19">'[3]orc ID nº19'!$A$14:$G$96</definedName>
    <definedName name="___OR2">'[3]orc ID nº2 '!$A$14:$G$70</definedName>
    <definedName name="___OR3">'[3]orc ID nº3'!$A$14:$G$134</definedName>
    <definedName name="___OR4">'[3]orcID nº4'!$A$14:$G$165</definedName>
    <definedName name="___OR5">'[3]orcID nº5'!$A$14:$G$149</definedName>
    <definedName name="___OR6">'[3]orcID nº6'!$A$14:$G$138</definedName>
    <definedName name="___OR7">'[3]orcID nº7'!$A$14:$G$137</definedName>
    <definedName name="___OR8">'[3]orc ID nº8'!$A$14:$G$133</definedName>
    <definedName name="___OR9">'[3]orc ID nº9'!$A$14:$G$157</definedName>
    <definedName name="___OUT98" hidden="1">{#N/A,#N/A,TRUE,"Serviços"}</definedName>
    <definedName name="___r" localSheetId="2">#REF!</definedName>
    <definedName name="___r" localSheetId="0">#REF!</definedName>
    <definedName name="___r" localSheetId="6">#REF!</definedName>
    <definedName name="___r">#REF!</definedName>
    <definedName name="___RAc8832">[2]Oper!$M$3632</definedName>
    <definedName name="___RAc8833">[2]Oper!$M$3797</definedName>
    <definedName name="___RAc8834">[2]Oper!$M$4292</definedName>
    <definedName name="___RAc8835">[2]Oper!$M$4457</definedName>
    <definedName name="___RAc88350">[2]Oper!$M$3962</definedName>
    <definedName name="___RAc8836">[2]Oper!$M$4622</definedName>
    <definedName name="___RAc8839">[2]Oper!$M$4127</definedName>
    <definedName name="___RAc8840">[2]Oper!$M$4952</definedName>
    <definedName name="___RAc88400">[2]Oper!$M$4787</definedName>
    <definedName name="___RAc8841">[2]Oper!$M$5117</definedName>
    <definedName name="___RAc8842">[2]Oper!$M$5282</definedName>
    <definedName name="___RAc8843">[2]Oper!$M$5447</definedName>
    <definedName name="___RAc8846">[2]Oper!$M$5612</definedName>
    <definedName name="___RAc8851">[2]Oper!$M$2477</definedName>
    <definedName name="___RAc8853">[2]Oper!$M$827</definedName>
    <definedName name="___RAc8859">[2]Oper!$M$2642</definedName>
    <definedName name="___RAc88700">[2]Oper!$M$332</definedName>
    <definedName name="___RAt8826">[2]Oper!$I$2147</definedName>
    <definedName name="___RAt8827">[2]Oper!$I$2312</definedName>
    <definedName name="___RAt8830">[2]Oper!$I$3302</definedName>
    <definedName name="___RAt88300">[2]Oper!$I$3137</definedName>
    <definedName name="___RAt8831">[2]Oper!$I$3467</definedName>
    <definedName name="___RAt8832">[2]Oper!$I$3632</definedName>
    <definedName name="___RAt8833">[2]Oper!$I$3797</definedName>
    <definedName name="___RAt8834">[2]Oper!$I$4292</definedName>
    <definedName name="___RAt8835">[2]Oper!$I$4457</definedName>
    <definedName name="___RAt88350">[2]Oper!$I$3962</definedName>
    <definedName name="___RAt8836">[2]Oper!$I$4622</definedName>
    <definedName name="___RAt8839">[2]Oper!$I$4127</definedName>
    <definedName name="___RAt8840">[2]Oper!$I$4952</definedName>
    <definedName name="___RAt88400">[2]Oper!$I$4787</definedName>
    <definedName name="___RAt8841">[2]Oper!$I$5117</definedName>
    <definedName name="___RAt8842">[2]Oper!$I$5282</definedName>
    <definedName name="___RAt8843">[2]Oper!$I$5447</definedName>
    <definedName name="___RAt8846">[2]Oper!$I$5612</definedName>
    <definedName name="___RAt8851">[2]Oper!$I$2477</definedName>
    <definedName name="___RAt8853">[2]Oper!$I$827</definedName>
    <definedName name="___RAt8859">[2]Oper!$I$2642</definedName>
    <definedName name="___RAt88700">[2]Oper!$I$332</definedName>
    <definedName name="___SE2" localSheetId="2">#REF!</definedName>
    <definedName name="___SE2" localSheetId="0">#REF!</definedName>
    <definedName name="___SE2" localSheetId="6">#REF!</definedName>
    <definedName name="___SE2">#REF!</definedName>
    <definedName name="___tab0198">'[4]DER janeiro98'!$A$1:$D$810</definedName>
    <definedName name="__1__123Graph_BGrßfico_10C" localSheetId="2" hidden="1">#REF!</definedName>
    <definedName name="__1__123Graph_BGrßfico_10C" localSheetId="0" hidden="1">#REF!</definedName>
    <definedName name="__1__123Graph_BGrßfico_10C" localSheetId="6" hidden="1">#REF!</definedName>
    <definedName name="__1__123Graph_BGrßfico_10C" hidden="1">#REF!</definedName>
    <definedName name="__123Graph_A" hidden="1">[5]aux!$I$28:$M$28</definedName>
    <definedName name="__123Graph_A1" localSheetId="2" hidden="1">[1]CMI!#REF!</definedName>
    <definedName name="__123Graph_A1" localSheetId="0" hidden="1">[1]CMI!#REF!</definedName>
    <definedName name="__123Graph_A1" localSheetId="6" hidden="1">[1]CMI!#REF!</definedName>
    <definedName name="__123Graph_A1" hidden="1">[1]CMI!#REF!</definedName>
    <definedName name="__123Graph_A2" localSheetId="2" hidden="1">[1]CMI!#REF!</definedName>
    <definedName name="__123Graph_A2" localSheetId="0" hidden="1">[1]CMI!#REF!</definedName>
    <definedName name="__123Graph_A2" localSheetId="6" hidden="1">[1]CMI!#REF!</definedName>
    <definedName name="__123Graph_A2" hidden="1">[1]CMI!#REF!</definedName>
    <definedName name="__123Graph_A3" localSheetId="2" hidden="1">[1]CMI!#REF!</definedName>
    <definedName name="__123Graph_A3" localSheetId="0" hidden="1">[1]CMI!#REF!</definedName>
    <definedName name="__123Graph_A3" localSheetId="6" hidden="1">[1]CMI!#REF!</definedName>
    <definedName name="__123Graph_A3" hidden="1">[1]CMI!#REF!</definedName>
    <definedName name="__123Graph_AGraph1" hidden="1">[5]aux!$I$6:$M$6</definedName>
    <definedName name="__123Graph_AGraph10" hidden="1">[5]aux!$I$24:$M$24</definedName>
    <definedName name="__123Graph_AGraph11" hidden="1">[5]aux!$I$26:$M$26</definedName>
    <definedName name="__123Graph_AGraph12" hidden="1">[5]aux!$I$28:$M$28</definedName>
    <definedName name="__123Graph_AGraph2" hidden="1">[5]aux!$I$8:$M$8</definedName>
    <definedName name="__123Graph_AGraph3" hidden="1">[5]aux!$I$10:$M$10</definedName>
    <definedName name="__123Graph_AGraph4" hidden="1">[5]aux!$I$12:$M$12</definedName>
    <definedName name="__123Graph_AGraph5" hidden="1">[5]aux!$I$14:$M$14</definedName>
    <definedName name="__123Graph_AGraph6" hidden="1">[5]aux!$I$16:$M$16</definedName>
    <definedName name="__123Graph_AGraph7" hidden="1">[5]aux!$I$18:$M$18</definedName>
    <definedName name="__123Graph_AGraph8" hidden="1">[5]aux!$I$20:$M$20</definedName>
    <definedName name="__123Graph_AGraph9" hidden="1">[5]aux!$I$22:$M$22</definedName>
    <definedName name="__123Graph_ASIDECO" localSheetId="2" hidden="1">#REF!</definedName>
    <definedName name="__123Graph_ASIDECO" localSheetId="0" hidden="1">#REF!</definedName>
    <definedName name="__123Graph_ASIDECO" localSheetId="6" hidden="1">#REF!</definedName>
    <definedName name="__123Graph_ASIDECO" hidden="1">#REF!</definedName>
    <definedName name="__123Graph_B" hidden="1">[5]aux!$B$28:$F$28</definedName>
    <definedName name="__123Graph_B1" localSheetId="2" hidden="1">[1]CMI!#REF!</definedName>
    <definedName name="__123Graph_B1" localSheetId="0" hidden="1">[1]CMI!#REF!</definedName>
    <definedName name="__123Graph_B1" localSheetId="6" hidden="1">[1]CMI!#REF!</definedName>
    <definedName name="__123Graph_B1" hidden="1">[1]CMI!#REF!</definedName>
    <definedName name="__123Graph_B2" localSheetId="2" hidden="1">[1]CMI!#REF!</definedName>
    <definedName name="__123Graph_B2" localSheetId="0" hidden="1">[1]CMI!#REF!</definedName>
    <definedName name="__123Graph_B2" localSheetId="6" hidden="1">[1]CMI!#REF!</definedName>
    <definedName name="__123Graph_B2" hidden="1">[1]CMI!#REF!</definedName>
    <definedName name="__123Graph_B3" localSheetId="2" hidden="1">[1]CMI!#REF!</definedName>
    <definedName name="__123Graph_B3" localSheetId="0" hidden="1">[1]CMI!#REF!</definedName>
    <definedName name="__123Graph_B3" localSheetId="6" hidden="1">[1]CMI!#REF!</definedName>
    <definedName name="__123Graph_B3" hidden="1">[1]CMI!#REF!</definedName>
    <definedName name="__123Graph_BGraph1" hidden="1">[5]aux!$B$6:$F$6</definedName>
    <definedName name="__123Graph_BGraph10" hidden="1">[5]aux!$B$24:$F$24</definedName>
    <definedName name="__123Graph_BGraph11" hidden="1">[5]aux!$B$26:$F$26</definedName>
    <definedName name="__123Graph_BGraph12" hidden="1">[5]aux!$B$28:$F$28</definedName>
    <definedName name="__123Graph_BGraph2" hidden="1">[5]aux!$B$8:$F$8</definedName>
    <definedName name="__123Graph_BGraph3" hidden="1">[5]aux!$B$10:$F$10</definedName>
    <definedName name="__123Graph_BGraph4" hidden="1">[5]aux!$B$12:$F$12</definedName>
    <definedName name="__123Graph_BGraph5" hidden="1">[5]aux!$B$14:$F$14</definedName>
    <definedName name="__123Graph_BGraph6" hidden="1">[5]aux!$B$16:$F$16</definedName>
    <definedName name="__123Graph_BGraph7" hidden="1">[5]aux!$B$18:$F$18</definedName>
    <definedName name="__123Graph_BGraph8" hidden="1">[5]aux!$B$20:$F$20</definedName>
    <definedName name="__123Graph_BGraph9" hidden="1">[5]aux!$B$22:$F$22</definedName>
    <definedName name="__123Graph_BSIDECO" localSheetId="2" hidden="1">#REF!</definedName>
    <definedName name="__123Graph_BSIDECO" localSheetId="0" hidden="1">#REF!</definedName>
    <definedName name="__123Graph_BSIDECO" localSheetId="6" hidden="1">#REF!</definedName>
    <definedName name="__123Graph_BSIDECO" hidden="1">#REF!</definedName>
    <definedName name="__123Graph_C" hidden="1">[6]A!$B$6:$E$6</definedName>
    <definedName name="__123Graph_C1" localSheetId="2" hidden="1">[1]CMI!#REF!</definedName>
    <definedName name="__123Graph_C1" localSheetId="0" hidden="1">[1]CMI!#REF!</definedName>
    <definedName name="__123Graph_C1" localSheetId="6" hidden="1">[1]CMI!#REF!</definedName>
    <definedName name="__123Graph_C1" hidden="1">[1]CMI!#REF!</definedName>
    <definedName name="__123Graph_C2" localSheetId="2" hidden="1">[1]CMI!#REF!</definedName>
    <definedName name="__123Graph_C2" localSheetId="0" hidden="1">[1]CMI!#REF!</definedName>
    <definedName name="__123Graph_C2" localSheetId="6" hidden="1">[1]CMI!#REF!</definedName>
    <definedName name="__123Graph_C2" hidden="1">[1]CMI!#REF!</definedName>
    <definedName name="__123Graph_C3" localSheetId="2" hidden="1">[1]CMI!#REF!</definedName>
    <definedName name="__123Graph_C3" localSheetId="0" hidden="1">[1]CMI!#REF!</definedName>
    <definedName name="__123Graph_C3" localSheetId="6" hidden="1">[1]CMI!#REF!</definedName>
    <definedName name="__123Graph_C3" hidden="1">[1]CMI!#REF!</definedName>
    <definedName name="__123Graph_CGraph7" hidden="1">[6]A!$B$6:$E$6</definedName>
    <definedName name="__123Graph_CGraph8" hidden="1">[6]A!$B$6:$E$6</definedName>
    <definedName name="__123Graph_CSIDECO" localSheetId="2" hidden="1">#REF!</definedName>
    <definedName name="__123Graph_CSIDECO" localSheetId="0" hidden="1">#REF!</definedName>
    <definedName name="__123Graph_CSIDECO" localSheetId="6" hidden="1">#REF!</definedName>
    <definedName name="__123Graph_CSIDECO" hidden="1">#REF!</definedName>
    <definedName name="__123Graph_D" localSheetId="2" hidden="1">[1]CMI!#REF!</definedName>
    <definedName name="__123Graph_D" localSheetId="0" hidden="1">[1]CMI!#REF!</definedName>
    <definedName name="__123Graph_D" localSheetId="6" hidden="1">[1]CMI!#REF!</definedName>
    <definedName name="__123Graph_D" hidden="1">[1]CMI!#REF!</definedName>
    <definedName name="__123Graph_D1" localSheetId="2" hidden="1">[1]CMI!#REF!</definedName>
    <definedName name="__123Graph_D1" localSheetId="0" hidden="1">[1]CMI!#REF!</definedName>
    <definedName name="__123Graph_D1" localSheetId="6" hidden="1">[1]CMI!#REF!</definedName>
    <definedName name="__123Graph_D1" hidden="1">[1]CMI!#REF!</definedName>
    <definedName name="__123Graph_D2" localSheetId="2" hidden="1">[1]CMI!#REF!</definedName>
    <definedName name="__123Graph_D2" localSheetId="0" hidden="1">[1]CMI!#REF!</definedName>
    <definedName name="__123Graph_D2" localSheetId="6" hidden="1">[1]CMI!#REF!</definedName>
    <definedName name="__123Graph_D2" hidden="1">[1]CMI!#REF!</definedName>
    <definedName name="__123Graph_D3" localSheetId="2" hidden="1">[1]CMI!#REF!</definedName>
    <definedName name="__123Graph_D3" localSheetId="0" hidden="1">[1]CMI!#REF!</definedName>
    <definedName name="__123Graph_D3" localSheetId="6" hidden="1">[1]CMI!#REF!</definedName>
    <definedName name="__123Graph_D3" hidden="1">[1]CMI!#REF!</definedName>
    <definedName name="__123Graph_DGraph7" hidden="1">[6]A!$B$7:$E$7</definedName>
    <definedName name="__123Graph_DGraph8" hidden="1">[6]A!$B$7:$E$7</definedName>
    <definedName name="__123Graph_E" localSheetId="2" hidden="1">[1]CMI!#REF!</definedName>
    <definedName name="__123Graph_E" localSheetId="0" hidden="1">[1]CMI!#REF!</definedName>
    <definedName name="__123Graph_E" localSheetId="6" hidden="1">[1]CMI!#REF!</definedName>
    <definedName name="__123Graph_E" hidden="1">[1]CMI!#REF!</definedName>
    <definedName name="__123Graph_E1" localSheetId="2" hidden="1">[1]CMI!#REF!</definedName>
    <definedName name="__123Graph_E1" localSheetId="0" hidden="1">[1]CMI!#REF!</definedName>
    <definedName name="__123Graph_E1" localSheetId="6" hidden="1">[1]CMI!#REF!</definedName>
    <definedName name="__123Graph_E1" hidden="1">[1]CMI!#REF!</definedName>
    <definedName name="__123Graph_E2" localSheetId="2" hidden="1">[1]CMI!#REF!</definedName>
    <definedName name="__123Graph_E2" localSheetId="0" hidden="1">[1]CMI!#REF!</definedName>
    <definedName name="__123Graph_E2" localSheetId="6" hidden="1">[1]CMI!#REF!</definedName>
    <definedName name="__123Graph_E2" hidden="1">[1]CMI!#REF!</definedName>
    <definedName name="__123Graph_E3" localSheetId="2" hidden="1">[1]CMI!#REF!</definedName>
    <definedName name="__123Graph_E3" localSheetId="0" hidden="1">[1]CMI!#REF!</definedName>
    <definedName name="__123Graph_E3" localSheetId="6" hidden="1">[1]CMI!#REF!</definedName>
    <definedName name="__123Graph_E3" hidden="1">[1]CMI!#REF!</definedName>
    <definedName name="__123Graph_EGraph7" hidden="1">[6]A!$B$8:$E$8</definedName>
    <definedName name="__123Graph_EGraph8" hidden="1">[6]A!$B$8:$E$8</definedName>
    <definedName name="__123Graph_F" localSheetId="2" hidden="1">[1]CMI!#REF!</definedName>
    <definedName name="__123Graph_F" localSheetId="0" hidden="1">[1]CMI!#REF!</definedName>
    <definedName name="__123Graph_F" localSheetId="6" hidden="1">[1]CMI!#REF!</definedName>
    <definedName name="__123Graph_F" hidden="1">[1]CMI!#REF!</definedName>
    <definedName name="__123Graph_F1" localSheetId="2" hidden="1">[1]CMI!#REF!</definedName>
    <definedName name="__123Graph_F1" localSheetId="0" hidden="1">[1]CMI!#REF!</definedName>
    <definedName name="__123Graph_F1" localSheetId="6" hidden="1">[1]CMI!#REF!</definedName>
    <definedName name="__123Graph_F1" hidden="1">[1]CMI!#REF!</definedName>
    <definedName name="__123Graph_F2" localSheetId="2" hidden="1">[1]CMI!#REF!</definedName>
    <definedName name="__123Graph_F2" localSheetId="0" hidden="1">[1]CMI!#REF!</definedName>
    <definedName name="__123Graph_F2" localSheetId="6" hidden="1">[1]CMI!#REF!</definedName>
    <definedName name="__123Graph_F2" hidden="1">[1]CMI!#REF!</definedName>
    <definedName name="__123Graph_F3" localSheetId="2" hidden="1">[1]CMI!#REF!</definedName>
    <definedName name="__123Graph_F3" localSheetId="0" hidden="1">[1]CMI!#REF!</definedName>
    <definedName name="__123Graph_F3" localSheetId="6" hidden="1">[1]CMI!#REF!</definedName>
    <definedName name="__123Graph_F3" hidden="1">[1]CMI!#REF!</definedName>
    <definedName name="__123Graph_X" hidden="1">[5]aux!$B$29:$F$29</definedName>
    <definedName name="__123Graph_X1" localSheetId="2" hidden="1">[1]CMI!#REF!</definedName>
    <definedName name="__123Graph_X1" localSheetId="0" hidden="1">[1]CMI!#REF!</definedName>
    <definedName name="__123Graph_X1" localSheetId="6" hidden="1">[1]CMI!#REF!</definedName>
    <definedName name="__123Graph_X1" hidden="1">[1]CMI!#REF!</definedName>
    <definedName name="__123Graph_X2" localSheetId="2" hidden="1">[1]CMI!#REF!</definedName>
    <definedName name="__123Graph_X2" localSheetId="0" hidden="1">[1]CMI!#REF!</definedName>
    <definedName name="__123Graph_X2" localSheetId="6" hidden="1">[1]CMI!#REF!</definedName>
    <definedName name="__123Graph_X2" hidden="1">[1]CMI!#REF!</definedName>
    <definedName name="__123Graph_XGraph1" hidden="1">[5]aux!$B$7:$F$7</definedName>
    <definedName name="__123Graph_XGraph10" hidden="1">[5]aux!$B$25:$F$25</definedName>
    <definedName name="__123Graph_XGraph11" hidden="1">[5]aux!$B$27:$F$27</definedName>
    <definedName name="__123Graph_XGraph12" hidden="1">[5]aux!$B$29:$F$29</definedName>
    <definedName name="__123Graph_XGraph2" hidden="1">[5]aux!$B$9:$F$9</definedName>
    <definedName name="__123Graph_XGraph3" hidden="1">[5]aux!$B$11:$F$11</definedName>
    <definedName name="__123Graph_XGraph4" hidden="1">[5]aux!$B$13:$F$13</definedName>
    <definedName name="__123Graph_XGraph5" hidden="1">[5]aux!$B$15:$F$15</definedName>
    <definedName name="__123Graph_XGraph6" hidden="1">[5]aux!$B$17:$F$17</definedName>
    <definedName name="__123Graph_XGraph7" hidden="1">[5]aux!$B$19:$F$19</definedName>
    <definedName name="__123Graph_XGraph8" hidden="1">[5]aux!$B$21:$F$21</definedName>
    <definedName name="__123Graph_XGraph9" hidden="1">[5]aux!$B$23:$F$23</definedName>
    <definedName name="__123Graph_XSIDECO" localSheetId="2" hidden="1">#REF!</definedName>
    <definedName name="__123Graph_XSIDECO" localSheetId="0" hidden="1">#REF!</definedName>
    <definedName name="__123Graph_XSIDECO" localSheetId="6" hidden="1">#REF!</definedName>
    <definedName name="__123Graph_XSIDECO" hidden="1">#REF!</definedName>
    <definedName name="__d2" hidden="1">{#N/A,#N/A,FALSE,"Aging Summary";#N/A,#N/A,FALSE,"Ratio Analysis";#N/A,#N/A,FALSE,"Test 120 Day Accts";#N/A,#N/A,FALSE,"Tickmarks"}</definedName>
    <definedName name="__DRE0700" hidden="1">{"'PXR_6500'!$A$1:$I$124"}</definedName>
    <definedName name="__IntlFixup" hidden="1">TRUE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OAc88350">[2]Oper!$N$3962</definedName>
    <definedName name="__OAc8836">[2]Oper!$N$4622</definedName>
    <definedName name="__OAc8839">[2]Oper!$N$4127</definedName>
    <definedName name="__OAc8840">[2]Oper!$N$4952</definedName>
    <definedName name="__OAc88400">[2]Oper!$N$4787</definedName>
    <definedName name="__OAc8841">[2]Oper!$N$5117</definedName>
    <definedName name="__OAc8842">[2]Oper!$N$5282</definedName>
    <definedName name="__OAc8843">[2]Oper!$N$5447</definedName>
    <definedName name="__OAc8846">[2]Oper!$N$5612</definedName>
    <definedName name="__OAc8851">[2]Oper!$N$2477</definedName>
    <definedName name="__OAc8853">[2]Oper!$N$827</definedName>
    <definedName name="__OAc8859">[2]Oper!$N$2642</definedName>
    <definedName name="__OAc88700">[2]Oper!$N$332</definedName>
    <definedName name="__OAn8826">[2]Oper!$R$2147</definedName>
    <definedName name="__OAn8827">[2]Oper!$R$2312</definedName>
    <definedName name="__OAn8830">[2]Oper!$R$3302</definedName>
    <definedName name="__OAn88300">[2]Oper!$R$3137</definedName>
    <definedName name="__OAn8831">[2]Oper!$R$3467</definedName>
    <definedName name="__OAn8832">[2]Oper!$R$3632</definedName>
    <definedName name="__OAn8833">[2]Oper!$R$3797</definedName>
    <definedName name="__OAn8834">[2]Oper!$R$4292</definedName>
    <definedName name="__OAn8835">[2]Oper!$R$4457</definedName>
    <definedName name="__OAn88350">[2]Oper!$R$3962</definedName>
    <definedName name="__OAn8836">[2]Oper!$R$4622</definedName>
    <definedName name="__OAn8839">[2]Oper!$R$4127</definedName>
    <definedName name="__OAn8840">[2]Oper!$R$4952</definedName>
    <definedName name="__OAn88400">[2]Oper!$R$4787</definedName>
    <definedName name="__OAn8841">[2]Oper!$R$5117</definedName>
    <definedName name="__OAn8842">[2]Oper!$R$5282</definedName>
    <definedName name="__OAn8843">[2]Oper!$R$5447</definedName>
    <definedName name="__OAn8846">[2]Oper!$R$5612</definedName>
    <definedName name="__OAn8851">[2]Oper!$R$2477</definedName>
    <definedName name="__OAn8853">[2]Oper!$R$827</definedName>
    <definedName name="__OAn8859">[2]Oper!$R$2642</definedName>
    <definedName name="__OAn88700">[2]Oper!$R$332</definedName>
    <definedName name="__OAt8811">[2]Oper!$J$662</definedName>
    <definedName name="__OAt8812">[2]Oper!$J$1157</definedName>
    <definedName name="__OAt88150">[2]Oper!$J$992</definedName>
    <definedName name="__OAt8822">[2]Oper!$J$1487</definedName>
    <definedName name="__OAt8823">[2]Oper!$J$1652</definedName>
    <definedName name="__OAt8824">[2]Oper!$J$1817</definedName>
    <definedName name="__OAt8825">[2]Oper!$J$1982</definedName>
    <definedName name="__OAt88250">[2]Oper!$J$2972</definedName>
    <definedName name="__OAt8826">[2]Oper!$J$2147</definedName>
    <definedName name="__OAt8827">[2]Oper!$J$2312</definedName>
    <definedName name="__OAt8830">[2]Oper!$J$3302</definedName>
    <definedName name="__OAt88300">[2]Oper!$J$3137</definedName>
    <definedName name="__OAt8831">[2]Oper!$J$3467</definedName>
    <definedName name="__OAt8832">[2]Oper!$J$3632</definedName>
    <definedName name="__OAt8833">[2]Oper!$J$3797</definedName>
    <definedName name="__OAt8834">[2]Oper!$J$4292</definedName>
    <definedName name="__OAt8835">[2]Oper!$J$4457</definedName>
    <definedName name="__OAt88350">[2]Oper!$J$3962</definedName>
    <definedName name="__OAt8836">[2]Oper!$J$4622</definedName>
    <definedName name="__OAt8839">[2]Oper!$J$4127</definedName>
    <definedName name="__OAt8840">[2]Oper!$J$4952</definedName>
    <definedName name="__OAt88400">[2]Oper!$J$4787</definedName>
    <definedName name="__OAt8841">[2]Oper!$J$5117</definedName>
    <definedName name="__OAt8842">[2]Oper!$J$5282</definedName>
    <definedName name="__OAt8843">[2]Oper!$J$5447</definedName>
    <definedName name="__OAt8846">[2]Oper!$J$5612</definedName>
    <definedName name="__OAt8851">[2]Oper!$J$2477</definedName>
    <definedName name="__OAt8853">[2]Oper!$J$827</definedName>
    <definedName name="__OAt8859">[2]Oper!$J$2642</definedName>
    <definedName name="__OAt88700">[2]Oper!$J$332</definedName>
    <definedName name="__OR1">'[7]orcID nº1'!$A$14:$G$1025</definedName>
    <definedName name="__OR12">'[7]orc ID nº12'!$A$16:$G$181</definedName>
    <definedName name="__OR13">'[7]orc ID nº13'!$A$13:$G$34</definedName>
    <definedName name="__OR14">'[7]orc ID nº 14'!$A$14:$G$16</definedName>
    <definedName name="__OR15">'[7]orc ID nº 15'!$A$14:$G$104</definedName>
    <definedName name="__OR16">'[7]orc ID nº16'!$A$14:$G$33</definedName>
    <definedName name="__OR17">'[7]orc ID nº17'!$A$16:$G$80</definedName>
    <definedName name="__OR18">'[7]orc ID nº 18'!$A$14:$G$123</definedName>
    <definedName name="__OR19">'[7]orc ID nº19'!$A$14:$G$96</definedName>
    <definedName name="__OR2">'[7]orc ID nº2 '!$A$14:$G$70</definedName>
    <definedName name="__OR3">'[7]orc ID nº3'!$A$14:$G$134</definedName>
    <definedName name="__OR4">'[7]orcID nº4'!$A$14:$G$165</definedName>
    <definedName name="__OR5">'[7]orcID nº5'!$A$14:$G$149</definedName>
    <definedName name="__OR6">'[7]orcID nº6'!$A$14:$G$138</definedName>
    <definedName name="__OR7">'[7]orcID nº7'!$A$14:$G$137</definedName>
    <definedName name="__OR8">'[7]orc ID nº8'!$A$14:$G$133</definedName>
    <definedName name="__OR9">'[7]orc ID nº9'!$A$14:$G$157</definedName>
    <definedName name="__OUT98" hidden="1">{#N/A,#N/A,TRUE,"Serviços"}</definedName>
    <definedName name="__OUT988888" hidden="1">{#N/A,#N/A,TRUE,"Serviços"}</definedName>
    <definedName name="__r" localSheetId="2">#REF!</definedName>
    <definedName name="__r" localSheetId="0">#REF!</definedName>
    <definedName name="__r" localSheetId="6">#REF!</definedName>
    <definedName name="__r">#REF!</definedName>
    <definedName name="__RAc8826">[2]Oper!$M$2147</definedName>
    <definedName name="__RAc8827">[2]Oper!$M$2312</definedName>
    <definedName name="__RAc8830">[2]Oper!$M$3302</definedName>
    <definedName name="__RAc88300">[2]Oper!$M$3137</definedName>
    <definedName name="__RAc8831">[2]Oper!$M$3467</definedName>
    <definedName name="__RAc8832">[2]Oper!$M$3632</definedName>
    <definedName name="__RAc8833">[2]Oper!$M$3797</definedName>
    <definedName name="__RAc8834">[2]Oper!$M$4292</definedName>
    <definedName name="__RAc8835">[2]Oper!$M$4457</definedName>
    <definedName name="__RAc88350">[2]Oper!$M$3962</definedName>
    <definedName name="__RAc8836">[2]Oper!$M$4622</definedName>
    <definedName name="__RAc8839">[2]Oper!$M$4127</definedName>
    <definedName name="__RAc8840">[2]Oper!$M$4952</definedName>
    <definedName name="__RAc88400">[2]Oper!$M$4787</definedName>
    <definedName name="__RAc8841">[2]Oper!$M$5117</definedName>
    <definedName name="__RAc8842">[2]Oper!$M$5282</definedName>
    <definedName name="__RAc8843">[2]Oper!$M$5447</definedName>
    <definedName name="__RAc8846">[2]Oper!$M$5612</definedName>
    <definedName name="__RAc8851">[2]Oper!$M$2477</definedName>
    <definedName name="__RAc8853">[2]Oper!$M$827</definedName>
    <definedName name="__RAc8859">[2]Oper!$M$2642</definedName>
    <definedName name="__RAc88700">[2]Oper!$M$332</definedName>
    <definedName name="__RAt8811">[2]Oper!$I$662</definedName>
    <definedName name="__RAt8812">[2]Oper!$I$1157</definedName>
    <definedName name="__RAt88150">[2]Oper!$I$992</definedName>
    <definedName name="__RAt8822">[2]Oper!$I$1487</definedName>
    <definedName name="__RAt8823">[2]Oper!$I$1652</definedName>
    <definedName name="__RAt8824">[2]Oper!$I$1817</definedName>
    <definedName name="__RAt8825">[2]Oper!$I$1982</definedName>
    <definedName name="__RAt88250">[2]Oper!$I$2972</definedName>
    <definedName name="__RAt8826">[2]Oper!$I$2147</definedName>
    <definedName name="__RAt8827">[2]Oper!$I$2312</definedName>
    <definedName name="__RAt8830">[2]Oper!$I$3302</definedName>
    <definedName name="__RAt88300">[2]Oper!$I$3137</definedName>
    <definedName name="__RAt8831">[2]Oper!$I$3467</definedName>
    <definedName name="__RAt8832">[2]Oper!$I$3632</definedName>
    <definedName name="__RAt8833">[2]Oper!$I$3797</definedName>
    <definedName name="__RAt8834">[2]Oper!$I$4292</definedName>
    <definedName name="__RAt8835">[2]Oper!$I$4457</definedName>
    <definedName name="__RAt88350">[2]Oper!$I$3962</definedName>
    <definedName name="__RAt8836">[2]Oper!$I$4622</definedName>
    <definedName name="__RAt8839">[2]Oper!$I$4127</definedName>
    <definedName name="__RAt8840">[2]Oper!$I$4952</definedName>
    <definedName name="__RAt88400">[2]Oper!$I$4787</definedName>
    <definedName name="__RAt8841">[2]Oper!$I$5117</definedName>
    <definedName name="__RAt8842">[2]Oper!$I$5282</definedName>
    <definedName name="__RAt8843">[2]Oper!$I$5447</definedName>
    <definedName name="__RAt8846">[2]Oper!$I$5612</definedName>
    <definedName name="__RAt8851">[2]Oper!$I$2477</definedName>
    <definedName name="__RAt8853">[2]Oper!$I$827</definedName>
    <definedName name="__RAt8859">[2]Oper!$I$2642</definedName>
    <definedName name="__RAt88700">[2]Oper!$I$332</definedName>
    <definedName name="__SE2" localSheetId="2">#REF!</definedName>
    <definedName name="__SE2" localSheetId="0">#REF!</definedName>
    <definedName name="__SE2" localSheetId="6">#REF!</definedName>
    <definedName name="__SE2">#REF!</definedName>
    <definedName name="__tab0198">'[4]DER janeiro98'!$A$1:$D$810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AVERAGEIF" hidden="1">#NAME?</definedName>
    <definedName name="__xlfn.RTD" hidden="1">#NAME?</definedName>
    <definedName name="_01_09_96" localSheetId="2">#REF!</definedName>
    <definedName name="_01_09_96" localSheetId="0">#REF!</definedName>
    <definedName name="_01_09_96" localSheetId="6">#REF!</definedName>
    <definedName name="_01_09_96">#REF!</definedName>
    <definedName name="_1____123Graph_ACHART_1" hidden="1">'[8]PROP ELAB GANH'!$K$9:$K$15</definedName>
    <definedName name="_1__123Graph_ACHART_1" hidden="1">'[8]PROP ELAB GANH'!$K$9:$K$15</definedName>
    <definedName name="_1__123Graph_BGrßfico_10C" localSheetId="2" hidden="1">#REF!</definedName>
    <definedName name="_1__123Graph_BGrßfico_10C" localSheetId="0" hidden="1">#REF!</definedName>
    <definedName name="_1__123Graph_BGrßfico_10C" localSheetId="6" hidden="1">#REF!</definedName>
    <definedName name="_1__123Graph_BGrßfico_10C" hidden="1">#REF!</definedName>
    <definedName name="_10__123Graph_ACHART_18" hidden="1">'[9]Produt JUL'!$B$12:$B$13</definedName>
    <definedName name="_10__123Graph_BCHART_9" hidden="1">'[8]PROP ELAB GANH'!$C$9:$C$15</definedName>
    <definedName name="_100___123Graph_ECHART_21" hidden="1">'[9]Produt OUT'!$AH$12:$AH$44</definedName>
    <definedName name="_100__123Graph_FCHART_17" hidden="1">'[9]Produt JUN'!$D$12:$D$44</definedName>
    <definedName name="_101___123Graph_ECHART_22" hidden="1">'[9]Produt NOV'!$AH$12:$AH$44</definedName>
    <definedName name="_101__123Graph_FCHART_18" hidden="1">'[9]Produt JUL'!$D$12:$D$44</definedName>
    <definedName name="_102___123Graph_ECHART_23" hidden="1">'[9]Produt DEZ'!$AH$12:$AH$44</definedName>
    <definedName name="_102__123Graph_FCHART_19" hidden="1">'[9]Produt AGO'!$D$12:$D$44</definedName>
    <definedName name="_103___123Graph_ECHART_9" hidden="1">[9]DADOS!$W$13:$W$26</definedName>
    <definedName name="_103__123Graph_FCHART_20" hidden="1">'[9]Produt SET'!$D$12:$D$44</definedName>
    <definedName name="_104___123Graph_FCHART_10" hidden="1">'[9]Produt JAN'!$D$12:$D$44</definedName>
    <definedName name="_104__123Graph_FCHART_21" hidden="1">'[9]Produt OUT'!$D$12:$D$44</definedName>
    <definedName name="_105___123Graph_FCHART_13" hidden="1">'[9]Produt FEV'!$D$12:$D$44</definedName>
    <definedName name="_105__123Graph_FCHART_22" hidden="1">'[9]Produt NOV'!$D$12:$D$44</definedName>
    <definedName name="_106___123Graph_FCHART_14" hidden="1">'[9]Produt MAR'!$D$12:$D$44</definedName>
    <definedName name="_106__123Graph_FCHART_23" hidden="1">'[9]Produt DEZ'!$D$12:$D$44</definedName>
    <definedName name="_107___123Graph_FCHART_15" hidden="1">'[9]Produt ABR'!$D$12:$D$44</definedName>
    <definedName name="_107__123Graph_FCHART_9" hidden="1">[9]DADOS!$E$13:$E$26</definedName>
    <definedName name="_108___123Graph_FCHART_16" hidden="1">'[9]Produt MAI'!$D$12:$D$44</definedName>
    <definedName name="_108__123Graph_LBL_ACHART_2" hidden="1">[8]PARETOS!$M$4:$M$10</definedName>
    <definedName name="_109___123Graph_FCHART_17" hidden="1">'[9]Produt JUN'!$D$12:$D$44</definedName>
    <definedName name="_109__123Graph_LBL_ACHART_3" hidden="1">[8]PARETOS!$N$29:$N$36</definedName>
    <definedName name="_11___123Graph_ACHART_10" hidden="1">'[9]Produt JAN'!$B$12:$B$13</definedName>
    <definedName name="_11__123Graph_ACHART_19" hidden="1">'[9]Produt AGO'!$B$12:$B$13</definedName>
    <definedName name="_11__123Graph_LBL_ACHART_2" hidden="1">[8]PARETOS!$M$4:$M$10</definedName>
    <definedName name="_110___123Graph_FCHART_18" hidden="1">'[9]Produt JUL'!$D$12:$D$44</definedName>
    <definedName name="_110__123Graph_LBL_ACHART_7" hidden="1">'[8]PROP ELAB GANH'!$P$47:$P$55</definedName>
    <definedName name="_111___123Graph_FCHART_19" hidden="1">'[9]Produt AGO'!$D$12:$D$44</definedName>
    <definedName name="_111__123Graph_LBL_ACHART_8" hidden="1">'[8]PROP ELAB GANH'!$P$70:$P$78</definedName>
    <definedName name="_112___123Graph_FCHART_20" hidden="1">'[9]Produt SET'!$D$12:$D$44</definedName>
    <definedName name="_112__123Graph_LBL_ACHART_9" hidden="1">[9]DADOS!$T$13:$T$14</definedName>
    <definedName name="_113___123Graph_FCHART_21" hidden="1">'[9]Produt OUT'!$D$12:$D$44</definedName>
    <definedName name="_113__123Graph_LBL_BCHART_10" hidden="1">'[9]Produt JAN'!$AJ$12:$AJ$44</definedName>
    <definedName name="_114___123Graph_FCHART_22" hidden="1">'[9]Produt NOV'!$D$12:$D$44</definedName>
    <definedName name="_114__123Graph_LBL_BCHART_13" hidden="1">'[9]Produt FEV'!$AJ$12:$AJ$44</definedName>
    <definedName name="_115___123Graph_FCHART_23" hidden="1">'[9]Produt DEZ'!$D$12:$D$44</definedName>
    <definedName name="_115__123Graph_LBL_BCHART_14" hidden="1">'[9]Produt MAR'!$AJ$12:$AJ$44</definedName>
    <definedName name="_116___123Graph_FCHART_9" hidden="1">[9]DADOS!$E$13:$E$26</definedName>
    <definedName name="_116__123Graph_LBL_BCHART_15" hidden="1">'[9]Produt ABR'!$AJ$12:$AJ$44</definedName>
    <definedName name="_117___123Graph_LBL_ACHART_2" hidden="1">[8]PARETOS!$M$4:$M$10</definedName>
    <definedName name="_117__123Graph_LBL_BCHART_16" hidden="1">'[9]Produt MAI'!$AJ$12:$AJ$44</definedName>
    <definedName name="_118___123Graph_LBL_ACHART_3" hidden="1">[8]PARETOS!$N$29:$N$36</definedName>
    <definedName name="_118__123Graph_LBL_BCHART_17" hidden="1">'[9]Produt JUN'!$AJ$12:$AJ$44</definedName>
    <definedName name="_119___123Graph_LBL_ACHART_7" hidden="1">'[8]PROP ELAB GANH'!$P$47:$P$55</definedName>
    <definedName name="_119__123Graph_LBL_BCHART_18" hidden="1">'[9]Produt JUL'!$AJ$12:$AJ$44</definedName>
    <definedName name="_12___123Graph_ACHART_11" hidden="1">'[9]Produt JAN'!$J$46:$L$46</definedName>
    <definedName name="_12__123Graph_ACHART_2" hidden="1">[9]DADOS!$J$28:$L$28</definedName>
    <definedName name="_12__123Graph_LBL_ACHART_3" hidden="1">[8]PARETOS!$N$29:$N$36</definedName>
    <definedName name="_120___123Graph_LBL_ACHART_8" hidden="1">'[8]PROP ELAB GANH'!$P$70:$P$78</definedName>
    <definedName name="_120__123Graph_LBL_BCHART_19" hidden="1">'[9]Produt AGO'!$AJ$12:$AJ$44</definedName>
    <definedName name="_121___123Graph_LBL_ACHART_9" hidden="1">[9]DADOS!$T$13:$T$14</definedName>
    <definedName name="_121__123Graph_LBL_BCHART_2" hidden="1">[8]PARETOS!$N$4:$N$10</definedName>
    <definedName name="_122___123Graph_LBL_BCHART_10" hidden="1">'[9]Produt JAN'!$AJ$12:$AJ$44</definedName>
    <definedName name="_122__123Graph_LBL_BCHART_20" hidden="1">'[9]Produt SET'!$AJ$12:$AJ$44</definedName>
    <definedName name="_123___123Graph_LBL_BCHART_13" hidden="1">'[9]Produt FEV'!$AJ$12:$AJ$44</definedName>
    <definedName name="_123__123Graph_LBL_BCHART_21" hidden="1">'[9]Produt OUT'!$AJ$12:$AJ$44</definedName>
    <definedName name="_124___123Graph_LBL_BCHART_14" hidden="1">'[9]Produt MAR'!$AJ$12:$AJ$44</definedName>
    <definedName name="_124__123Graph_LBL_BCHART_22" hidden="1">'[9]Produt NOV'!$AJ$12:$AJ$44</definedName>
    <definedName name="_125___123Graph_LBL_BCHART_15" hidden="1">'[9]Produt ABR'!$AJ$12:$AJ$44</definedName>
    <definedName name="_125__123Graph_LBL_BCHART_23" hidden="1">'[9]Produt DEZ'!$AJ$12:$AJ$44</definedName>
    <definedName name="_126___123Graph_LBL_BCHART_16" hidden="1">'[9]Produt MAI'!$AJ$12:$AJ$44</definedName>
    <definedName name="_126__123Graph_LBL_BCHART_3" hidden="1">[8]PARETOS!$O$28:$O$35</definedName>
    <definedName name="_127___123Graph_LBL_BCHART_17" hidden="1">'[9]Produt JUN'!$AJ$12:$AJ$44</definedName>
    <definedName name="_127__123Graph_LBL_DCHART_10" hidden="1">'[9]Produt JAN'!$AK$12:$AK$44</definedName>
    <definedName name="_128___123Graph_LBL_BCHART_18" hidden="1">'[9]Produt JUL'!$AJ$12:$AJ$44</definedName>
    <definedName name="_128__123Graph_LBL_DCHART_13" hidden="1">'[9]Produt FEV'!$AK$12:$AK$44</definedName>
    <definedName name="_129___123Graph_LBL_BCHART_19" hidden="1">'[9]Produt AGO'!$AJ$12:$AJ$44</definedName>
    <definedName name="_129__123Graph_LBL_DCHART_14" hidden="1">'[9]Produt MAR'!$AK$12:$AK$44</definedName>
    <definedName name="_13___123Graph_ACHART_12" hidden="1">'[9]Produt JAN'!$J$48:$L$48</definedName>
    <definedName name="_13__123Graph_ACHART_20" hidden="1">'[9]Produt SET'!$B$12:$B$13</definedName>
    <definedName name="_13__123Graph_LBL_ACHART_7" hidden="1">'[8]PROP ELAB GANH'!$P$47:$P$55</definedName>
    <definedName name="_130___123Graph_LBL_BCHART_2" hidden="1">[8]PARETOS!$N$4:$N$10</definedName>
    <definedName name="_130__123Graph_LBL_DCHART_15" hidden="1">'[9]Produt ABR'!$AK$12:$AK$44</definedName>
    <definedName name="_131___123Graph_LBL_BCHART_20" hidden="1">'[9]Produt SET'!$AJ$12:$AJ$44</definedName>
    <definedName name="_131__123Graph_LBL_DCHART_16" hidden="1">'[9]Produt MAI'!$AK$12:$AK$44</definedName>
    <definedName name="_132___123Graph_LBL_BCHART_21" hidden="1">'[9]Produt OUT'!$AJ$12:$AJ$44</definedName>
    <definedName name="_132__123Graph_LBL_DCHART_17" hidden="1">'[9]Produt JUN'!$AK$12:$AK$44</definedName>
    <definedName name="_133___123Graph_LBL_BCHART_22" hidden="1">'[9]Produt NOV'!$AJ$12:$AJ$44</definedName>
    <definedName name="_133__123Graph_LBL_DCHART_18" hidden="1">'[9]Produt JUL'!$AK$12:$AK$44</definedName>
    <definedName name="_134___123Graph_LBL_BCHART_23" hidden="1">'[9]Produt DEZ'!$AJ$12:$AJ$44</definedName>
    <definedName name="_134__123Graph_LBL_DCHART_19" hidden="1">'[9]Produt AGO'!$AK$12:$AK$44</definedName>
    <definedName name="_135___123Graph_LBL_BCHART_3" hidden="1">[8]PARETOS!$O$28:$O$35</definedName>
    <definedName name="_135__123Graph_LBL_DCHART_20" hidden="1">'[9]Produt SET'!$AK$12:$AK$44</definedName>
    <definedName name="_136___123Graph_LBL_DCHART_10" hidden="1">'[9]Produt JAN'!$AK$12:$AK$44</definedName>
    <definedName name="_136__123Graph_LBL_DCHART_21" hidden="1">'[9]Produt OUT'!$AK$12:$AK$44</definedName>
    <definedName name="_137___123Graph_LBL_DCHART_13" hidden="1">'[9]Produt FEV'!$AK$12:$AK$44</definedName>
    <definedName name="_137__123Graph_LBL_DCHART_22" hidden="1">'[9]Produt NOV'!$AK$12:$AK$44</definedName>
    <definedName name="_138___123Graph_LBL_DCHART_14" hidden="1">'[9]Produt MAR'!$AK$12:$AK$44</definedName>
    <definedName name="_138__123Graph_LBL_DCHART_23" hidden="1">'[9]Produt DEZ'!$AK$12:$AK$44</definedName>
    <definedName name="_139___123Graph_LBL_DCHART_15" hidden="1">'[9]Produt ABR'!$AK$12:$AK$44</definedName>
    <definedName name="_139__123Graph_XCHART_1" hidden="1">[9]DADOS!$A$13:$A$26</definedName>
    <definedName name="_14___123Graph_ACHART_13" hidden="1">'[9]Produt FEV'!$B$12:$B$13</definedName>
    <definedName name="_14__123Graph_ACHART_21" hidden="1">'[9]Produt OUT'!$B$12:$B$13</definedName>
    <definedName name="_14__123Graph_LBL_ACHART_8" hidden="1">'[8]PROP ELAB GANH'!$P$70:$P$78</definedName>
    <definedName name="_140___123Graph_LBL_DCHART_16" hidden="1">'[9]Produt MAI'!$AK$12:$AK$44</definedName>
    <definedName name="_140__123Graph_XCHART_3" hidden="1">[8]PARETOS!$M$29:$M$36</definedName>
    <definedName name="_141___123Graph_LBL_DCHART_17" hidden="1">'[9]Produt JUN'!$AK$12:$AK$44</definedName>
    <definedName name="_141__123Graph_XCHART_6" hidden="1">[9]DADOS!$A$15:$A$26</definedName>
    <definedName name="_142___123Graph_LBL_DCHART_18" hidden="1">'[9]Produt JUL'!$AK$12:$AK$44</definedName>
    <definedName name="_142__123Graph_XCHART_8" hidden="1">'[8]PROP ELAB GANH'!$L$70:$L$78</definedName>
    <definedName name="_143___123Graph_LBL_DCHART_19" hidden="1">'[9]Produt AGO'!$AK$12:$AK$44</definedName>
    <definedName name="_143__123Graph_XCHART_9" hidden="1">[9]DADOS!$A$13:$A$26</definedName>
    <definedName name="_144___123Graph_LBL_DCHART_20" hidden="1">'[9]Produt SET'!$AK$12:$AK$44</definedName>
    <definedName name="_145___123Graph_LBL_DCHART_21" hidden="1">'[9]Produt OUT'!$AK$12:$AK$44</definedName>
    <definedName name="_146___123Graph_LBL_DCHART_22" hidden="1">'[9]Produt NOV'!$AK$12:$AK$44</definedName>
    <definedName name="_147___123Graph_LBL_DCHART_23" hidden="1">'[9]Produt DEZ'!$AK$12:$AK$44</definedName>
    <definedName name="_148___123Graph_XCHART_1" hidden="1">[9]DADOS!$A$13:$A$26</definedName>
    <definedName name="_149___123Graph_XCHART_3" hidden="1">[8]PARETOS!$M$29:$M$36</definedName>
    <definedName name="_15___123Graph_ACHART_14" hidden="1">'[9]Produt MAR'!$B$12:$B$13</definedName>
    <definedName name="_15__123Graph_ACHART_22" hidden="1">'[9]Produt NOV'!$B$12:$B$13</definedName>
    <definedName name="_15__123Graph_LBL_BCHART_2" hidden="1">[8]PARETOS!$N$4:$N$10</definedName>
    <definedName name="_150___123Graph_XCHART_6" hidden="1">[9]DADOS!$A$15:$A$26</definedName>
    <definedName name="_151___123Graph_XCHART_8" hidden="1">'[8]PROP ELAB GANH'!$L$70:$L$78</definedName>
    <definedName name="_16___123Graph_ACHART_15" hidden="1">'[9]Produt ABR'!$B$12:$B$13</definedName>
    <definedName name="_16__123Graph_ACHART_23" hidden="1">'[9]Produt DEZ'!$B$12:$B$13</definedName>
    <definedName name="_16__123Graph_LBL_BCHART_3" hidden="1">[8]PARETOS!$O$28:$O$35</definedName>
    <definedName name="_17___123Graph_ACHART_16" hidden="1">'[9]Produt MAI'!$B$12:$B$13</definedName>
    <definedName name="_17__123Graph_ACHART_25" hidden="1">'[9]Produt FEV'!$J$48:$L$48</definedName>
    <definedName name="_17__123Graph_XCHART_3" hidden="1">[8]PARETOS!$M$29:$M$36</definedName>
    <definedName name="_18___123Graph_ACHART_17" hidden="1">'[9]Produt JUN'!$B$12:$B$13</definedName>
    <definedName name="_18__123Graph_ACHART_27" hidden="1">'[9]Produt MAR'!$J$48:$L$48</definedName>
    <definedName name="_18__123Graph_XCHART_8" hidden="1">'[8]PROP ELAB GANH'!$L$70:$L$78</definedName>
    <definedName name="_1830201">#N/A</definedName>
    <definedName name="_19___123Graph_ACHART_18" hidden="1">'[9]Produt JUL'!$B$12:$B$13</definedName>
    <definedName name="_19__123Graph_ACHART_29" hidden="1">'[9]Produt ABR'!$J$48:$L$48</definedName>
    <definedName name="_19__123Graph_XCHART_9" hidden="1">'[8]PROP ELAB GANH'!$K$93:$K$99</definedName>
    <definedName name="_2____123Graph_ACHART_2" hidden="1">[8]PARETOS!$M$4:$M$10</definedName>
    <definedName name="_2__123Graph_ACHART_10" hidden="1">'[9]Produt JAN'!$B$12:$B$13</definedName>
    <definedName name="_2__123Graph_ACHART_2" hidden="1">[8]PARETOS!$M$4:$M$10</definedName>
    <definedName name="_20___123Graph_ACHART_19" hidden="1">'[9]Produt AGO'!$B$12:$B$13</definedName>
    <definedName name="_20__123Graph_ACHART_3" hidden="1">[9]DADOS!$J$30:$L$30</definedName>
    <definedName name="_21__123Graph_ACHART_31" hidden="1">'[9]Produt MAI'!$J$48:$L$48</definedName>
    <definedName name="_22___123Graph_ACHART_20" hidden="1">'[9]Produt SET'!$B$12:$B$13</definedName>
    <definedName name="_22__123Graph_ACHART_33" hidden="1">'[9]Produt JUN'!$J$48:$L$48</definedName>
    <definedName name="_23___123Graph_ACHART_21" hidden="1">'[9]Produt OUT'!$B$12:$B$13</definedName>
    <definedName name="_23__123Graph_ACHART_35" hidden="1">'[9]Produt JUL'!$J$48:$L$48</definedName>
    <definedName name="_24___123Graph_ACHART_22" hidden="1">'[9]Produt NOV'!$B$12:$B$13</definedName>
    <definedName name="_24__123Graph_ACHART_37" hidden="1">'[9]Produt AGO'!$J$48:$L$48</definedName>
    <definedName name="_25___123Graph_ACHART_23" hidden="1">'[9]Produt DEZ'!$B$12:$B$13</definedName>
    <definedName name="_25__123Graph_ACHART_39" hidden="1">'[9]Produt SET'!$J$48:$L$48</definedName>
    <definedName name="_26___123Graph_ACHART_25" hidden="1">'[9]Produt FEV'!$J$48:$L$48</definedName>
    <definedName name="_26__123Graph_ACHART_4" hidden="1">[9]DADOS!$O$28:$Q$28</definedName>
    <definedName name="_27___123Graph_ACHART_27" hidden="1">'[9]Produt MAR'!$J$48:$L$48</definedName>
    <definedName name="_27__123Graph_ACHART_41" hidden="1">'[9]Produt OUT'!$J$48:$L$48</definedName>
    <definedName name="_28___123Graph_ACHART_29" hidden="1">'[9]Produt ABR'!$J$48:$L$48</definedName>
    <definedName name="_28__123Graph_ACHART_43" hidden="1">'[9]Produt NOV'!$J$48:$L$48</definedName>
    <definedName name="_29__123Graph_ACHART_45" hidden="1">'[9]Produt DEZ'!$J$48:$L$48</definedName>
    <definedName name="_3____123Graph_ACHART_3" hidden="1">[8]PARETOS!$N$29:$N$36</definedName>
    <definedName name="_3__123Graph_ACHART_11" hidden="1">'[9]Produt JAN'!$J$46:$L$46</definedName>
    <definedName name="_3__123Graph_ACHART_3" hidden="1">[8]PARETOS!$N$29:$N$36</definedName>
    <definedName name="_30___123Graph_ACHART_31" hidden="1">'[9]Produt MAI'!$J$48:$L$48</definedName>
    <definedName name="_30__123Graph_ACHART_5" hidden="1">[9]DADOS!$O$30:$Q$30</definedName>
    <definedName name="_31___123Graph_ACHART_33" hidden="1">'[9]Produt JUN'!$J$48:$L$48</definedName>
    <definedName name="_31__123Graph_ACHART_6" hidden="1">[9]DADOS!$G$15:$G$26</definedName>
    <definedName name="_32___123Graph_ACHART_35" hidden="1">'[9]Produt JUL'!$J$48:$L$48</definedName>
    <definedName name="_32__123Graph_ACHART_7" hidden="1">[9]DADOS!$S$28:$U$28</definedName>
    <definedName name="_33___123Graph_ACHART_37" hidden="1">'[9]Produt AGO'!$J$48:$L$48</definedName>
    <definedName name="_33__123Graph_ACHART_8" hidden="1">[9]DADOS!$S$30:$U$30</definedName>
    <definedName name="_34___123Graph_ACHART_39" hidden="1">'[9]Produt SET'!$J$48:$L$48</definedName>
    <definedName name="_34__123Graph_ACHART_9" hidden="1">[9]DADOS!$T$13:$T$26</definedName>
    <definedName name="_35___123Graph_ACHART_4" hidden="1">[9]DADOS!$O$28:$Q$28</definedName>
    <definedName name="_35__123Graph_BCHART_1" hidden="1">[9]DADOS!$J$13:$J$26</definedName>
    <definedName name="_36___123Graph_ACHART_41" hidden="1">'[9]Produt OUT'!$J$48:$L$48</definedName>
    <definedName name="_36__123Graph_BCHART_10" hidden="1">'[9]Produt JAN'!$AE$12:$AE$44</definedName>
    <definedName name="_37___123Graph_ACHART_43" hidden="1">'[9]Produt NOV'!$J$48:$L$48</definedName>
    <definedName name="_37__123Graph_BCHART_13" hidden="1">'[9]Produt FEV'!$AE$12:$AE$44</definedName>
    <definedName name="_38___123Graph_ACHART_45" hidden="1">'[9]Produt DEZ'!$J$48:$L$48</definedName>
    <definedName name="_38__123Graph_BCHART_14" hidden="1">'[9]Produt MAR'!$AE$12:$AE$44</definedName>
    <definedName name="_39___123Graph_ACHART_5" hidden="1">[9]DADOS!$O$30:$Q$30</definedName>
    <definedName name="_39__123Graph_BCHART_15" hidden="1">'[9]Produt ABR'!$AE$12:$AE$44</definedName>
    <definedName name="_4____123Graph_ACHART_7" hidden="1">'[8]PROP ELAB GANH'!$P$47:$P$55</definedName>
    <definedName name="_4__123Graph_ACHART_12" hidden="1">'[9]Produt JAN'!$J$48:$L$48</definedName>
    <definedName name="_4__123Graph_ACHART_7" hidden="1">'[8]PROP ELAB GANH'!$P$47:$P$55</definedName>
    <definedName name="_40___123Graph_ACHART_6" hidden="1">[9]DADOS!$G$15:$G$26</definedName>
    <definedName name="_40__123Graph_BCHART_16" hidden="1">'[9]Produt MAI'!$AE$12:$AE$44</definedName>
    <definedName name="_41__123Graph_BCHART_17" hidden="1">'[9]Produt JUN'!$AE$12:$AE$44</definedName>
    <definedName name="_42__123Graph_BCHART_18" hidden="1">'[9]Produt JUL'!$AE$12:$AE$44</definedName>
    <definedName name="_43__123Graph_BCHART_19" hidden="1">'[9]Produt AGO'!$AE$12:$AE$44</definedName>
    <definedName name="_44__123Graph_BCHART_2" hidden="1">[8]PARETOS!$N$4:$N$10</definedName>
    <definedName name="_45___123Graph_BCHART_10" hidden="1">'[9]Produt JAN'!$AE$12:$AE$44</definedName>
    <definedName name="_45__123Graph_BCHART_20" hidden="1">'[9]Produt SET'!$AE$12:$AE$44</definedName>
    <definedName name="_46___123Graph_BCHART_13" hidden="1">'[9]Produt FEV'!$AE$12:$AE$44</definedName>
    <definedName name="_46__123Graph_BCHART_21" hidden="1">'[9]Produt OUT'!$AE$12:$AE$44</definedName>
    <definedName name="_47___123Graph_BCHART_14" hidden="1">'[9]Produt MAR'!$AE$12:$AE$44</definedName>
    <definedName name="_47__123Graph_BCHART_22" hidden="1">'[9]Produt NOV'!$AE$12:$AE$44</definedName>
    <definedName name="_48___123Graph_BCHART_15" hidden="1">'[9]Produt ABR'!$AE$12:$AE$44</definedName>
    <definedName name="_48__123Graph_BCHART_23" hidden="1">'[9]Produt DEZ'!$AE$12:$AE$44</definedName>
    <definedName name="_49___123Graph_BCHART_16" hidden="1">'[9]Produt MAI'!$AE$12:$AE$44</definedName>
    <definedName name="_49__123Graph_BCHART_3" hidden="1">[8]PARETOS!$O$28:$O$35</definedName>
    <definedName name="_5____123Graph_ACHART_8" hidden="1">'[8]PROP ELAB GANH'!$P$70:$P$78</definedName>
    <definedName name="_5__123Graph_ACHART_13" hidden="1">'[9]Produt FEV'!$B$12:$B$13</definedName>
    <definedName name="_5__123Graph_ACHART_8" hidden="1">'[8]PROP ELAB GANH'!$P$70:$P$78</definedName>
    <definedName name="_50___123Graph_BCHART_17" hidden="1">'[9]Produt JUN'!$AE$12:$AE$44</definedName>
    <definedName name="_50__123Graph_BCHART_6" hidden="1">[9]DADOS!$O$15:$O$26</definedName>
    <definedName name="_51___123Graph_BCHART_18" hidden="1">'[9]Produt JUL'!$AE$12:$AE$44</definedName>
    <definedName name="_51__123Graph_BCHART_9" hidden="1">[9]DADOS!$U$13:$U$26</definedName>
    <definedName name="_52___123Graph_BCHART_19" hidden="1">'[9]Produt AGO'!$AE$12:$AE$44</definedName>
    <definedName name="_52__123Graph_CCHART_1" hidden="1">[9]DADOS!$L$13:$L$26</definedName>
    <definedName name="_53___123Graph_BCHART_2" hidden="1">[8]PARETOS!$N$4:$N$10</definedName>
    <definedName name="_53__123Graph_CCHART_10" hidden="1">'[9]Produt JAN'!$AF$12:$AF$44</definedName>
    <definedName name="_54___123Graph_BCHART_20" hidden="1">'[9]Produt SET'!$AE$12:$AE$44</definedName>
    <definedName name="_54__123Graph_CCHART_13" hidden="1">'[9]Produt FEV'!$AF$12:$AF$44</definedName>
    <definedName name="_55___123Graph_BCHART_21" hidden="1">'[9]Produt OUT'!$AE$12:$AE$44</definedName>
    <definedName name="_55__123Graph_CCHART_14" hidden="1">'[9]Produt MAR'!$AF$12:$AF$44</definedName>
    <definedName name="_56___123Graph_BCHART_22" hidden="1">'[9]Produt NOV'!$AE$12:$AE$44</definedName>
    <definedName name="_56__123Graph_CCHART_15" hidden="1">'[9]Produt ABR'!$AF$12:$AF$44</definedName>
    <definedName name="_57___123Graph_BCHART_23" hidden="1">'[9]Produt DEZ'!$AE$12:$AE$44</definedName>
    <definedName name="_57__123Graph_CCHART_16" hidden="1">'[9]Produt MAI'!$AF$12:$AF$44</definedName>
    <definedName name="_58___123Graph_BCHART_3" hidden="1">[8]PARETOS!$O$28:$O$35</definedName>
    <definedName name="_58__123Graph_CCHART_17" hidden="1">'[9]Produt JUN'!$AF$12:$AF$44</definedName>
    <definedName name="_59___123Graph_BCHART_6" hidden="1">[9]DADOS!$O$15:$O$26</definedName>
    <definedName name="_59__123Graph_CCHART_18" hidden="1">'[9]Produt JUL'!$AF$12:$AF$44</definedName>
    <definedName name="_6____123Graph_ACHART_9" hidden="1">'[8]PROP ELAB GANH'!$L$95:$L$101</definedName>
    <definedName name="_6__123Graph_ACHART_14" hidden="1">'[9]Produt MAR'!$B$12:$B$13</definedName>
    <definedName name="_6__123Graph_ACHART_9" hidden="1">'[8]PROP ELAB GANH'!$L$95:$L$101</definedName>
    <definedName name="_60__123Graph_CCHART_19" hidden="1">'[9]Produt AGO'!$AF$12:$AF$44</definedName>
    <definedName name="_61___123Graph_CCHART_1" hidden="1">[9]DADOS!$L$13:$L$26</definedName>
    <definedName name="_61__123Graph_CCHART_20" hidden="1">'[9]Produt SET'!$AF$12:$AF$44</definedName>
    <definedName name="_62___123Graph_CCHART_10" hidden="1">'[9]Produt JAN'!$AF$12:$AF$44</definedName>
    <definedName name="_62__123Graph_CCHART_21" hidden="1">'[9]Produt OUT'!$AF$12:$AF$44</definedName>
    <definedName name="_63___123Graph_CCHART_13" hidden="1">'[9]Produt FEV'!$AF$12:$AF$44</definedName>
    <definedName name="_63__123Graph_CCHART_22" hidden="1">'[9]Produt NOV'!$AF$12:$AF$44</definedName>
    <definedName name="_64___123Graph_CCHART_14" hidden="1">'[9]Produt MAR'!$AF$12:$AF$44</definedName>
    <definedName name="_64__123Graph_CCHART_23" hidden="1">'[9]Produt DEZ'!$AF$12:$AF$44</definedName>
    <definedName name="_65___123Graph_CCHART_15" hidden="1">'[9]Produt ABR'!$AF$12:$AF$44</definedName>
    <definedName name="_65__123Graph_CCHART_6" hidden="1">[9]DADOS!$P$15:$P$26</definedName>
    <definedName name="_66___123Graph_CCHART_16" hidden="1">'[9]Produt MAI'!$AF$12:$AF$44</definedName>
    <definedName name="_66__123Graph_CCHART_9" hidden="1">[9]DADOS!$S$13:$S$26</definedName>
    <definedName name="_67___123Graph_CCHART_17" hidden="1">'[9]Produt JUN'!$AF$12:$AF$44</definedName>
    <definedName name="_67__123Graph_DCHART_1" hidden="1">[9]DADOS!$M$13:$M$26</definedName>
    <definedName name="_68___123Graph_CCHART_18" hidden="1">'[9]Produt JUL'!$AF$12:$AF$44</definedName>
    <definedName name="_68__123Graph_DCHART_10" hidden="1">'[9]Produt JAN'!$AG$12:$AG$44</definedName>
    <definedName name="_69___123Graph_CCHART_19" hidden="1">'[9]Produt AGO'!$AF$12:$AF$44</definedName>
    <definedName name="_69__123Graph_DCHART_13" hidden="1">'[9]Produt FEV'!$AG$12:$AG$44</definedName>
    <definedName name="_7____123Graph_BCHART_1" hidden="1">'[8]PROP ELAB GANH'!$E$9:$E$15</definedName>
    <definedName name="_7__123Graph_ACHART_15" hidden="1">'[9]Produt ABR'!$B$12:$B$13</definedName>
    <definedName name="_7__123Graph_BCHART_1" hidden="1">'[8]PROP ELAB GANH'!$E$9:$E$15</definedName>
    <definedName name="_70___123Graph_CCHART_20" hidden="1">'[9]Produt SET'!$AF$12:$AF$44</definedName>
    <definedName name="_70__123Graph_DCHART_14" hidden="1">'[9]Produt MAR'!$AG$12:$AG$44</definedName>
    <definedName name="_71___123Graph_CCHART_21" hidden="1">'[9]Produt OUT'!$AF$12:$AF$44</definedName>
    <definedName name="_71__123Graph_DCHART_15" hidden="1">'[9]Produt ABR'!$AG$12:$AG$44</definedName>
    <definedName name="_72___123Graph_CCHART_22" hidden="1">'[9]Produt NOV'!$AF$12:$AF$44</definedName>
    <definedName name="_72__123Graph_DCHART_16" hidden="1">'[9]Produt MAI'!$AG$12:$AG$44</definedName>
    <definedName name="_73___123Graph_CCHART_23" hidden="1">'[9]Produt DEZ'!$AF$12:$AF$44</definedName>
    <definedName name="_73__123Graph_DCHART_17" hidden="1">'[9]Produt JUN'!$AG$12:$AG$44</definedName>
    <definedName name="_74___123Graph_CCHART_6" hidden="1">[9]DADOS!$P$15:$P$26</definedName>
    <definedName name="_74__123Graph_DCHART_18" hidden="1">'[9]Produt JUL'!$AG$12:$AG$44</definedName>
    <definedName name="_75___123Graph_CCHART_9" hidden="1">[9]DADOS!$S$13:$S$26</definedName>
    <definedName name="_75__123Graph_DCHART_19" hidden="1">'[9]Produt AGO'!$AG$12:$AG$44</definedName>
    <definedName name="_76___123Graph_DCHART_1" hidden="1">[9]DADOS!$M$13:$M$26</definedName>
    <definedName name="_76__123Graph_DCHART_20" hidden="1">'[9]Produt SET'!$AG$12:$AG$44</definedName>
    <definedName name="_77___123Graph_DCHART_10" hidden="1">'[9]Produt JAN'!$AG$12:$AG$44</definedName>
    <definedName name="_77__123Graph_DCHART_21" hidden="1">'[9]Produt OUT'!$AG$12:$AG$44</definedName>
    <definedName name="_78___123Graph_DCHART_13" hidden="1">'[9]Produt FEV'!$AG$12:$AG$44</definedName>
    <definedName name="_78__123Graph_DCHART_22" hidden="1">'[9]Produt NOV'!$AG$12:$AG$44</definedName>
    <definedName name="_79___123Graph_DCHART_14" hidden="1">'[9]Produt MAR'!$AG$12:$AG$44</definedName>
    <definedName name="_79__123Graph_DCHART_23" hidden="1">'[9]Produt DEZ'!$AG$12:$AG$44</definedName>
    <definedName name="_8____123Graph_BCHART_9" hidden="1">'[8]PROP ELAB GANH'!$C$9:$C$15</definedName>
    <definedName name="_8__123Graph_ACHART_16" hidden="1">'[9]Produt MAI'!$B$12:$B$13</definedName>
    <definedName name="_8__123Graph_BCHART_2" hidden="1">[8]PARETOS!$N$4:$N$10</definedName>
    <definedName name="_80___123Graph_DCHART_15" hidden="1">'[9]Produt ABR'!$AG$12:$AG$44</definedName>
    <definedName name="_80__123Graph_DCHART_6" hidden="1">[9]DADOS!$Q$15:$Q$26</definedName>
    <definedName name="_81___123Graph_DCHART_16" hidden="1">'[9]Produt MAI'!$AG$12:$AG$44</definedName>
    <definedName name="_81__123Graph_DCHART_9" hidden="1">[9]DADOS!$V$13:$V$26</definedName>
    <definedName name="_82___123Graph_DCHART_17" hidden="1">'[9]Produt JUN'!$AG$12:$AG$44</definedName>
    <definedName name="_82__123Graph_ECHART_10" hidden="1">'[9]Produt JAN'!$AH$12:$AH$44</definedName>
    <definedName name="_83___123Graph_DCHART_18" hidden="1">'[9]Produt JUL'!$AG$12:$AG$44</definedName>
    <definedName name="_83__123Graph_ECHART_13" hidden="1">'[9]Produt FEV'!$AH$12:$AH$44</definedName>
    <definedName name="_84___123Graph_DCHART_19" hidden="1">'[9]Produt AGO'!$AG$12:$AG$44</definedName>
    <definedName name="_84__123Graph_ECHART_14" hidden="1">'[9]Produt MAR'!$AH$12:$AH$44</definedName>
    <definedName name="_85___123Graph_DCHART_20" hidden="1">'[9]Produt SET'!$AG$12:$AG$44</definedName>
    <definedName name="_85__123Graph_ECHART_15" hidden="1">'[9]Produt ABR'!$AH$12:$AH$44</definedName>
    <definedName name="_86___123Graph_DCHART_21" hidden="1">'[9]Produt OUT'!$AG$12:$AG$44</definedName>
    <definedName name="_86__123Graph_ECHART_16" hidden="1">'[9]Produt MAI'!$AH$12:$AH$44</definedName>
    <definedName name="_87___123Graph_DCHART_22" hidden="1">'[9]Produt NOV'!$AG$12:$AG$44</definedName>
    <definedName name="_87__123Graph_ECHART_17" hidden="1">'[9]Produt JUN'!$AH$12:$AH$44</definedName>
    <definedName name="_88___123Graph_DCHART_23" hidden="1">'[9]Produt DEZ'!$AG$12:$AG$44</definedName>
    <definedName name="_88__123Graph_ECHART_18" hidden="1">'[9]Produt JUL'!$AH$12:$AH$44</definedName>
    <definedName name="_89___123Graph_DCHART_6" hidden="1">[9]DADOS!$Q$15:$Q$26</definedName>
    <definedName name="_89__123Graph_ECHART_19" hidden="1">'[9]Produt AGO'!$AH$12:$AH$44</definedName>
    <definedName name="_9____123Graph_XCHART_9" hidden="1">'[8]PROP ELAB GANH'!$K$93:$K$99</definedName>
    <definedName name="_9__123Graph_ACHART_17" hidden="1">'[9]Produt JUN'!$B$12:$B$13</definedName>
    <definedName name="_9__123Graph_BCHART_3" hidden="1">[8]PARETOS!$O$28:$O$35</definedName>
    <definedName name="_90___123Graph_DCHART_9" hidden="1">[9]DADOS!$V$13:$V$26</definedName>
    <definedName name="_90__123Graph_ECHART_20" hidden="1">'[9]Produt SET'!$AH$12:$AH$44</definedName>
    <definedName name="_91___123Graph_ECHART_10" hidden="1">'[9]Produt JAN'!$AH$12:$AH$44</definedName>
    <definedName name="_91__123Graph_ECHART_21" hidden="1">'[9]Produt OUT'!$AH$12:$AH$44</definedName>
    <definedName name="_92___123Graph_ECHART_13" hidden="1">'[9]Produt FEV'!$AH$12:$AH$44</definedName>
    <definedName name="_92__123Graph_ECHART_22" hidden="1">'[9]Produt NOV'!$AH$12:$AH$44</definedName>
    <definedName name="_93___123Graph_ECHART_14" hidden="1">'[9]Produt MAR'!$AH$12:$AH$44</definedName>
    <definedName name="_93__123Graph_ECHART_23" hidden="1">'[9]Produt DEZ'!$AH$12:$AH$44</definedName>
    <definedName name="_94___123Graph_ECHART_15" hidden="1">'[9]Produt ABR'!$AH$12:$AH$44</definedName>
    <definedName name="_94__123Graph_ECHART_9" hidden="1">[9]DADOS!$W$13:$W$26</definedName>
    <definedName name="_95___123Graph_ECHART_16" hidden="1">'[9]Produt MAI'!$AH$12:$AH$44</definedName>
    <definedName name="_95__123Graph_FCHART_10" hidden="1">'[9]Produt JAN'!$D$12:$D$44</definedName>
    <definedName name="_96___123Graph_ECHART_17" hidden="1">'[9]Produt JUN'!$AH$12:$AH$44</definedName>
    <definedName name="_96__123Graph_FCHART_13" hidden="1">'[9]Produt FEV'!$D$12:$D$44</definedName>
    <definedName name="_97___123Graph_ECHART_18" hidden="1">'[9]Produt JUL'!$AH$12:$AH$44</definedName>
    <definedName name="_97__123Graph_FCHART_14" hidden="1">'[9]Produt MAR'!$D$12:$D$44</definedName>
    <definedName name="_98___123Graph_ECHART_19" hidden="1">'[9]Produt AGO'!$AH$12:$AH$44</definedName>
    <definedName name="_98__123Graph_FCHART_15" hidden="1">'[9]Produt ABR'!$D$12:$D$44</definedName>
    <definedName name="_99___123Graph_ECHART_20" hidden="1">'[9]Produt SET'!$AH$12:$AH$44</definedName>
    <definedName name="_99__123Graph_FCHART_16" hidden="1">'[9]Produt MAI'!$D$12:$D$44</definedName>
    <definedName name="_BRL6">OFFSET('[10](D) Dessazonalizado'!$E$9,0,0,COUNTA('[10](D) Dessazonalizado'!$E$1:$E$65536)-1)</definedName>
    <definedName name="_BRP6">OFFSET('[10](D) Dessazonalizado'!$F$9,0,0,COUNTA('[10](D) Dessazonalizado'!$F$1:$F$65536)-1)</definedName>
    <definedName name="_BRT6">OFFSET('[10](D) Dessazonalizado'!$G$9,0,0,COUNTA('[10](D) Dessazonalizado'!$G$1:$G$65536)-1)</definedName>
    <definedName name="_d2" hidden="1">{#N/A,#N/A,FALSE,"Aging Summary";#N/A,#N/A,FALSE,"Ratio Analysis";#N/A,#N/A,FALSE,"Test 120 Day Accts";#N/A,#N/A,FALSE,"Tickmarks"}</definedName>
    <definedName name="_DRE0700" hidden="1">{"'PXR_6500'!$A$1:$I$124"}</definedName>
    <definedName name="_Fill" localSheetId="2" hidden="1">#REF!</definedName>
    <definedName name="_Fill" localSheetId="0" hidden="1">#REF!</definedName>
    <definedName name="_Fill" localSheetId="6" hidden="1">#REF!</definedName>
    <definedName name="_Fill" localSheetId="4" hidden="1">#REF!</definedName>
    <definedName name="_Fill" hidden="1">#REF!</definedName>
    <definedName name="_Filll" localSheetId="2" hidden="1">[11]Elétrica!#REF!</definedName>
    <definedName name="_Filll" localSheetId="0" hidden="1">[11]Elétrica!#REF!</definedName>
    <definedName name="_Filll" localSheetId="6" hidden="1">[11]Elétrica!#REF!</definedName>
    <definedName name="_Filll" hidden="1">[11]Elétrica!#REF!</definedName>
    <definedName name="_xlnm._FilterDatabase" localSheetId="0" hidden="1">Orçamento!$A$8:$N$109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Key1" localSheetId="2" hidden="1">#REF!</definedName>
    <definedName name="_Key1" localSheetId="0" hidden="1">#REF!</definedName>
    <definedName name="_Key1" localSheetId="6" hidden="1">#REF!</definedName>
    <definedName name="_Key1" hidden="1">#REF!</definedName>
    <definedName name="_Key2" localSheetId="2" hidden="1">#REF!</definedName>
    <definedName name="_Key2" localSheetId="0" hidden="1">#REF!</definedName>
    <definedName name="_Key2" localSheetId="6" hidden="1">#REF!</definedName>
    <definedName name="_Key2" hidden="1">#REF!</definedName>
    <definedName name="_key20" localSheetId="2" hidden="1">#REF!</definedName>
    <definedName name="_key20" localSheetId="0" hidden="1">#REF!</definedName>
    <definedName name="_key20" localSheetId="6" hidden="1">#REF!</definedName>
    <definedName name="_key20" hidden="1">#REF!</definedName>
    <definedName name="_OAc88150">[2]Oper!$N$992</definedName>
    <definedName name="_OAc8822">[2]Oper!$N$1487</definedName>
    <definedName name="_OAc8823">[2]Oper!$N$1652</definedName>
    <definedName name="_OAc8824">[2]Oper!$N$1817</definedName>
    <definedName name="_OAc8825">[2]Oper!$N$1982</definedName>
    <definedName name="_OAc88250">[2]Oper!$N$2972</definedName>
    <definedName name="_OAc8826">[2]Oper!$N$2147</definedName>
    <definedName name="_OAc8827">[2]Oper!$N$2312</definedName>
    <definedName name="_OAc8830">[2]Oper!$N$3302</definedName>
    <definedName name="_OAc88300">[2]Oper!$N$3137</definedName>
    <definedName name="_OAc8831">[2]Oper!$N$3467</definedName>
    <definedName name="_OAc8832">[2]Oper!$N$3632</definedName>
    <definedName name="_OAc8833">[2]Oper!$N$3797</definedName>
    <definedName name="_OAc8834">[2]Oper!$N$4292</definedName>
    <definedName name="_OAc8835">[2]Oper!$N$4457</definedName>
    <definedName name="_OAc88350">[2]Oper!$N$3962</definedName>
    <definedName name="_OAc8836">[2]Oper!$N$4622</definedName>
    <definedName name="_OAc8839">[2]Oper!$N$4127</definedName>
    <definedName name="_OAc8840">[2]Oper!$N$4952</definedName>
    <definedName name="_OAc88400">[2]Oper!$N$4787</definedName>
    <definedName name="_OAc8841">[2]Oper!$N$5117</definedName>
    <definedName name="_OAc8842">[2]Oper!$N$5282</definedName>
    <definedName name="_OAc8843">[2]Oper!$N$5447</definedName>
    <definedName name="_OAc8846">[2]Oper!$N$5612</definedName>
    <definedName name="_OAc8851">[2]Oper!$N$2477</definedName>
    <definedName name="_OAc8853">[2]Oper!$N$827</definedName>
    <definedName name="_OAc8859">[2]Oper!$N$2642</definedName>
    <definedName name="_OAc88700">[2]Oper!$N$332</definedName>
    <definedName name="_OAn8811">[2]Oper!$R$662</definedName>
    <definedName name="_OAn8812">[2]Oper!$R$1157</definedName>
    <definedName name="_OAn88150">[2]Oper!$R$992</definedName>
    <definedName name="_OAn8822">[2]Oper!$R$1487</definedName>
    <definedName name="_OAn8823">[2]Oper!$R$1652</definedName>
    <definedName name="_OAn8824">[2]Oper!$R$1817</definedName>
    <definedName name="_OAn8825">[2]Oper!$R$1982</definedName>
    <definedName name="_OAn88250">[2]Oper!$R$2972</definedName>
    <definedName name="_OAn8826">[2]Oper!$R$2147</definedName>
    <definedName name="_OAn8827">[2]Oper!$R$2312</definedName>
    <definedName name="_OAn8830">[2]Oper!$R$3302</definedName>
    <definedName name="_OAn88300">[2]Oper!$R$3137</definedName>
    <definedName name="_OAn8831">[2]Oper!$R$3467</definedName>
    <definedName name="_OAn8832">[2]Oper!$R$3632</definedName>
    <definedName name="_OAn8833">[2]Oper!$R$3797</definedName>
    <definedName name="_OAn8834">[2]Oper!$R$4292</definedName>
    <definedName name="_OAn8835">[2]Oper!$R$4457</definedName>
    <definedName name="_OAn88350">[2]Oper!$R$3962</definedName>
    <definedName name="_OAn8836">[2]Oper!$R$4622</definedName>
    <definedName name="_OAn8839">[2]Oper!$R$4127</definedName>
    <definedName name="_OAn8840">[2]Oper!$R$4952</definedName>
    <definedName name="_OAn88400">[2]Oper!$R$4787</definedName>
    <definedName name="_OAn8841">[2]Oper!$R$5117</definedName>
    <definedName name="_OAn8842">[2]Oper!$R$5282</definedName>
    <definedName name="_OAn8843">[2]Oper!$R$5447</definedName>
    <definedName name="_OAn8846">[2]Oper!$R$5612</definedName>
    <definedName name="_OAn8851">[2]Oper!$R$2477</definedName>
    <definedName name="_OAn8853">[2]Oper!$R$827</definedName>
    <definedName name="_OAn8859">[2]Oper!$R$2642</definedName>
    <definedName name="_OAn88700">[2]Oper!$R$332</definedName>
    <definedName name="_OAt8811">[2]Oper!$J$662</definedName>
    <definedName name="_OAt8812">[2]Oper!$J$1157</definedName>
    <definedName name="_OAt88150">[2]Oper!$J$992</definedName>
    <definedName name="_OAt8822">[2]Oper!$J$1487</definedName>
    <definedName name="_OAt8823">[2]Oper!$J$1652</definedName>
    <definedName name="_OAt8824">[2]Oper!$J$1817</definedName>
    <definedName name="_OAt8825">[2]Oper!$J$1982</definedName>
    <definedName name="_OAt88250">[2]Oper!$J$2972</definedName>
    <definedName name="_OAt8826">[2]Oper!$J$2147</definedName>
    <definedName name="_OAt8827">[2]Oper!$J$2312</definedName>
    <definedName name="_OAt8830">[2]Oper!$J$3302</definedName>
    <definedName name="_OAt88300">[2]Oper!$J$3137</definedName>
    <definedName name="_OAt8831">[2]Oper!$J$3467</definedName>
    <definedName name="_OAt8832">[2]Oper!$J$3632</definedName>
    <definedName name="_OAt8833">[2]Oper!$J$3797</definedName>
    <definedName name="_OAt8834">[2]Oper!$J$4292</definedName>
    <definedName name="_OAt8835">[2]Oper!$J$4457</definedName>
    <definedName name="_OAt88350">[2]Oper!$J$3962</definedName>
    <definedName name="_OAt8836">[2]Oper!$J$4622</definedName>
    <definedName name="_OAt8839">[2]Oper!$J$4127</definedName>
    <definedName name="_OAt8840">[2]Oper!$J$4952</definedName>
    <definedName name="_OAt88400">[2]Oper!$J$4787</definedName>
    <definedName name="_OAt8841">[2]Oper!$J$5117</definedName>
    <definedName name="_OAt8842">[2]Oper!$J$5282</definedName>
    <definedName name="_OAt8843">[2]Oper!$J$5447</definedName>
    <definedName name="_OAt8846">[2]Oper!$J$5612</definedName>
    <definedName name="_OAt8851">[2]Oper!$J$2477</definedName>
    <definedName name="_OAt8853">[2]Oper!$J$827</definedName>
    <definedName name="_OAt8859">[2]Oper!$J$2642</definedName>
    <definedName name="_OAt88700">[2]Oper!$J$332</definedName>
    <definedName name="_OR1">'[7]orcID nº1'!$A$14:$G$1025</definedName>
    <definedName name="_OR12">'[7]orc ID nº12'!$A$16:$G$181</definedName>
    <definedName name="_OR13">'[7]orc ID nº13'!$A$13:$G$34</definedName>
    <definedName name="_OR14">'[7]orc ID nº 14'!$A$14:$G$16</definedName>
    <definedName name="_OR15">'[7]orc ID nº 15'!$A$14:$G$104</definedName>
    <definedName name="_OR16">'[7]orc ID nº16'!$A$14:$G$33</definedName>
    <definedName name="_OR17">'[7]orc ID nº17'!$A$16:$G$80</definedName>
    <definedName name="_OR18">'[7]orc ID nº 18'!$A$14:$G$123</definedName>
    <definedName name="_OR19">'[7]orc ID nº19'!$A$14:$G$96</definedName>
    <definedName name="_OR2">'[7]orc ID nº2 '!$A$14:$G$70</definedName>
    <definedName name="_OR3">'[7]orc ID nº3'!$A$14:$G$134</definedName>
    <definedName name="_OR4">'[7]orcID nº4'!$A$14:$G$165</definedName>
    <definedName name="_OR5">'[7]orcID nº5'!$A$14:$G$149</definedName>
    <definedName name="_OR6">'[7]orcID nº6'!$A$14:$G$138</definedName>
    <definedName name="_OR7">'[7]orcID nº7'!$A$14:$G$137</definedName>
    <definedName name="_OR8">'[7]orc ID nº8'!$A$14:$G$133</definedName>
    <definedName name="_OR9">'[7]orc ID nº9'!$A$14:$G$157</definedName>
    <definedName name="_Order1" hidden="1">255</definedName>
    <definedName name="_Order2" hidden="1">255</definedName>
    <definedName name="_OUT98" hidden="1">{#N/A,#N/A,TRUE,"Serviços"}</definedName>
    <definedName name="_OUTTTT9888" hidden="1">{#N/A,#N/A,TRUE,"Serviços"}</definedName>
    <definedName name="_Parse_Out" localSheetId="2" hidden="1">#REF!</definedName>
    <definedName name="_Parse_Out" localSheetId="0" hidden="1">#REF!</definedName>
    <definedName name="_Parse_Out" localSheetId="6" hidden="1">#REF!</definedName>
    <definedName name="_Parse_Out" hidden="1">#REF!</definedName>
    <definedName name="_PL1" localSheetId="2">#REF!</definedName>
    <definedName name="_PL1" localSheetId="0">#REF!</definedName>
    <definedName name="_PL1" localSheetId="6">#REF!</definedName>
    <definedName name="_PL1">#REF!</definedName>
    <definedName name="_PRL6">OFFSET('[10](D) Dessazonalizado'!$S$9,0,0,COUNTA('[10](D) Dessazonalizado'!$S$1:$S$65536)-1)</definedName>
    <definedName name="_PRP6">OFFSET('[10](D) Dessazonalizado'!$T$9,0,0,COUNTA('[10](D) Dessazonalizado'!$T$1:$T$65536)-1)</definedName>
    <definedName name="_PRT6">OFFSET('[10](D) Dessazonalizado'!$U$9,0,0,COUNTA('[10](D) Dessazonalizado'!$U$1:$U$65536)-1)</definedName>
    <definedName name="_r" localSheetId="2">#REF!</definedName>
    <definedName name="_r" localSheetId="0">#REF!</definedName>
    <definedName name="_r" localSheetId="6">#REF!</definedName>
    <definedName name="_r">#REF!</definedName>
    <definedName name="_RAc88100">[2]Oper!$M$497</definedName>
    <definedName name="_RAc8811">[2]Oper!$M$662</definedName>
    <definedName name="_RAc8812">[2]Oper!$M$1157</definedName>
    <definedName name="_RAc88150">[2]Oper!$M$992</definedName>
    <definedName name="_RAc8822">[2]Oper!$M$1487</definedName>
    <definedName name="_RAc8823">[2]Oper!$M$1652</definedName>
    <definedName name="_RAc8824">[2]Oper!$M$1817</definedName>
    <definedName name="_RAc8825">[2]Oper!$M$1982</definedName>
    <definedName name="_RAc88250">[2]Oper!$M$2972</definedName>
    <definedName name="_RAc8826">[2]Oper!$M$2147</definedName>
    <definedName name="_RAc8827">[2]Oper!$M$2312</definedName>
    <definedName name="_RAc8830">[2]Oper!$M$3302</definedName>
    <definedName name="_RAc88300">[2]Oper!$M$3137</definedName>
    <definedName name="_RAc8831">[2]Oper!$M$3467</definedName>
    <definedName name="_RAc8832">[2]Oper!$M$3632</definedName>
    <definedName name="_RAc8833">[2]Oper!$M$3797</definedName>
    <definedName name="_RAc8834">[2]Oper!$M$4292</definedName>
    <definedName name="_RAc8835">[2]Oper!$M$4457</definedName>
    <definedName name="_RAc88350">[2]Oper!$M$3962</definedName>
    <definedName name="_RAc8836">[2]Oper!$M$4622</definedName>
    <definedName name="_RAc8839">[2]Oper!$M$4127</definedName>
    <definedName name="_RAc8840">[2]Oper!$M$4952</definedName>
    <definedName name="_RAc88400">[2]Oper!$M$4787</definedName>
    <definedName name="_RAc8841">[2]Oper!$M$5117</definedName>
    <definedName name="_RAc8842">[2]Oper!$M$5282</definedName>
    <definedName name="_RAc8843">[2]Oper!$M$5447</definedName>
    <definedName name="_RAc8846">[2]Oper!$M$5612</definedName>
    <definedName name="_RAc8851">[2]Oper!$M$2477</definedName>
    <definedName name="_RAc8853">[2]Oper!$M$827</definedName>
    <definedName name="_RAc8859">[2]Oper!$M$2642</definedName>
    <definedName name="_RAc88700">[2]Oper!$M$332</definedName>
    <definedName name="_RAt8811">[2]Oper!$I$662</definedName>
    <definedName name="_RAt8812">[2]Oper!$I$1157</definedName>
    <definedName name="_RAt88150">[2]Oper!$I$992</definedName>
    <definedName name="_RAt8822">[2]Oper!$I$1487</definedName>
    <definedName name="_RAt8823">[2]Oper!$I$1652</definedName>
    <definedName name="_RAt8824">[2]Oper!$I$1817</definedName>
    <definedName name="_RAt8825">[2]Oper!$I$1982</definedName>
    <definedName name="_RAt88250">[2]Oper!$I$2972</definedName>
    <definedName name="_RAt8826">[2]Oper!$I$2147</definedName>
    <definedName name="_RAt8827">[2]Oper!$I$2312</definedName>
    <definedName name="_RAt8830">[2]Oper!$I$3302</definedName>
    <definedName name="_RAt88300">[2]Oper!$I$3137</definedName>
    <definedName name="_RAt8831">[2]Oper!$I$3467</definedName>
    <definedName name="_RAt8832">[2]Oper!$I$3632</definedName>
    <definedName name="_RAt8833">[2]Oper!$I$3797</definedName>
    <definedName name="_RAt8834">[2]Oper!$I$4292</definedName>
    <definedName name="_RAt8835">[2]Oper!$I$4457</definedName>
    <definedName name="_RAt88350">[2]Oper!$I$3962</definedName>
    <definedName name="_RAt8836">[2]Oper!$I$4622</definedName>
    <definedName name="_RAt8839">[2]Oper!$I$4127</definedName>
    <definedName name="_RAt8840">[2]Oper!$I$4952</definedName>
    <definedName name="_RAt88400">[2]Oper!$I$4787</definedName>
    <definedName name="_RAt8841">[2]Oper!$I$5117</definedName>
    <definedName name="_RAt8842">[2]Oper!$I$5282</definedName>
    <definedName name="_RAt8843">[2]Oper!$I$5447</definedName>
    <definedName name="_RAt8846">[2]Oper!$I$5612</definedName>
    <definedName name="_RAt8851">[2]Oper!$I$2477</definedName>
    <definedName name="_RAt8853">[2]Oper!$I$827</definedName>
    <definedName name="_RAt8859">[2]Oper!$I$2642</definedName>
    <definedName name="_RAt88700">[2]Oper!$I$332</definedName>
    <definedName name="_Ref55555992" localSheetId="4">Tab_fissuras!$B$21</definedName>
    <definedName name="_Regression_Int" hidden="1">1</definedName>
    <definedName name="_RJL6">OFFSET('[10](D) Dessazonalizado'!$Z$9,0,0,COUNTA('[10](D) Dessazonalizado'!$Z$1:$Z$65536)-1)</definedName>
    <definedName name="_RJP6">OFFSET('[10](D) Dessazonalizado'!$AA$9,0,0,COUNTA('[10](D) Dessazonalizado'!$AA$1:$AA$65536)-1)</definedName>
    <definedName name="_RJT6">OFFSET('[10](D) Dessazonalizado'!$AB$9,0,0,COUNTA('[10](D) Dessazonalizado'!$AB$1:$AB$65536)-1)</definedName>
    <definedName name="_RSL6">OFFSET('[10](D) Dessazonalizado'!$AG$9,0,0,COUNTA('[10](D) Dessazonalizado'!$AG$1:$AG$65536)-1)</definedName>
    <definedName name="_RSP6">OFFSET('[10](D) Dessazonalizado'!$AH$9,0,0,COUNTA('[10](D) Dessazonalizado'!$AH$1:$AH$65536)-1)</definedName>
    <definedName name="_RST6">OFFSET('[10](D) Dessazonalizado'!$AI$9,0,0,COUNTA('[10](D) Dessazonalizado'!$AI$1:$AI$65536)-1)</definedName>
    <definedName name="_SE2" localSheetId="2">#REF!</definedName>
    <definedName name="_SE2" localSheetId="0">#REF!</definedName>
    <definedName name="_SE2" localSheetId="6">#REF!</definedName>
    <definedName name="_SE2">#REF!</definedName>
    <definedName name="_Sort" localSheetId="2" hidden="1">#REF!</definedName>
    <definedName name="_Sort" localSheetId="0" hidden="1">#REF!</definedName>
    <definedName name="_Sort" localSheetId="6" hidden="1">#REF!</definedName>
    <definedName name="_Sort" hidden="1">#REF!</definedName>
    <definedName name="_SPL6">OFFSET('[10](D) Dessazonalizado'!$L$9,0,0,COUNTA('[10](D) Dessazonalizado'!$L$1:$L$65536)-1)</definedName>
    <definedName name="_SPP6">OFFSET('[10](D) Dessazonalizado'!$M$9,0,0,COUNTA('[10](D) Dessazonalizado'!$M$1:$M$65536)-1)</definedName>
    <definedName name="_SPT6">OFFSET('[10](D) Dessazonalizado'!$N$9,0,0,COUNTA('[10](D) Dessazonalizado'!$N$1:$N$65536)-1)</definedName>
    <definedName name="_tab0198">'[4]DER janeiro98'!$A$1:$D$810</definedName>
    <definedName name="_Table2_In1" localSheetId="2" hidden="1">#REF!</definedName>
    <definedName name="_Table2_In1" localSheetId="0" hidden="1">#REF!</definedName>
    <definedName name="_Table2_In1" localSheetId="6" hidden="1">#REF!</definedName>
    <definedName name="_Table2_In1" hidden="1">#REF!</definedName>
    <definedName name="_Table2_In2" localSheetId="2" hidden="1">#REF!</definedName>
    <definedName name="_Table2_In2" localSheetId="0" hidden="1">#REF!</definedName>
    <definedName name="_Table2_In2" localSheetId="6" hidden="1">#REF!</definedName>
    <definedName name="_Table2_In2" hidden="1">#REF!</definedName>
    <definedName name="_Table2_Out" localSheetId="2" hidden="1">#REF!</definedName>
    <definedName name="_Table2_Out" localSheetId="0" hidden="1">#REF!</definedName>
    <definedName name="_Table2_Out" localSheetId="6" hidden="1">#REF!</definedName>
    <definedName name="_Table2_Out" hidden="1">#REF!</definedName>
    <definedName name="_TB1" localSheetId="2">#REF!</definedName>
    <definedName name="_TB1" localSheetId="0">#REF!</definedName>
    <definedName name="_TB1" localSheetId="6">#REF!</definedName>
    <definedName name="_TB1">#REF!</definedName>
    <definedName name="_TB2" localSheetId="2">#REF!</definedName>
    <definedName name="_TB2" localSheetId="0">#REF!</definedName>
    <definedName name="_TB2" localSheetId="6">#REF!</definedName>
    <definedName name="_TB2">#REF!</definedName>
    <definedName name="_TB3" localSheetId="2">#REF!</definedName>
    <definedName name="_TB3" localSheetId="0">#REF!</definedName>
    <definedName name="_TB3" localSheetId="6">#REF!</definedName>
    <definedName name="_TB3">#REF!</definedName>
    <definedName name="_TB4" localSheetId="2">#REF!</definedName>
    <definedName name="_TB4" localSheetId="0">#REF!</definedName>
    <definedName name="_TB4" localSheetId="6">#REF!</definedName>
    <definedName name="_TB4">#REF!</definedName>
    <definedName name="_TB5" localSheetId="2">#REF!</definedName>
    <definedName name="_TB5" localSheetId="0">#REF!</definedName>
    <definedName name="_TB5" localSheetId="6">#REF!</definedName>
    <definedName name="_TB5">#REF!</definedName>
    <definedName name="_TB6" localSheetId="2">#REF!</definedName>
    <definedName name="_TB6" localSheetId="0">#REF!</definedName>
    <definedName name="_TB6" localSheetId="6">#REF!</definedName>
    <definedName name="_TB6">#REF!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a" localSheetId="2">#REF!</definedName>
    <definedName name="a" localSheetId="0">#REF!</definedName>
    <definedName name="a" localSheetId="6">#REF!</definedName>
    <definedName name="a">#REF!</definedName>
    <definedName name="A_I_C_V">#N/A</definedName>
    <definedName name="A_M_FRA">#N/A</definedName>
    <definedName name="A_METROS">#N/A</definedName>
    <definedName name="AA">[12]!AA</definedName>
    <definedName name="aaa">[13]RELATA!$A$1:$AA$335</definedName>
    <definedName name="aaaaaa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abcdef" hidden="1">{"'PXR_6500'!$A$1:$I$124"}</definedName>
    <definedName name="ABN" hidden="1">{"'PXR_6500'!$A$1:$I$124"}</definedName>
    <definedName name="abno" hidden="1">{"'PXR_6500'!$A$1:$I$124"}</definedName>
    <definedName name="AC" localSheetId="2">#REF!</definedName>
    <definedName name="AC" localSheetId="0">#REF!</definedName>
    <definedName name="AC" localSheetId="6">#REF!</definedName>
    <definedName name="AC">#REF!</definedName>
    <definedName name="acabamentos" localSheetId="2">#REF!</definedName>
    <definedName name="acabamentos" localSheetId="0">#REF!</definedName>
    <definedName name="acabamentos" localSheetId="6">#REF!</definedName>
    <definedName name="acabamentos">#REF!</definedName>
    <definedName name="AcAntJun">[14]anterior!$BM$1:$BM$65536</definedName>
    <definedName name="AcAntMai">[15]anterior!$BL$1:$BL$65536</definedName>
    <definedName name="AcAntMar">[16]anterior!$BJ$1:$BJ$65536</definedName>
    <definedName name="AcFoMai">[15]forecast!$W$1:$W$65536</definedName>
    <definedName name="AcOrDez">[16]orçamento!$AD$1:$AD$65536</definedName>
    <definedName name="AcOrJul">[14]orçamento!$Y$1:$Y$65536</definedName>
    <definedName name="AcOrMai">[15]orçamento!$W$1:$W$65536</definedName>
    <definedName name="AcOrOut">[17]orçamento!$AB$1:$AB$65536</definedName>
    <definedName name="AcOrSet">[18]orçamento!$AA$1:$AA$65536</definedName>
    <definedName name="ACwvu.ACC." localSheetId="2" hidden="1">#REF!</definedName>
    <definedName name="ACwvu.ACC." localSheetId="0" hidden="1">#REF!</definedName>
    <definedName name="ACwvu.ACC." localSheetId="6" hidden="1">#REF!</definedName>
    <definedName name="ACwvu.ACC." hidden="1">#REF!</definedName>
    <definedName name="ACwvu.AFAC." localSheetId="2" hidden="1">#REF!</definedName>
    <definedName name="ACwvu.AFAC." localSheetId="0" hidden="1">#REF!</definedName>
    <definedName name="ACwvu.AFAC." localSheetId="6" hidden="1">#REF!</definedName>
    <definedName name="ACwvu.AFAC." hidden="1">#REF!</definedName>
    <definedName name="ACwvu.ELIMLUCRO." localSheetId="2" hidden="1">#REF!</definedName>
    <definedName name="ACwvu.ELIMLUCRO." localSheetId="0" hidden="1">#REF!</definedName>
    <definedName name="ACwvu.ELIMLUCRO." localSheetId="6" hidden="1">#REF!</definedName>
    <definedName name="ACwvu.ELIMLUCRO." hidden="1">#REF!</definedName>
    <definedName name="ACwvu.ESTOQUES." localSheetId="2" hidden="1">#REF!</definedName>
    <definedName name="ACwvu.ESTOQUES." localSheetId="0" hidden="1">#REF!</definedName>
    <definedName name="ACwvu.ESTOQUES." localSheetId="6" hidden="1">#REF!</definedName>
    <definedName name="ACwvu.ESTOQUES." hidden="1">#REF!</definedName>
    <definedName name="ACwvu.Fabio." localSheetId="2" hidden="1">#REF!</definedName>
    <definedName name="ACwvu.Fabio." localSheetId="0" hidden="1">#REF!</definedName>
    <definedName name="ACwvu.Fabio." localSheetId="6" hidden="1">#REF!</definedName>
    <definedName name="ACwvu.Fabio." hidden="1">#REF!</definedName>
    <definedName name="ACwvu.LPERDAS." localSheetId="2" hidden="1">#REF!</definedName>
    <definedName name="ACwvu.LPERDAS." localSheetId="0" hidden="1">#REF!</definedName>
    <definedName name="ACwvu.LPERDAS." localSheetId="6" hidden="1">#REF!</definedName>
    <definedName name="ACwvu.LPERDAS." hidden="1">#REF!</definedName>
    <definedName name="ACwvu.RES432." localSheetId="2" hidden="1">#REF!</definedName>
    <definedName name="ACwvu.RES432." localSheetId="0" hidden="1">#REF!</definedName>
    <definedName name="ACwvu.RES432." localSheetId="6" hidden="1">#REF!</definedName>
    <definedName name="ACwvu.RES432." hidden="1">#REF!</definedName>
    <definedName name="ACwvu.VERLUCRO." localSheetId="2" hidden="1">#REF!</definedName>
    <definedName name="ACwvu.VERLUCRO." localSheetId="0" hidden="1">#REF!</definedName>
    <definedName name="ACwvu.VERLUCRO." localSheetId="6" hidden="1">#REF!</definedName>
    <definedName name="ACwvu.VERLUCRO." hidden="1">#REF!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TA" localSheetId="2">'[19]PRO-08'!#REF!</definedName>
    <definedName name="ALTA" localSheetId="0">'[19]PRO-08'!#REF!</definedName>
    <definedName name="ALTA" localSheetId="6">'[19]PRO-08'!#REF!</definedName>
    <definedName name="ALTA">'[19]PRO-08'!#REF!</definedName>
    <definedName name="amarela" localSheetId="2">#REF!</definedName>
    <definedName name="amarela" localSheetId="0">#REF!</definedName>
    <definedName name="amarela" localSheetId="6">#REF!</definedName>
    <definedName name="amarela">#REF!</definedName>
    <definedName name="anscount" hidden="1">1</definedName>
    <definedName name="AP" localSheetId="2">#REF!</definedName>
    <definedName name="AP" localSheetId="0">#REF!</definedName>
    <definedName name="AP" localSheetId="6">#REF!</definedName>
    <definedName name="AP">#REF!</definedName>
    <definedName name="_xlnm.Extract" localSheetId="2">#REF!</definedName>
    <definedName name="_xlnm.Extract" localSheetId="0">#REF!</definedName>
    <definedName name="_xlnm.Extract" localSheetId="6">#REF!</definedName>
    <definedName name="_xlnm.Extract">#REF!</definedName>
    <definedName name="_xlnm.Print_Area" localSheetId="1">Fisico_financeiro!$B$1:$N$28</definedName>
    <definedName name="_xlnm.Print_Area" localSheetId="0">Orçamento!$A$2:$H$114</definedName>
    <definedName name="_xlnm.Print_Area">[20]Plan1!#REF!</definedName>
    <definedName name="Area_de_impressao1" localSheetId="2">[20]Plan1!#REF!</definedName>
    <definedName name="Area_de_impressao1" localSheetId="0">[20]Plan1!#REF!</definedName>
    <definedName name="Area_de_impressao1" localSheetId="6">[20]Plan1!#REF!</definedName>
    <definedName name="Area_de_impressao1">[20]Plan1!#REF!</definedName>
    <definedName name="Área_impressão_IM" localSheetId="2">#REF!</definedName>
    <definedName name="Área_impressão_IM" localSheetId="0">#REF!</definedName>
    <definedName name="Área_impressão_IM" localSheetId="6">#REF!</definedName>
    <definedName name="Área_impressão_IM">#REF!</definedName>
    <definedName name="AREAL" localSheetId="2">#REF!</definedName>
    <definedName name="AREAL" localSheetId="0">#REF!</definedName>
    <definedName name="AREAL" localSheetId="6">#REF!</definedName>
    <definedName name="AREAL">#REF!</definedName>
    <definedName name="ÁreaTotal">'[21]Quadro Geral'!$A$1:$H$65536</definedName>
    <definedName name="Arial" localSheetId="2">#REF!</definedName>
    <definedName name="Arial" localSheetId="0">#REF!</definedName>
    <definedName name="Arial" localSheetId="6">#REF!</definedName>
    <definedName name="Arial">#REF!</definedName>
    <definedName name="as">[22]RELATA!$A$1:$AA$335</definedName>
    <definedName name="AS2DocOpenMode" hidden="1">"AS2DocumentEdit"</definedName>
    <definedName name="AS2HasNoAutoHeaderFooter" hidden="1">" "</definedName>
    <definedName name="AS2NamedRange" hidden="1">15</definedName>
    <definedName name="AS2ReportLS" hidden="1">1</definedName>
    <definedName name="AS2SyncStepLS" hidden="1">0</definedName>
    <definedName name="AS2TickmarkLS" localSheetId="2" hidden="1">#REF!</definedName>
    <definedName name="AS2TickmarkLS" localSheetId="0" hidden="1">#REF!</definedName>
    <definedName name="AS2TickmarkLS" localSheetId="6" hidden="1">#REF!</definedName>
    <definedName name="AS2TickmarkLS" hidden="1">#REF!</definedName>
    <definedName name="AS2VersionLS" hidden="1">300</definedName>
    <definedName name="asa">[23]RELATA!$A$1:$AA$335</definedName>
    <definedName name="ASDF" hidden="1">{#N/A,#N/A,TRUE,"Serviços"}</definedName>
    <definedName name="ASDFASFA" hidden="1">{#N/A,#N/A,TRUE,"Resumo de Preços"}</definedName>
    <definedName name="ASDFG" hidden="1">{#N/A,#N/A,TRUE,"Serviços"}</definedName>
    <definedName name="ASFGG" hidden="1">{#N/A,#N/A,TRUE,"Serviços"}</definedName>
    <definedName name="ASGREQHÑY3" localSheetId="2" hidden="1">#REF!</definedName>
    <definedName name="ASGREQHÑY3" localSheetId="0" hidden="1">#REF!</definedName>
    <definedName name="ASGREQHÑY3" localSheetId="6" hidden="1">#REF!</definedName>
    <definedName name="ASGREQHÑY3" hidden="1">#REF!</definedName>
    <definedName name="ASRRYJHEYRMT" localSheetId="2" hidden="1">#REF!</definedName>
    <definedName name="ASRRYJHEYRMT" localSheetId="0" hidden="1">#REF!</definedName>
    <definedName name="ASRRYJHEYRMT" localSheetId="6" hidden="1">#REF!</definedName>
    <definedName name="ASRRYJHEYRMT" hidden="1">#REF!</definedName>
    <definedName name="ASSASASASA">[24]RELATA!$A$1:$AA$335</definedName>
    <definedName name="Aut_original" localSheetId="2">[25]PROJETO!#REF!</definedName>
    <definedName name="Aut_original" localSheetId="0">[25]PROJETO!#REF!</definedName>
    <definedName name="Aut_original" localSheetId="6">[25]PROJETO!#REF!</definedName>
    <definedName name="Aut_original">[25]PROJETO!#REF!</definedName>
    <definedName name="Aut_original1" localSheetId="2">[26]PROJETO!#REF!</definedName>
    <definedName name="Aut_original1" localSheetId="0">[26]PROJETO!#REF!</definedName>
    <definedName name="Aut_original1" localSheetId="6">[26]PROJETO!#REF!</definedName>
    <definedName name="Aut_original1">[26]PROJETO!#REF!</definedName>
    <definedName name="Aut_original2" localSheetId="2">[27]PROJETO!#REF!</definedName>
    <definedName name="Aut_original2" localSheetId="0">[27]PROJETO!#REF!</definedName>
    <definedName name="Aut_original2" localSheetId="6">[27]PROJETO!#REF!</definedName>
    <definedName name="Aut_original2">[27]PROJETO!#REF!</definedName>
    <definedName name="Aut_resumo" localSheetId="2">[28]RESUMO_AUT1!#REF!</definedName>
    <definedName name="Aut_resumo" localSheetId="0">[28]RESUMO_AUT1!#REF!</definedName>
    <definedName name="Aut_resumo" localSheetId="6">[28]RESUMO_AUT1!#REF!</definedName>
    <definedName name="Aut_resumo">[28]RESUMO_AUT1!#REF!</definedName>
    <definedName name="Aut_resumo1" localSheetId="2">[29]RESUMO_AUT1!#REF!</definedName>
    <definedName name="Aut_resumo1" localSheetId="0">[29]RESUMO_AUT1!#REF!</definedName>
    <definedName name="Aut_resumo1" localSheetId="6">[29]RESUMO_AUT1!#REF!</definedName>
    <definedName name="Aut_resumo1">[29]RESUMO_AUT1!#REF!</definedName>
    <definedName name="Aut_resumo2" localSheetId="2">[29]RESUMO_AUT1!#REF!</definedName>
    <definedName name="Aut_resumo2" localSheetId="0">[29]RESUMO_AUT1!#REF!</definedName>
    <definedName name="Aut_resumo2" localSheetId="6">[29]RESUMO_AUT1!#REF!</definedName>
    <definedName name="Aut_resumo2">[29]RESUMO_AUT1!#REF!</definedName>
    <definedName name="aux" localSheetId="2">#REF!</definedName>
    <definedName name="aux" localSheetId="0">#REF!</definedName>
    <definedName name="aux" localSheetId="6">#REF!</definedName>
    <definedName name="aux">#REF!</definedName>
    <definedName name="AUXILIARES" localSheetId="2">#REF!</definedName>
    <definedName name="AUXILIARES" localSheetId="0">#REF!</definedName>
    <definedName name="AUXILIARES" localSheetId="6">#REF!</definedName>
    <definedName name="AUXILIARES">#REF!</definedName>
    <definedName name="az" localSheetId="2" hidden="1">'[30]Resumo (x) Contab. '!#REF!</definedName>
    <definedName name="az" localSheetId="0" hidden="1">'[30]Resumo (x) Contab. '!#REF!</definedName>
    <definedName name="az" localSheetId="6" hidden="1">'[30]Resumo (x) Contab. '!#REF!</definedName>
    <definedName name="az" hidden="1">'[30]Resumo (x) Contab. '!#REF!</definedName>
    <definedName name="azul" localSheetId="2">#REF!</definedName>
    <definedName name="azul" localSheetId="0">#REF!</definedName>
    <definedName name="azul" localSheetId="6">#REF!</definedName>
    <definedName name="azul">#REF!</definedName>
    <definedName name="AZULSINAL" localSheetId="2">#REF!</definedName>
    <definedName name="AZULSINAL" localSheetId="0">#REF!</definedName>
    <definedName name="AZULSINAL" localSheetId="6">#REF!</definedName>
    <definedName name="AZULSINAL">#REF!</definedName>
    <definedName name="b" localSheetId="2">#REF!</definedName>
    <definedName name="b" localSheetId="0">#REF!</definedName>
    <definedName name="b" localSheetId="6">#REF!</definedName>
    <definedName name="b">#REF!</definedName>
    <definedName name="baliecsa">'[31]fluxo de caixa'!$A$1:$E$48</definedName>
    <definedName name="BALMANLIBA">'[31]fluxo de caixa'!$A$1:$E$48</definedName>
    <definedName name="BalType" hidden="1">TRUE</definedName>
    <definedName name="_xlnm.Database" localSheetId="2">#REF!</definedName>
    <definedName name="_xlnm.Database" localSheetId="0">#REF!</definedName>
    <definedName name="_xlnm.Database" localSheetId="6">#REF!</definedName>
    <definedName name="_xlnm.Database">#REF!</definedName>
    <definedName name="BASCARROCERIA" localSheetId="2">#REF!</definedName>
    <definedName name="BASCARROCERIA" localSheetId="0">#REF!</definedName>
    <definedName name="BASCARROCERIA" localSheetId="6">#REF!</definedName>
    <definedName name="BASCARROCERIA">#REF!</definedName>
    <definedName name="BBF" hidden="1">{#N/A,#N/A,FALSE,"Aging Summary";#N/A,#N/A,FALSE,"Ratio Analysis";#N/A,#N/A,FALSE,"Test 120 Day Accts";#N/A,#N/A,FALSE,"Tickmarks"}</definedName>
    <definedName name="BBFB" hidden="1">{#N/A,#N/A,FALSE,"IR E CS 1997";#N/A,#N/A,FALSE,"PR ND";#N/A,#N/A,FALSE,"8191";#N/A,#N/A,FALSE,"8383";#N/A,#N/A,FALSE,"MP 1024";#N/A,#N/A,FALSE,"AD_EX_97";#N/A,#N/A,FALSE,"BD 97"}</definedName>
    <definedName name="BD" localSheetId="2">#REF!</definedName>
    <definedName name="BD" localSheetId="0">#REF!</definedName>
    <definedName name="BD" localSheetId="6">#REF!</definedName>
    <definedName name="BD">#REF!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I" localSheetId="2">#REF!</definedName>
    <definedName name="BDI" localSheetId="0">#REF!</definedName>
    <definedName name="BDI" localSheetId="6">#REF!</definedName>
    <definedName name="BDI">#REF!</definedName>
    <definedName name="BDI_" localSheetId="2">#REF!</definedName>
    <definedName name="BDI_" localSheetId="0">#REF!</definedName>
    <definedName name="BDI_" localSheetId="6">#REF!</definedName>
    <definedName name="BDI_">#REF!</definedName>
    <definedName name="BDI_A" localSheetId="2">#REF!</definedName>
    <definedName name="BDI_A" localSheetId="0">#REF!</definedName>
    <definedName name="BDI_A" localSheetId="6">#REF!</definedName>
    <definedName name="BDI_A">#REF!</definedName>
    <definedName name="BDI_B" localSheetId="2">#REF!</definedName>
    <definedName name="BDI_B" localSheetId="0">#REF!</definedName>
    <definedName name="BDI_B" localSheetId="6">#REF!</definedName>
    <definedName name="BDI_B">#REF!</definedName>
    <definedName name="BDI_OP" localSheetId="2">#REF!</definedName>
    <definedName name="BDI_OP" localSheetId="0">#REF!</definedName>
    <definedName name="BDI_OP" localSheetId="6">#REF!</definedName>
    <definedName name="BDI_OP">#REF!</definedName>
    <definedName name="beta">[32]grav!$I$3</definedName>
    <definedName name="BG" localSheetId="2">#REF!</definedName>
    <definedName name="BG" localSheetId="0">#REF!</definedName>
    <definedName name="BG" localSheetId="6">#REF!</definedName>
    <definedName name="BG">#REF!</definedName>
    <definedName name="BG_Del" hidden="1">15</definedName>
    <definedName name="BG_Ins" hidden="1">4</definedName>
    <definedName name="BG_Mod" hidden="1">6</definedName>
    <definedName name="BGU" localSheetId="2">#REF!</definedName>
    <definedName name="BGU" localSheetId="0">#REF!</definedName>
    <definedName name="BGU" localSheetId="6">#REF!</definedName>
    <definedName name="BGU">#REF!</definedName>
    <definedName name="Bloco" localSheetId="2" hidden="1">#REF!</definedName>
    <definedName name="Bloco" localSheetId="0" hidden="1">#REF!</definedName>
    <definedName name="Bloco" localSheetId="6" hidden="1">#REF!</definedName>
    <definedName name="Bloco" hidden="1">#REF!</definedName>
    <definedName name="Bloco2" localSheetId="2" hidden="1">#REF!</definedName>
    <definedName name="Bloco2" localSheetId="0" hidden="1">#REF!</definedName>
    <definedName name="Bloco2" localSheetId="6" hidden="1">#REF!</definedName>
    <definedName name="Bloco2" hidden="1">#REF!</definedName>
    <definedName name="BLPH1" localSheetId="2" hidden="1">#REF!</definedName>
    <definedName name="BLPH1" localSheetId="0" hidden="1">#REF!</definedName>
    <definedName name="BLPH1" localSheetId="6" hidden="1">#REF!</definedName>
    <definedName name="BLPH1" hidden="1">#REF!</definedName>
    <definedName name="BLPH100" hidden="1">[33]BLP!$I$5</definedName>
    <definedName name="BLPH101" hidden="1">[33]BLP!$G$5</definedName>
    <definedName name="BLPH102" hidden="1">[33]BLP!$E$5</definedName>
    <definedName name="BLPH103" hidden="1">[33]BLP!$C$5</definedName>
    <definedName name="BLPH104" hidden="1">[33]BLP!$A$5</definedName>
    <definedName name="BLPH107" localSheetId="2" hidden="1">'[34]Dados BLP'!#REF!</definedName>
    <definedName name="BLPH107" localSheetId="0" hidden="1">'[34]Dados BLP'!#REF!</definedName>
    <definedName name="BLPH107" localSheetId="6" hidden="1">'[34]Dados BLP'!#REF!</definedName>
    <definedName name="BLPH107" hidden="1">'[34]Dados BLP'!#REF!</definedName>
    <definedName name="BLPH2" localSheetId="2" hidden="1">#REF!</definedName>
    <definedName name="BLPH2" localSheetId="0" hidden="1">#REF!</definedName>
    <definedName name="BLPH2" localSheetId="6" hidden="1">#REF!</definedName>
    <definedName name="BLPH2" hidden="1">#REF!</definedName>
    <definedName name="BLPH3" localSheetId="2" hidden="1">#REF!</definedName>
    <definedName name="BLPH3" localSheetId="0" hidden="1">#REF!</definedName>
    <definedName name="BLPH3" localSheetId="6" hidden="1">#REF!</definedName>
    <definedName name="BLPH3" hidden="1">#REF!</definedName>
    <definedName name="BLPH4" localSheetId="2" hidden="1">#REF!</definedName>
    <definedName name="BLPH4" localSheetId="0" hidden="1">#REF!</definedName>
    <definedName name="BLPH4" localSheetId="6" hidden="1">#REF!</definedName>
    <definedName name="BLPH4" hidden="1">#REF!</definedName>
    <definedName name="BLPH5" localSheetId="2" hidden="1">#REF!</definedName>
    <definedName name="BLPH5" localSheetId="0" hidden="1">#REF!</definedName>
    <definedName name="BLPH5" localSheetId="6" hidden="1">#REF!</definedName>
    <definedName name="BLPH5" hidden="1">#REF!</definedName>
    <definedName name="BLPH6" localSheetId="2" hidden="1">#REF!</definedName>
    <definedName name="BLPH6" localSheetId="0" hidden="1">#REF!</definedName>
    <definedName name="BLPH6" localSheetId="6" hidden="1">#REF!</definedName>
    <definedName name="BLPH6" hidden="1">#REF!</definedName>
    <definedName name="BLPH7" localSheetId="2" hidden="1">#REF!</definedName>
    <definedName name="BLPH7" localSheetId="0" hidden="1">#REF!</definedName>
    <definedName name="BLPH7" localSheetId="6" hidden="1">#REF!</definedName>
    <definedName name="BLPH7" hidden="1">#REF!</definedName>
    <definedName name="BLPH8" localSheetId="2" hidden="1">#REF!</definedName>
    <definedName name="BLPH8" localSheetId="0" hidden="1">#REF!</definedName>
    <definedName name="BLPH8" localSheetId="6" hidden="1">#REF!</definedName>
    <definedName name="BLPH8" hidden="1">#REF!</definedName>
    <definedName name="BLPH96" hidden="1">[33]BLP!$Q$5</definedName>
    <definedName name="BLPH97" hidden="1">[33]BLP!$O$5</definedName>
    <definedName name="BLPH98" hidden="1">[33]BLP!$M$5</definedName>
    <definedName name="BLPH99" hidden="1">[33]BLP!$K$5</definedName>
    <definedName name="bonificação" localSheetId="2">#REF!</definedName>
    <definedName name="bonificação" localSheetId="0">#REF!</definedName>
    <definedName name="bonificação" localSheetId="6">#REF!</definedName>
    <definedName name="bonificação">#REF!</definedName>
    <definedName name="BRT">OFFSET('[10](D) Dessazonalizado'!$D$9,0,0,COUNTA('[10](D) Dessazonalizado'!$D$1:$D$65536)-1)</definedName>
    <definedName name="BUEIROSMETALICOS" localSheetId="2">#REF!</definedName>
    <definedName name="BUEIROSMETALICOS" localSheetId="0">#REF!</definedName>
    <definedName name="BUEIROSMETALICOS" localSheetId="6">#REF!</definedName>
    <definedName name="BUEIROSMETALICOS">#REF!</definedName>
    <definedName name="CA" localSheetId="2">#REF!</definedName>
    <definedName name="CA" localSheetId="0">#REF!</definedName>
    <definedName name="CA" localSheetId="6">#REF!</definedName>
    <definedName name="CA">#REF!</definedName>
    <definedName name="CadIns" localSheetId="2" hidden="1">#REF!</definedName>
    <definedName name="CadIns" localSheetId="0" hidden="1">#REF!</definedName>
    <definedName name="CadIns" localSheetId="6" hidden="1">#REF!</definedName>
    <definedName name="CadIns" hidden="1">#REF!</definedName>
    <definedName name="CadSrv" localSheetId="2" hidden="1">#REF!</definedName>
    <definedName name="CadSrv" localSheetId="0" hidden="1">#REF!</definedName>
    <definedName name="CadSrv" localSheetId="6" hidden="1">#REF!</definedName>
    <definedName name="CadSrv" hidden="1">#REF!</definedName>
    <definedName name="CAPA" hidden="1">{#N/A,#N/A,TRUE,"Serviços"}</definedName>
    <definedName name="capa1" hidden="1">{#N/A,#N/A,TRUE,"Serviços"}</definedName>
    <definedName name="capa11" hidden="1">{#N/A,#N/A,TRUE,"Serviços"}</definedName>
    <definedName name="capa2" hidden="1">{#N/A,#N/A,TRUE,"Serviços"}</definedName>
    <definedName name="capa22" hidden="1">{#N/A,#N/A,TRUE,"Serviços"}</definedName>
    <definedName name="CAPAA" hidden="1">{#N/A,#N/A,TRUE,"Serviços"}</definedName>
    <definedName name="car" localSheetId="2" hidden="1">#REF!</definedName>
    <definedName name="car" localSheetId="0" hidden="1">#REF!</definedName>
    <definedName name="car" localSheetId="6" hidden="1">#REF!</definedName>
    <definedName name="car" hidden="1">#REF!</definedName>
    <definedName name="CBU" localSheetId="2">#REF!</definedName>
    <definedName name="CBU" localSheetId="0">#REF!</definedName>
    <definedName name="CBU" localSheetId="6">#REF!</definedName>
    <definedName name="CBU">#REF!</definedName>
    <definedName name="CBUII" localSheetId="2">#REF!</definedName>
    <definedName name="CBUII" localSheetId="0">#REF!</definedName>
    <definedName name="CBUII" localSheetId="6">#REF!</definedName>
    <definedName name="CBUII">#REF!</definedName>
    <definedName name="CBUQ_ALTERADO" localSheetId="2" hidden="1">#REF!</definedName>
    <definedName name="CBUQ_ALTERADO" localSheetId="0" hidden="1">#REF!</definedName>
    <definedName name="CBUQ_ALTERADO" localSheetId="6" hidden="1">#REF!</definedName>
    <definedName name="CBUQ_ALTERADO" hidden="1">#REF!</definedName>
    <definedName name="CBUQB" localSheetId="2">#REF!</definedName>
    <definedName name="CBUQB" localSheetId="0">#REF!</definedName>
    <definedName name="CBUQB" localSheetId="6">#REF!</definedName>
    <definedName name="CBUQB">#REF!</definedName>
    <definedName name="CBUQc" localSheetId="2">#REF!</definedName>
    <definedName name="CBUQc" localSheetId="0">#REF!</definedName>
    <definedName name="CBUQc" localSheetId="6">#REF!</definedName>
    <definedName name="CBUQc">#REF!</definedName>
    <definedName name="cc" localSheetId="2">[35]RESUMO_AUT1!#REF!</definedName>
    <definedName name="cc" localSheetId="0">[35]RESUMO_AUT1!#REF!</definedName>
    <definedName name="cc" localSheetId="6">[35]RESUMO_AUT1!#REF!</definedName>
    <definedName name="cc">[35]RESUMO_AUT1!#REF!</definedName>
    <definedName name="cccccc" hidden="1">{"PARTE1",#N/A,FALSE,"Plan1"}</definedName>
    <definedName name="cch" hidden="1">#N/A</definedName>
    <definedName name="cdb" hidden="1">{"PARTE1",#N/A,FALSE,"Plan1"}</definedName>
    <definedName name="cdcdc" hidden="1">1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have" localSheetId="2" hidden="1">#REF!</definedName>
    <definedName name="Chave" localSheetId="0" hidden="1">#REF!</definedName>
    <definedName name="Chave" localSheetId="6" hidden="1">#REF!</definedName>
    <definedName name="Chave" hidden="1">#REF!</definedName>
    <definedName name="Chave1" localSheetId="2" hidden="1">#REF!</definedName>
    <definedName name="Chave1" localSheetId="0" hidden="1">#REF!</definedName>
    <definedName name="Chave1" localSheetId="6" hidden="1">#REF!</definedName>
    <definedName name="Chave1" hidden="1">#REF!</definedName>
    <definedName name="chop" hidden="1">{"Pèrdues i Guanys analític.Català",#N/A,FALSE,"Català";"Pèrdues i G. analític.castellà",#N/A,FALSE,"Castellà"}</definedName>
    <definedName name="circularização" hidden="1">"AS2DocumentBrowse"</definedName>
    <definedName name="çl" localSheetId="2">#REF!</definedName>
    <definedName name="çl" localSheetId="0">#REF!</definedName>
    <definedName name="çl" localSheetId="6">#REF!</definedName>
    <definedName name="çl">#REF!</definedName>
    <definedName name="Clas" localSheetId="2" hidden="1">MAX(LEN(#REF!))</definedName>
    <definedName name="Clas" localSheetId="0" hidden="1">MAX(LEN(#REF!))</definedName>
    <definedName name="Clas" localSheetId="6" hidden="1">MAX(LEN(#REF!))</definedName>
    <definedName name="Clas" hidden="1">MAX(LEN(#REF!))</definedName>
    <definedName name="CLAYTON">'[31]fluxo de caixa'!$A$1</definedName>
    <definedName name="Cliente" hidden="1">""</definedName>
    <definedName name="Cls" hidden="1">#N/A</definedName>
    <definedName name="CN" localSheetId="2">#REF!</definedName>
    <definedName name="CN" localSheetId="0">#REF!</definedName>
    <definedName name="CN" localSheetId="6">#REF!</definedName>
    <definedName name="CN">#REF!</definedName>
    <definedName name="cnefjkcn" hidden="1">{#N/A,#N/A,FALSE,"Aging Summary";#N/A,#N/A,FALSE,"Ratio Analysis";#N/A,#N/A,FALSE,"Test 120 Day Accts";#N/A,#N/A,FALSE,"Tickmarks"}</definedName>
    <definedName name="Cod" localSheetId="2" hidden="1">#REF!</definedName>
    <definedName name="Cod" localSheetId="0" hidden="1">#REF!</definedName>
    <definedName name="Cod" localSheetId="6" hidden="1">#REF!</definedName>
    <definedName name="Cod" hidden="1">#REF!</definedName>
    <definedName name="Cód.">'[36]TPU-MARÇO_2002'!$B$2:$B$1965</definedName>
    <definedName name="cod.1" localSheetId="2">#REF!</definedName>
    <definedName name="cod.1" localSheetId="0">#REF!</definedName>
    <definedName name="cod.1" localSheetId="6">#REF!</definedName>
    <definedName name="cod.1">#REF!</definedName>
    <definedName name="cod.2" localSheetId="2">#REF!</definedName>
    <definedName name="cod.2" localSheetId="0">#REF!</definedName>
    <definedName name="cod.2" localSheetId="6">#REF!</definedName>
    <definedName name="cod.2">#REF!</definedName>
    <definedName name="Cód.3" localSheetId="2">#REF!</definedName>
    <definedName name="Cód.3" localSheetId="0">#REF!</definedName>
    <definedName name="Cód.3" localSheetId="6">#REF!</definedName>
    <definedName name="Cód.3">#REF!</definedName>
    <definedName name="Cód.4">'[36]TPU-MARÇO_2002'!$D$2:$D$1965</definedName>
    <definedName name="Cód.Equip." localSheetId="2">#REF!</definedName>
    <definedName name="Cód.Equip." localSheetId="0">#REF!</definedName>
    <definedName name="Cód.Equip." localSheetId="6">#REF!</definedName>
    <definedName name="Cód.Equip.">#REF!</definedName>
    <definedName name="Cód.SER">'[36]TPU-MARÇO_2002'!$H$2:$H$20</definedName>
    <definedName name="Cód.serv." localSheetId="2">#REF!</definedName>
    <definedName name="Cód.serv." localSheetId="0">#REF!</definedName>
    <definedName name="Cód.serv." localSheetId="6">#REF!</definedName>
    <definedName name="Cód.serv.">#REF!</definedName>
    <definedName name="COD_MI_R">#N/A</definedName>
    <definedName name="COD_MUNI">#N/A</definedName>
    <definedName name="COD_UF">#N/A</definedName>
    <definedName name="Codigo" localSheetId="2" hidden="1">#REF!</definedName>
    <definedName name="Codigo" localSheetId="0" hidden="1">#REF!</definedName>
    <definedName name="Codigo" localSheetId="6" hidden="1">#REF!</definedName>
    <definedName name="Codigo" hidden="1">#REF!</definedName>
    <definedName name="CÓDIGOSCG" localSheetId="2">#REF!</definedName>
    <definedName name="CÓDIGOSCG" localSheetId="0">#REF!</definedName>
    <definedName name="CÓDIGOSCG" localSheetId="6">#REF!</definedName>
    <definedName name="CÓDIGOSCG">#REF!</definedName>
    <definedName name="CODOR1">'[7]orcID nº1'!$A$14:$A$1025</definedName>
    <definedName name="CODOR15">'[7]orc ID nº 15'!$A$14:$A$1000</definedName>
    <definedName name="CODOR17">'[7]orc ID nº17'!$A$16:$A$1000</definedName>
    <definedName name="CODOR18">'[7]orc ID nº 18'!$A$14:$A$1000</definedName>
    <definedName name="CODOR19">'[7]orc ID nº19'!$A$14:$A$1000</definedName>
    <definedName name="CODOR2">'[7]orc ID nº2 '!$A$14:$A$1000</definedName>
    <definedName name="CODOR3">'[7]orc ID nº3'!$A$14:$A$1001</definedName>
    <definedName name="CODOR4">'[7]orcID nº4'!$A$14:$A$1002</definedName>
    <definedName name="CODOR5">'[7]orcID nº5'!$A$14:$A$1002</definedName>
    <definedName name="CODOR6">'[7]orcID nº6'!$A$14:$A$1002</definedName>
    <definedName name="CODOR7">'[7]orcID nº7'!$A$14:$A$1003</definedName>
    <definedName name="CODOR8">'[7]orc ID nº8'!$A$14:$A$1003</definedName>
    <definedName name="CODOR9">'[7]orc ID nº9'!$A$14:$A$1002</definedName>
    <definedName name="cofi" hidden="1">15</definedName>
    <definedName name="Coluna" localSheetId="2" hidden="1">#REF!</definedName>
    <definedName name="Coluna" localSheetId="0" hidden="1">#REF!</definedName>
    <definedName name="Coluna" localSheetId="6" hidden="1">#REF!</definedName>
    <definedName name="Coluna" hidden="1">#REF!</definedName>
    <definedName name="Comp" localSheetId="2" hidden="1">#REF!</definedName>
    <definedName name="Comp" localSheetId="0" hidden="1">#REF!</definedName>
    <definedName name="Comp" localSheetId="6" hidden="1">#REF!</definedName>
    <definedName name="Comp" hidden="1">#REF!</definedName>
    <definedName name="complementares" localSheetId="2">#REF!</definedName>
    <definedName name="complementares" localSheetId="0">#REF!</definedName>
    <definedName name="complementares" localSheetId="6">#REF!</definedName>
    <definedName name="complementares">#REF!</definedName>
    <definedName name="CONS" localSheetId="2">#REF!</definedName>
    <definedName name="CONS" localSheetId="0">#REF!</definedName>
    <definedName name="CONS" localSheetId="6">#REF!</definedName>
    <definedName name="CONS">#REF!</definedName>
    <definedName name="CONS.ASF." localSheetId="2">#REF!</definedName>
    <definedName name="CONS.ASF." localSheetId="0">#REF!</definedName>
    <definedName name="CONS.ASF." localSheetId="6">#REF!</definedName>
    <definedName name="CONS.ASF.">#REF!</definedName>
    <definedName name="CONSERVAÇÃO" localSheetId="2">#REF!</definedName>
    <definedName name="CONSERVAÇÃO" localSheetId="0">#REF!</definedName>
    <definedName name="CONSERVAÇÃO" localSheetId="6">#REF!</definedName>
    <definedName name="CONSERVAÇÃO">#REF!</definedName>
    <definedName name="Consulta_itens_financeiros" localSheetId="2">#REF!</definedName>
    <definedName name="Consulta_itens_financeiros" localSheetId="0">#REF!</definedName>
    <definedName name="Consulta_itens_financeiros" localSheetId="6">#REF!</definedName>
    <definedName name="Consulta_itens_financeiros">#REF!</definedName>
    <definedName name="Consulta_itens_financeiros2" localSheetId="2">#REF!</definedName>
    <definedName name="Consulta_itens_financeiros2" localSheetId="0">#REF!</definedName>
    <definedName name="Consulta_itens_financeiros2" localSheetId="6">#REF!</definedName>
    <definedName name="Consulta_itens_financeiros2">#REF!</definedName>
    <definedName name="CONSUMO" localSheetId="2">[37]QuQuant!#REF!</definedName>
    <definedName name="CONSUMO" localSheetId="0">[37]QuQuant!#REF!</definedName>
    <definedName name="CONSUMO" localSheetId="6">[37]QuQuant!#REF!</definedName>
    <definedName name="CONSUMO">[37]QuQuant!#REF!</definedName>
    <definedName name="consumo.2" localSheetId="2">#REF!</definedName>
    <definedName name="consumo.2" localSheetId="0">#REF!</definedName>
    <definedName name="consumo.2" localSheetId="6">#REF!</definedName>
    <definedName name="consumo.2">#REF!</definedName>
    <definedName name="CPMF" localSheetId="2">#REF!</definedName>
    <definedName name="CPMF" localSheetId="0">#REF!</definedName>
    <definedName name="CPMF" localSheetId="6">#REF!</definedName>
    <definedName name="CPMF">#REF!</definedName>
    <definedName name="CPMF1" localSheetId="2">'[38]Estudo Impostos'!#REF!</definedName>
    <definedName name="CPMF1" localSheetId="0">'[38]Estudo Impostos'!#REF!</definedName>
    <definedName name="CPMF1" localSheetId="6">'[38]Estudo Impostos'!#REF!</definedName>
    <definedName name="CPMF1">'[38]Estudo Impostos'!#REF!</definedName>
    <definedName name="CPMF2" localSheetId="2">'[38]Estudo Impostos'!#REF!</definedName>
    <definedName name="CPMF2" localSheetId="0">'[38]Estudo Impostos'!#REF!</definedName>
    <definedName name="CPMF2" localSheetId="6">'[38]Estudo Impostos'!#REF!</definedName>
    <definedName name="CPMF2">'[38]Estudo Impostos'!#REF!</definedName>
    <definedName name="CPMF3" localSheetId="2">'[38]Estudo Impostos'!#REF!</definedName>
    <definedName name="CPMF3" localSheetId="0">'[38]Estudo Impostos'!#REF!</definedName>
    <definedName name="CPMF3" localSheetId="6">'[38]Estudo Impostos'!#REF!</definedName>
    <definedName name="CPMF3">'[38]Estudo Impostos'!#REF!</definedName>
    <definedName name="CPMF4" localSheetId="2">'[38]Estudo Impostos'!#REF!</definedName>
    <definedName name="CPMF4" localSheetId="0">'[38]Estudo Impostos'!#REF!</definedName>
    <definedName name="CPMF4" localSheetId="6">'[38]Estudo Impostos'!#REF!</definedName>
    <definedName name="CPMF4">'[38]Estudo Impostos'!#REF!</definedName>
    <definedName name="CpuAux" localSheetId="2" hidden="1">#REF!</definedName>
    <definedName name="CpuAux" localSheetId="0" hidden="1">#REF!</definedName>
    <definedName name="CpuAux" localSheetId="6" hidden="1">#REF!</definedName>
    <definedName name="CpuAux" hidden="1">#REF!</definedName>
    <definedName name="CPUs" localSheetId="2" hidden="1">#REF!</definedName>
    <definedName name="CPUs" localSheetId="0" hidden="1">#REF!</definedName>
    <definedName name="CPUs" localSheetId="6" hidden="1">#REF!</definedName>
    <definedName name="CPUs" hidden="1">#REF!</definedName>
    <definedName name="Cred_Jul03">[39]BDG!$V$1:$V$65536</definedName>
    <definedName name="cred_Jun03">[39]BDG!$T$1:$T$65536</definedName>
    <definedName name="cred_mai03">[39]BDG!$R$1:$R$65536</definedName>
    <definedName name="Cred_Mar03">[39]BDG!$N$1:$N$65536</definedName>
    <definedName name="CRIT" localSheetId="2" hidden="1">#REF!</definedName>
    <definedName name="CRIT" localSheetId="0" hidden="1">#REF!</definedName>
    <definedName name="CRIT" localSheetId="6" hidden="1">#REF!</definedName>
    <definedName name="CRIT" hidden="1">#REF!</definedName>
    <definedName name="_xlnm.Criteria" localSheetId="2" hidden="1">#REF!</definedName>
    <definedName name="_xlnm.Criteria" localSheetId="0" hidden="1">#REF!</definedName>
    <definedName name="_xlnm.Criteria" localSheetId="6" hidden="1">#REF!</definedName>
    <definedName name="_xlnm.Criteria" hidden="1">#REF!</definedName>
    <definedName name="CS">'[40]CS#'!$A$3:$K$12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u" hidden="1">{#N/A,#N/A,TRUE,"Serviços"}</definedName>
    <definedName name="CUN" localSheetId="2">#REF!</definedName>
    <definedName name="CUN" localSheetId="0">#REF!</definedName>
    <definedName name="CUN" localSheetId="6">#REF!</definedName>
    <definedName name="CUN">#REF!</definedName>
    <definedName name="CunEq" localSheetId="2" hidden="1">SUM(IF(#REF! =#REF!,(#REF!)*(#REF!="EQ")))</definedName>
    <definedName name="CunEq" localSheetId="0" hidden="1">SUM(IF(#REF! =#REF!,(#REF!)*(#REF!="EQ")))</definedName>
    <definedName name="CunEq" localSheetId="6" hidden="1">SUM(IF(#REF! =#REF!,(#REF!)*(#REF!="EQ")))</definedName>
    <definedName name="CunEq" hidden="1">SUM(IF(#REF! =#REF!,(#REF!)*(#REF!="EQ")))</definedName>
    <definedName name="CunMo" localSheetId="2" hidden="1">SUM(IF(#REF! =#REF!,(#REF!)*(#REF!="MO")))</definedName>
    <definedName name="CunMo" localSheetId="0" hidden="1">SUM(IF(#REF! =#REF!,(#REF!)*(#REF!="MO")))</definedName>
    <definedName name="CunMo" localSheetId="6" hidden="1">SUM(IF(#REF! =#REF!,(#REF!)*(#REF!="MO")))</definedName>
    <definedName name="CunMo" hidden="1">SUM(IF(#REF! =#REF!,(#REF!)*(#REF!="MO")))</definedName>
    <definedName name="CunMp" localSheetId="2" hidden="1">SUM(IF(#REF! =#REF!,(#REF!)*(#REF!="MP")))</definedName>
    <definedName name="CunMp" localSheetId="0" hidden="1">SUM(IF(#REF! =#REF!,(#REF!)*(#REF!="MP")))</definedName>
    <definedName name="CunMp" localSheetId="6" hidden="1">SUM(IF(#REF! =#REF!,(#REF!)*(#REF!="MP")))</definedName>
    <definedName name="CunMp" hidden="1">SUM(IF(#REF! =#REF!,(#REF!)*(#REF!="MP")))</definedName>
    <definedName name="CURRENCY" localSheetId="2">#REF!</definedName>
    <definedName name="CURRENCY" localSheetId="0">#REF!</definedName>
    <definedName name="CURRENCY" localSheetId="6">#REF!</definedName>
    <definedName name="CURRENCY">#REF!</definedName>
    <definedName name="custo" localSheetId="2">#REF!</definedName>
    <definedName name="custo" localSheetId="0">#REF!</definedName>
    <definedName name="custo" localSheetId="6">#REF!</definedName>
    <definedName name="custo">#REF!</definedName>
    <definedName name="custoc" localSheetId="2" hidden="1">#REF!</definedName>
    <definedName name="custoc" localSheetId="0" hidden="1">#REF!</definedName>
    <definedName name="custoc" localSheetId="6" hidden="1">#REF!</definedName>
    <definedName name="custoc" hidden="1">#REF!</definedName>
    <definedName name="cwlksd" hidden="1">{#N/A,#N/A,FALSE,"Aging Summary";#N/A,#N/A,FALSE,"Ratio Analysis";#N/A,#N/A,FALSE,"Test 120 Day Accts";#N/A,#N/A,FALSE,"Tickmarks"}</definedName>
    <definedName name="d" localSheetId="2">#REF!</definedName>
    <definedName name="d" localSheetId="0">#REF!</definedName>
    <definedName name="d" localSheetId="6">#REF!</definedName>
    <definedName name="d">#REF!</definedName>
    <definedName name="dadinho" localSheetId="2">#REF!</definedName>
    <definedName name="dadinho" localSheetId="0">#REF!</definedName>
    <definedName name="dadinho" localSheetId="6">#REF!</definedName>
    <definedName name="dadinho">#REF!</definedName>
    <definedName name="Dados" localSheetId="2" hidden="1">#REF!</definedName>
    <definedName name="Dados" localSheetId="0" hidden="1">#REF!</definedName>
    <definedName name="Dados" localSheetId="6" hidden="1">#REF!</definedName>
    <definedName name="Dados" hidden="1">#REF!</definedName>
    <definedName name="Dados1" localSheetId="2" hidden="1">#REF!</definedName>
    <definedName name="Dados1" localSheetId="0" hidden="1">#REF!</definedName>
    <definedName name="Dados1" localSheetId="6" hidden="1">#REF!</definedName>
    <definedName name="Dados1" hidden="1">#REF!</definedName>
    <definedName name="DAER1" hidden="1">{#N/A,#N/A,TRUE,"Serviços"}</definedName>
    <definedName name="DAER11" hidden="1">{#N/A,#N/A,TRUE,"Serviços"}</definedName>
    <definedName name="dasd" localSheetId="2">#REF!</definedName>
    <definedName name="dasd" localSheetId="0">#REF!</definedName>
    <definedName name="dasd" localSheetId="6">#REF!</definedName>
    <definedName name="dasd">#REF!</definedName>
    <definedName name="Data" localSheetId="2">#REF!</definedName>
    <definedName name="Data" localSheetId="0">#REF!</definedName>
    <definedName name="Data" localSheetId="6">#REF!</definedName>
    <definedName name="Data">#REF!</definedName>
    <definedName name="Data_base">'[41]Dados da Obra'!$B$7</definedName>
    <definedName name="Data_Final" localSheetId="2">#REF!</definedName>
    <definedName name="Data_Final" localSheetId="0">#REF!</definedName>
    <definedName name="Data_Final" localSheetId="6">#REF!</definedName>
    <definedName name="Data_Final">#REF!</definedName>
    <definedName name="Data_Início" localSheetId="2">#REF!</definedName>
    <definedName name="Data_Início" localSheetId="0">#REF!</definedName>
    <definedName name="Data_Início" localSheetId="6">#REF!</definedName>
    <definedName name="Data_Início">#REF!</definedName>
    <definedName name="DATA_LICITACAO">[42]IDENTIFICAÇÃO!$D$15</definedName>
    <definedName name="ddd" localSheetId="2">#REF!</definedName>
    <definedName name="ddd" localSheetId="0">#REF!</definedName>
    <definedName name="ddd" localSheetId="6">#REF!</definedName>
    <definedName name="ddd">#REF!</definedName>
    <definedName name="Deb_Mar03">[39]BDG!$M$1:$M$65536</definedName>
    <definedName name="DER">'[36]TPU-MARÇO_2002'!$E$2:$E$1965</definedName>
    <definedName name="DERSA">[43]!DERSA</definedName>
    <definedName name="DescAux" hidden="1">#N/A</definedName>
    <definedName name="descricao" localSheetId="2">#REF!</definedName>
    <definedName name="descricao" localSheetId="0">#REF!</definedName>
    <definedName name="descricao" localSheetId="6">#REF!</definedName>
    <definedName name="descricao">#REF!</definedName>
    <definedName name="DESCRIÇÃO" localSheetId="2">#REF!</definedName>
    <definedName name="DESCRIÇÃO" localSheetId="0">#REF!</definedName>
    <definedName name="DESCRIÇÃO" localSheetId="6">#REF!</definedName>
    <definedName name="DESCRIÇÃO">#REF!</definedName>
    <definedName name="Descrição_Total" localSheetId="2">#REF!</definedName>
    <definedName name="Descrição_Total" localSheetId="0">#REF!</definedName>
    <definedName name="Descrição_Total" localSheetId="6">#REF!</definedName>
    <definedName name="Descrição_Total">#REF!</definedName>
    <definedName name="DETCENTRO">'[31]fluxo de caixa'!$A$222:$D$265</definedName>
    <definedName name="DETCORR">'[31]fluxo de caixa'!$A$212:$D$253</definedName>
    <definedName name="detiecsa">'[31]fluxo de caixa'!$A$198:$D$241</definedName>
    <definedName name="DETMANLIBA">'[31]fluxo de caixa'!$A$204:$D$242</definedName>
    <definedName name="DETSERVIAL">'[31]fluxo de caixa'!$A$202:$D$266</definedName>
    <definedName name="dewded" hidden="1">{#N/A,#N/A,FALSE,"Aging Summary";#N/A,#N/A,FALSE,"Ratio Analysis";#N/A,#N/A,FALSE,"Test 120 Day Accts";#N/A,#N/A,FALSE,"Tickmarks"}</definedName>
    <definedName name="DFG" localSheetId="2">#REF!</definedName>
    <definedName name="DFG" localSheetId="0">#REF!</definedName>
    <definedName name="DFG" localSheetId="6">#REF!</definedName>
    <definedName name="DFG">#REF!</definedName>
    <definedName name="dfgdfg" localSheetId="2" hidden="1">#REF!</definedName>
    <definedName name="dfgdfg" localSheetId="0" hidden="1">#REF!</definedName>
    <definedName name="dfgdfg" localSheetId="6" hidden="1">#REF!</definedName>
    <definedName name="dfgdfg" hidden="1">#REF!</definedName>
    <definedName name="dfgs" hidden="1">{#N/A,#N/A,TRUE,"Serviços"}</definedName>
    <definedName name="dfgss" hidden="1">{#N/A,#N/A,TRUE,"Serviços"}</definedName>
    <definedName name="DGA" localSheetId="2">'[19]PRO-08'!#REF!</definedName>
    <definedName name="DGA" localSheetId="0">'[19]PRO-08'!#REF!</definedName>
    <definedName name="DGA" localSheetId="6">'[19]PRO-08'!#REF!</definedName>
    <definedName name="DGA">'[19]PRO-08'!#REF!</definedName>
    <definedName name="DIMPAV" localSheetId="2">#REF!</definedName>
    <definedName name="DIMPAV" localSheetId="0">#REF!</definedName>
    <definedName name="DIMPAV" localSheetId="6">#REF!</definedName>
    <definedName name="DIMPAV">#REF!</definedName>
    <definedName name="DJ" localSheetId="2">#REF!</definedName>
    <definedName name="DJ" localSheetId="0">#REF!</definedName>
    <definedName name="DJ" localSheetId="6">#REF!</definedName>
    <definedName name="DJ">#REF!</definedName>
    <definedName name="DMT">'[44]Instalação e manutenção de cant'!$D$1651,'[44]Instalação e manutenção de cant'!$D$1155</definedName>
    <definedName name="Doar" hidden="1">{#N/A,#N/A,FALSE,"Relatórios";"Vendas e Custos",#N/A,FALSE,"Vendas e Custos";"Premissas",#N/A,FALSE,"Premissas";"Projeções",#N/A,FALSE,"Projeções";"Dolar",#N/A,FALSE,"Dolar";"Original",#N/A,FALSE,"Original e UFIR"}</definedName>
    <definedName name="DOIS" localSheetId="2">#REF!</definedName>
    <definedName name="DOIS" localSheetId="0">#REF!</definedName>
    <definedName name="DOIS" localSheetId="6">#REF!</definedName>
    <definedName name="DOIS">#REF!</definedName>
    <definedName name="dois_caneta" localSheetId="2">#REF!</definedName>
    <definedName name="dois_caneta" localSheetId="0">#REF!</definedName>
    <definedName name="dois_caneta" localSheetId="6">#REF!</definedName>
    <definedName name="dois_caneta">#REF!</definedName>
    <definedName name="DOTAUSOL">'[31]fluxo de caixa'!$A$95:$D$133</definedName>
    <definedName name="DOTCENTRO">'[31]fluxo de caixa'!$A$142:$D$218</definedName>
    <definedName name="DOTCORR">'[31]fluxo de caixa'!$A$148:$D$208</definedName>
    <definedName name="DOTCUYO">'[31]fluxo de caixa'!$A$143:$D$219</definedName>
    <definedName name="dotiecsa">'[31]fluxo de caixa'!$A$149:$D$195</definedName>
    <definedName name="DOTMANLIBA">'[31]fluxo de caixa'!$A$148:$D$200</definedName>
    <definedName name="DOTSERVIAL">'[31]fluxo de caixa'!$A$154:$D$198</definedName>
    <definedName name="DOut02">[45]RealOut02!$AF$1:$AF$65536</definedName>
    <definedName name="dpi" localSheetId="2">#REF!</definedName>
    <definedName name="dpi" localSheetId="0">#REF!</definedName>
    <definedName name="dpi" localSheetId="6">#REF!</definedName>
    <definedName name="dpi">#REF!</definedName>
    <definedName name="dpinv" localSheetId="2">#REF!</definedName>
    <definedName name="dpinv" localSheetId="0">#REF!</definedName>
    <definedName name="dpinv" localSheetId="6">#REF!</definedName>
    <definedName name="dpinv">#REF!</definedName>
    <definedName name="DR9SP425" localSheetId="2">#REF!</definedName>
    <definedName name="DR9SP425" localSheetId="0">#REF!</definedName>
    <definedName name="DR9SP425" localSheetId="6">#REF!</definedName>
    <definedName name="DR9SP425">#REF!</definedName>
    <definedName name="DRE" localSheetId="2">#REF!</definedName>
    <definedName name="DRE" localSheetId="0">#REF!</definedName>
    <definedName name="DRE" localSheetId="6">#REF!</definedName>
    <definedName name="DRE">#REF!</definedName>
    <definedName name="DRENAGEM" localSheetId="2">#REF!</definedName>
    <definedName name="DRENAGEM" localSheetId="0">#REF!</definedName>
    <definedName name="DRENAGEM" localSheetId="6">#REF!</definedName>
    <definedName name="DRENAGEM">#REF!</definedName>
    <definedName name="Dreno">[12]!Dreno</definedName>
    <definedName name="DRI" localSheetId="2">#REF!</definedName>
    <definedName name="DRI" localSheetId="0">#REF!</definedName>
    <definedName name="DRI" localSheetId="6">#REF!</definedName>
    <definedName name="DRI">#REF!</definedName>
    <definedName name="dsad" localSheetId="2">#REF!</definedName>
    <definedName name="dsad" localSheetId="0">#REF!</definedName>
    <definedName name="dsad" localSheetId="6">#REF!</definedName>
    <definedName name="dsad">#REF!</definedName>
    <definedName name="Dsc">#N/A</definedName>
    <definedName name="dsds" hidden="1">[46]XREF!$A$4</definedName>
    <definedName name="DTM">[47]RESUMO!$X$3:$X$26</definedName>
    <definedName name="DVDV" hidden="1">{"PARTE1",#N/A,FALSE,"Plan1"}</definedName>
    <definedName name="DVDVVD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wed" hidden="1">'[48]Cash flow'!$B$64</definedName>
    <definedName name="DXNGBKGN" localSheetId="2" hidden="1">#REF!</definedName>
    <definedName name="DXNGBKGN" localSheetId="0" hidden="1">#REF!</definedName>
    <definedName name="DXNGBKGN" localSheetId="6" hidden="1">#REF!</definedName>
    <definedName name="DXNGBKGN" hidden="1">#REF!</definedName>
    <definedName name="dyugs" hidden="1">{#N/A,#N/A,FALSE,"Aging Summary";#N/A,#N/A,FALSE,"Ratio Analysis";#N/A,#N/A,FALSE,"Test 120 Day Accts";#N/A,#N/A,FALSE,"Tickmarks"}</definedName>
    <definedName name="e">'[49]RELATA ANTIGO'!$A$1:$AA$335</definedName>
    <definedName name="e2we" localSheetId="2" hidden="1">'[50]RA BP'!#REF!</definedName>
    <definedName name="e2we" localSheetId="0" hidden="1">'[50]RA BP'!#REF!</definedName>
    <definedName name="e2we" localSheetId="6" hidden="1">'[50]RA BP'!#REF!</definedName>
    <definedName name="e2we" hidden="1">'[50]RA BP'!#REF!</definedName>
    <definedName name="EAHYTHJWDRHYEJ" hidden="1">4</definedName>
    <definedName name="EBASREGW" localSheetId="2" hidden="1">#REF!</definedName>
    <definedName name="EBASREGW" localSheetId="0" hidden="1">#REF!</definedName>
    <definedName name="EBASREGW" localSheetId="6" hidden="1">#REF!</definedName>
    <definedName name="EBASREGW" hidden="1">#REF!</definedName>
    <definedName name="ECJ" localSheetId="2">#REF!</definedName>
    <definedName name="ECJ" localSheetId="0">#REF!</definedName>
    <definedName name="ECJ" localSheetId="6">#REF!</definedName>
    <definedName name="ECJ">#REF!</definedName>
    <definedName name="ECNOFIBRAS" hidden="1">{"'PXR_6500'!$A$1:$I$124"}</definedName>
    <definedName name="ECNOFIBRAS2" hidden="1">{"'PXR_6500'!$A$1:$I$124"}</definedName>
    <definedName name="Ecopistas" localSheetId="2">#REF!</definedName>
    <definedName name="Ecopistas" localSheetId="0">#REF!</definedName>
    <definedName name="Ecopistas" localSheetId="6">#REF!</definedName>
    <definedName name="Ecopistas">#REF!</definedName>
    <definedName name="edif2">[51]Capa!$A$1:$D$137</definedName>
    <definedName name="Edit" localSheetId="2">#REF!</definedName>
    <definedName name="Edit" localSheetId="0">#REF!</definedName>
    <definedName name="Edit" localSheetId="6">#REF!</definedName>
    <definedName name="Edit">#REF!</definedName>
    <definedName name="EDITAL">[42]IDENTIFICAÇÃO!$D$3</definedName>
    <definedName name="edweqd" hidden="1">'[48]Cash flow'!$C:$C</definedName>
    <definedName name="eedd" hidden="1">{#N/A,#N/A,TRUE,"BD 97";#N/A,#N/A,TRUE,"IR E CS 1997";#N/A,#N/A,TRUE,"CONTINGÊNCIAS";#N/A,#N/A,TRUE,"AD_EX_97";#N/A,#N/A,TRUE,"PR ND";#N/A,#N/A,TRUE,"8191";#N/A,#N/A,TRUE,"8383";#N/A,#N/A,TRUE,"MP 1024"}</definedName>
    <definedName name="EEE" hidden="1">{"'PXR_6500'!$A$1:$I$124"}</definedName>
    <definedName name="efcd" hidden="1">[48]XREF!$2:$2</definedName>
    <definedName name="EFFEEF" hidden="1">{#N/A,#N/A,FALSE,"Aging Summary";#N/A,#N/A,FALSE,"Ratio Analysis";#N/A,#N/A,FALSE,"Test 120 Day Accts";#N/A,#N/A,FALSE,"Tickmarks"}</definedName>
    <definedName name="EJ" localSheetId="2">#REF!</definedName>
    <definedName name="EJ" localSheetId="0">#REF!</definedName>
    <definedName name="EJ" localSheetId="6">#REF!</definedName>
    <definedName name="EJ">#REF!</definedName>
    <definedName name="EmpAux" hidden="1">""</definedName>
    <definedName name="Empr" localSheetId="2">#REF!</definedName>
    <definedName name="Empr" localSheetId="0">#REF!</definedName>
    <definedName name="Empr" localSheetId="6">#REF!</definedName>
    <definedName name="Empr">#REF!</definedName>
    <definedName name="ENC" localSheetId="2">#REF!</definedName>
    <definedName name="ENC" localSheetId="0">#REF!</definedName>
    <definedName name="ENC" localSheetId="6">#REF!</definedName>
    <definedName name="ENC">#REF!</definedName>
    <definedName name="EQ" localSheetId="2" hidden="1">#REF!</definedName>
    <definedName name="EQ" localSheetId="0" hidden="1">#REF!</definedName>
    <definedName name="EQ" localSheetId="6" hidden="1">#REF!</definedName>
    <definedName name="EQ" hidden="1">#REF!</definedName>
    <definedName name="Equip" localSheetId="2">#REF!</definedName>
    <definedName name="Equip" localSheetId="0">#REF!</definedName>
    <definedName name="Equip" localSheetId="6">#REF!</definedName>
    <definedName name="Equip">#REF!</definedName>
    <definedName name="Equip_dados">[52]BD_Equipamentos!$E$8:$R$137</definedName>
    <definedName name="EQUIPAMENTOS" localSheetId="2">#REF!</definedName>
    <definedName name="EQUIPAMENTOS" localSheetId="0">#REF!</definedName>
    <definedName name="EQUIPAMENTOS" localSheetId="6">#REF!</definedName>
    <definedName name="EQUIPAMENTOS">#REF!</definedName>
    <definedName name="ES" localSheetId="2">#REF!</definedName>
    <definedName name="ES" localSheetId="0">#REF!</definedName>
    <definedName name="ES" localSheetId="6">#REF!</definedName>
    <definedName name="ES">#REF!</definedName>
    <definedName name="EstacaFinal" localSheetId="2">#REF!</definedName>
    <definedName name="EstacaFinal" localSheetId="0">#REF!</definedName>
    <definedName name="EstacaFinal" localSheetId="6">#REF!</definedName>
    <definedName name="EstacaFinal">#REF!</definedName>
    <definedName name="EstacaInicial" localSheetId="2">#REF!</definedName>
    <definedName name="EstacaInicial" localSheetId="0">#REF!</definedName>
    <definedName name="EstacaInicial" localSheetId="6">#REF!</definedName>
    <definedName name="EstacaInicial">#REF!</definedName>
    <definedName name="eta">[32]grav!$I$2</definedName>
    <definedName name="etu">'[53]RELATA VÉIO'!$A$1:$AA$335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"(GMT-03:00)04/02/2015 14:27:11"</definedName>
    <definedName name="EV__LOCKEDCVW__ACTIVITY" hidden="1">"ACC_ACT_AUTOP,IG_CATEGORY,JER_1,DUMMY_C1,DUMMY_C2,INPUT_CORR,DUME,TRAMOS_DUMMY,SECTORS,2012.APR,YTD,"</definedName>
    <definedName name="EV__LOCKEDCVW__AFFILIATES" hidden="1">"ACC_AFLT_IMPORTE,AFLT_1,AFLT_CAT_AC,AFLT_COND_CP,AFLT_INFO_A,AFLT_OP_001,ACTIVITY_AUTOP,SELECT_TIME,YTD,"</definedName>
    <definedName name="EV__LOCKEDCVW__COUNSELORS" hidden="1">"ACC_CONS_0001,UPA_Y_CB,CONS_0000001,ACTIVITY_AUTOP,TITULO_0001,CARG_0001,Rep_Dumme,SELECT_TIME,YTD,"</definedName>
    <definedName name="EV__LOCKEDCVW__FINANCE" hidden="1">"BS,IG_CATEGORY,JER_1,DUMMY_C1,DUMMY_C2,CONSO,DUME,SF,NON_GROUP,ALL_IC,EUR,SECTORS,2012.JUN,YTD,"</definedName>
    <definedName name="EV__LOCKEDCVW__GENERALINFO" hidden="1">"ACC_IG_001,UPA_Y_CB,ACTIVITY_AUTOP,ALL_IC,SELECT_TIME,YTD,"</definedName>
    <definedName name="EV__LOCKEDCVW__HHRR" hidden="1">"ACC_RRHH_000200,UPA_Y_CB,JER_1,DUMMY_C1,DUMMY_C2,TOTAL_DATASRC_I_HR,DEP_RRHH_021700,ACTIVITY_AUTOP,F_VAR,NON_GROUP,I_NONE,EUR,SECTORS,TOT_SEX,SELECT_TIME,PERIODIC,"</definedName>
    <definedName name="EV__LOCKEDCVW__INTERCO" hidden="1">"BS,UPA_Y_CB,ACTIVITY_AUTOP,SF,ALL_IC,EUR,SELECT_TIME,YTD,"</definedName>
    <definedName name="EV__LOCKEDCVW__INVESTMENTS" hidden="1">"ACC_INV_00100,IG_CATEGORY,JER_1,DUMMY_C1,DUMMY_C2,CONSO,GRUPO_CONS,SF,NON_GROUP,I_NONE,PROJECT_TOT,EUR,SECTORS,SELECT_TIME,YTD,"</definedName>
    <definedName name="EV__LOCKEDCVW__LOCAL_FIN" hidden="1">"BS,UPA_Y_CB,ACTIVITY_AUTOP,SELECT_TIME,YTD,"</definedName>
    <definedName name="EV__LOCKEDCVW__MACRO" hidden="1">"IND_MACRO_ANUALES,UPA_Y_CB,JER_1,ACTIVITY_AUTOP,SELECT_TIME,YTD,"</definedName>
    <definedName name="EV__LOCKEDCVW__Ownership" hidden="1">"UPA_Y_CB,ACTIVITY_AUTOP,NON_GROUP,ALL_IC,METHOD,SELECT_TIME,PERIODIC,"</definedName>
    <definedName name="EV__LOCKEDCVW__RATE" hidden="1">"UPA_Y_CB,EUR,AVG,GLOBAL,SELECT_TIME,YTD,"</definedName>
    <definedName name="EV__LOCKEDCVW__STOCKS" hidden="1">"ACC_BOLSA_0001,ANALISTDUMMY,UPA_Y_CB,1218,01,TOTAL,SELECT_TIME,YTD,"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1" hidden="1">"[FINANCE"</definedName>
    <definedName name="EV__MEMORYCVW__01_MEN_REP_12V2.XLSM" hidden="1">"[FINANCE"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9_LS___ACOMPANHAMENTO_MENSAL_R01.XLSX" hidden="1">"[CGI_ARTERIS"</definedName>
    <definedName name="EV__MEMORYCVW__09_LS___ACOMPANHAMENTO_MENSAL_R02.XLSX" hidden="1">"[CGI_ARTERIS"</definedName>
    <definedName name="EV__MEMORYCVW__09_LS___ACOMPANHAMENTO_MENSAL_R03.XLSX" hidden="1">"[CGI_ARTERIS"</definedName>
    <definedName name="EV__MEMORYCVW__23_VARIOS.XLSM" hidden="1">"[FINANCE"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FORME_PLANIFICACION_CARREGA_MASIVA1" hidden="1">"[CGI_ARTERIS"</definedName>
    <definedName name="EV__MEMORYCVW__INFORME_PLANIFICACION_CARREGA_MASIVA1_BASEYEARVALUE" hidden="1">"[0000.01"</definedName>
    <definedName name="EV__MEMORYCVW__INFORME_PLANIFICACION_CARREGA_MASIVA1_CATEGORY" hidden="1">"[PLAN"</definedName>
    <definedName name="EV__MEMORYCVW__INFORME_PLANIFICACION_CARREGA_MASIVA1_CGI_MEASURE" hidden="1">"[MONEDA"</definedName>
    <definedName name="EV__MEMORYCVW__INFORME_PLANIFICACION_CARREGA_MASIVA1_CGI_OBJECT" hidden="1">"[Aux_object"</definedName>
    <definedName name="EV__MEMORYCVW__INFORME_PLANIFICACION_CARREGA_MASIVA1_DATASRC" hidden="1">"[TOTAL"</definedName>
    <definedName name="EV__MEMORYCVW__INFORME_PLANIFICACION_CARREGA_MASIVA1_DETAIL" hidden="1">"[TOT_DET"</definedName>
    <definedName name="EV__MEMORYCVW__INFORME_PLANIFICACION_CARREGA_MASIVA1_EMPREENDIMENTO" hidden="1">"[I_NONE"</definedName>
    <definedName name="EV__MEMORYCVW__INFORME_PLANIFICACION_CARREGA_MASIVA1_ENTITY" hidden="1">"[1268"</definedName>
    <definedName name="EV__MEMORYCVW__INFORME_PLANIFICACION_CARREGA_MASIVA1_ITEM" hidden="1">"[P_NONE"</definedName>
    <definedName name="EV__MEMORYCVW__INFORME_PLANIFICACION_CARREGA_MASIVA1_MEASURES" hidden="1">"[PERIODIC"</definedName>
    <definedName name="EV__MEMORYCVW__INFORME_PLANIFICACION_CARREGA_MASIVA1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1.XLSM" hidden="1">"[FINANCE"</definedName>
    <definedName name="EV__MEMORYCVW__INPUTMENSUALV311" hidden="1">"[FINANCE"</definedName>
    <definedName name="EV__MEMORYCVW__INPUTMENSUALV32.XLSM" hidden="1">"[HHRR"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2" hidden="1">"[FINANCE"</definedName>
    <definedName name="EV__MEMORYCVW__LIBRO2_ACCOUNT_ACT" hidden="1">"[ACC_ACT_000001"</definedName>
    <definedName name="EV__MEMORYCVW__LIBRO2_ACCOUNT_FIN" hidden="1">"[BS"</definedName>
    <definedName name="EV__MEMORYCVW__LIBRO2_ACCOUNT_RRHH" hidden="1">"[ACC_RRHH_000200"</definedName>
    <definedName name="EV__MEMORYCVW__LIBRO2_CATEGORY" hidden="1">"[IG_CATEGORY"</definedName>
    <definedName name="EV__MEMORYCVW__LIBRO2_COUNTRY" hidden="1">"[JER_1"</definedName>
    <definedName name="EV__MEMORYCVW__LIBRO2_CUSTOM_1" hidden="1">"[DUMMY_C1"</definedName>
    <definedName name="EV__MEMORYCVW__LIBRO2_CUSTOM_2" hidden="1">"[DUMMY_C2"</definedName>
    <definedName name="EV__MEMORYCVW__LIBRO2_DATASRC" hidden="1">"[CONSO"</definedName>
    <definedName name="EV__MEMORYCVW__LIBRO2_DATASRC_ACT" hidden="1">"[INPUT_CORR"</definedName>
    <definedName name="EV__MEMORYCVW__LIBRO2_DATASRC_I_HR" hidden="1">"[CONSO"</definedName>
    <definedName name="EV__MEMORYCVW__LIBRO2_DEPARTMENT" hidden="1">"[DEP_RRHH_021700"</definedName>
    <definedName name="EV__MEMORYCVW__LIBRO2_ENTITY" hidden="1">"[DUME"</definedName>
    <definedName name="EV__MEMORYCVW__LIBRO2_FLOW" hidden="1">"[SF"</definedName>
    <definedName name="EV__MEMORYCVW__LIBRO2_FLOW_RRHH" hidden="1">"[F_VAR"</definedName>
    <definedName name="EV__MEMORYCVW__LIBRO2_GROUPS" hidden="1">"[NON_GROUP"</definedName>
    <definedName name="EV__MEMORYCVW__LIBRO2_INTCO" hidden="1">"[ALL_IC"</definedName>
    <definedName name="EV__MEMORYCVW__LIBRO2_MEASURES" hidden="1">"[YTD"</definedName>
    <definedName name="EV__MEMORYCVW__LIBRO2_RPTCURRENCY" hidden="1">"[EUR"</definedName>
    <definedName name="EV__MEMORYCVW__LIBRO2_SECTIONS" hidden="1">"[TRMODUMMY"</definedName>
    <definedName name="EV__MEMORYCVW__LIBRO2_SECTOR" hidden="1">"[SECTORS"</definedName>
    <definedName name="EV__MEMORYCVW__LIBRO2_SEX" hidden="1">"[TOT_SEX"</definedName>
    <definedName name="EV__MEMORYCVW__LIBRO2_TIME" hidden="1">"[2012.JUN"</definedName>
    <definedName name="EV__MEMORYCVW__LIBRO3" hidden="1">"[FINANCE"</definedName>
    <definedName name="EV__MEMORYCVW__LIBRO3_ACCOUNT_ACT" hidden="1">"[ACC_ACT_000001"</definedName>
    <definedName name="EV__MEMORYCVW__LIBRO3_ACCOUNT_FIN" hidden="1">"[BS"</definedName>
    <definedName name="EV__MEMORYCVW__LIBRO3_CATEGORY" hidden="1">"[IG_CATEGORY"</definedName>
    <definedName name="EV__MEMORYCVW__LIBRO3_COUNTRY" hidden="1">"[JER_1"</definedName>
    <definedName name="EV__MEMORYCVW__LIBRO3_CUSTOM_1" hidden="1">"[DUMMY_C1"</definedName>
    <definedName name="EV__MEMORYCVW__LIBRO3_CUSTOM_2" hidden="1">"[DUMMY_C2"</definedName>
    <definedName name="EV__MEMORYCVW__LIBRO3_DATASRC" hidden="1">"[CONSO"</definedName>
    <definedName name="EV__MEMORYCVW__LIBRO3_DATASRC_ACT" hidden="1">"[INPUT_CORR"</definedName>
    <definedName name="EV__MEMORYCVW__LIBRO3_ENTITY" hidden="1">"[GRUPO_CONS"</definedName>
    <definedName name="EV__MEMORYCVW__LIBRO3_FLOW" hidden="1">"[SF"</definedName>
    <definedName name="EV__MEMORYCVW__LIBRO3_GROUPS" hidden="1">"[NON_GROUP"</definedName>
    <definedName name="EV__MEMORYCVW__LIBRO3_INTCO" hidden="1">"[ALL_IC"</definedName>
    <definedName name="EV__MEMORYCVW__LIBRO3_MEASURES" hidden="1">"[YTD"</definedName>
    <definedName name="EV__MEMORYCVW__LIBRO3_RPTCURRENCY" hidden="1">"[EUR"</definedName>
    <definedName name="EV__MEMORYCVW__LIBRO3_SECTIONS" hidden="1">"[TRMODUMMY"</definedName>
    <definedName name="EV__MEMORYCVW__LIBRO3_SECTOR" hidden="1">"[SECTORS"</definedName>
    <definedName name="EV__MEMORYCVW__LIBRO3_TIME" hidden="1">"[SELECT_TIME"</definedName>
    <definedName name="EV__MEMORYCVW__LIBRO4" hidden="1">"[FINANCE"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LP_AGOSTO.XLSX" hidden="1">"[CGI_ARTERIS"</definedName>
    <definedName name="EV__MEMORYCVW__PLP_JANEIRO.XLSX" hidden="1">"[CGI_ARTERIS"</definedName>
    <definedName name="EV__MEMORYCVW__PLP_JANEIRO.XLSX_BASEYEARVALUE" hidden="1">"[0000.01"</definedName>
    <definedName name="EV__MEMORYCVW__PLP_JANEIRO.XLSX_CATEGORY" hidden="1">"[PLAN"</definedName>
    <definedName name="EV__MEMORYCVW__PLP_JANEIRO.XLSX_CGI_MEASURE" hidden="1">"[MONEDA"</definedName>
    <definedName name="EV__MEMORYCVW__PLP_JANEIRO.XLSX_CGI_OBJECT" hidden="1">"[Aux_object"</definedName>
    <definedName name="EV__MEMORYCVW__PLP_JANEIRO.XLSX_DATASRC" hidden="1">"[TOTAL"</definedName>
    <definedName name="EV__MEMORYCVW__PLP_JANEIRO.XLSX_DETAIL" hidden="1">"[TOT_DET"</definedName>
    <definedName name="EV__MEMORYCVW__PLP_JANEIRO.XLSX_EMPREENDIMENTO" hidden="1">"[I_NONE"</definedName>
    <definedName name="EV__MEMORYCVW__PLP_JANEIRO.XLSX_ENTITY" hidden="1">"[1268"</definedName>
    <definedName name="EV__MEMORYCVW__PLP_JANEIRO.XLSX_ITEM" hidden="1">"[P_NONE"</definedName>
    <definedName name="EV__MEMORYCVW__PLP_JANEIRO.XLSX_MEASURES" hidden="1">"[PERIODIC"</definedName>
    <definedName name="EV__MEMORYCVW__PLP_JANEIRO.XLSX_TIME" hidden="1">"[SELECT_TIME"</definedName>
    <definedName name="EV__MEMORYCVW__PLP_JANEIRO_REAJUSTADO.XLSX" hidden="1">"[CGI_ARTERIS"</definedName>
    <definedName name="EV__MEMORYCVW__PLP_JANEIRO_REAJUSTADO.XLSX_BASEYEARVALUE" hidden="1">"[0000.01"</definedName>
    <definedName name="EV__MEMORYCVW__PLP_JANEIRO_REAJUSTADO.XLSX_CATEGORY" hidden="1">"[PLAN"</definedName>
    <definedName name="EV__MEMORYCVW__PLP_JANEIRO_REAJUSTADO.XLSX_CGI_MEASURE" hidden="1">"[MONEDA"</definedName>
    <definedName name="EV__MEMORYCVW__PLP_JANEIRO_REAJUSTADO.XLSX_CGI_OBJECT" hidden="1">"[Aux_object"</definedName>
    <definedName name="EV__MEMORYCVW__PLP_JANEIRO_REAJUSTADO.XLSX_DATASRC" hidden="1">"[TOTAL"</definedName>
    <definedName name="EV__MEMORYCVW__PLP_JANEIRO_REAJUSTADO.XLSX_DETAIL" hidden="1">"[TOT_DET"</definedName>
    <definedName name="EV__MEMORYCVW__PLP_JANEIRO_REAJUSTADO.XLSX_EMPREENDIMENTO" hidden="1">"[I_NONE"</definedName>
    <definedName name="EV__MEMORYCVW__PLP_JANEIRO_REAJUSTADO.XLSX_ENTITY" hidden="1">"[1268"</definedName>
    <definedName name="EV__MEMORYCVW__PLP_JANEIRO_REAJUSTADO.XLSX_ITEM" hidden="1">"[P_NONE"</definedName>
    <definedName name="EV__MEMORYCVW__PLP_JANEIRO_REAJUSTADO.XLSX_MEASURES" hidden="1">"[PERIODIC"</definedName>
    <definedName name="EV__MEMORYCVW__PLP_JANEIRO_REAJUSTADO.XLSX_TIME" hidden="1">"[SELECT_TIME"</definedName>
    <definedName name="EV__MEMORYCVW__PLP_SETEMBRO.XLSX" hidden="1">"[CGI_ARTERIS"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WBEVMODE__" hidden="1">1</definedName>
    <definedName name="EV__WBREFOPTIONS__" hidden="1">134217735</definedName>
    <definedName name="EV__WBVERSION__" hidden="1">0</definedName>
    <definedName name="EV__WSINFO__" hidden="1">"asd"</definedName>
    <definedName name="ewde" hidden="1">1</definedName>
    <definedName name="EXA" localSheetId="2">'[19]PRO-08'!#REF!</definedName>
    <definedName name="EXA" localSheetId="0">'[19]PRO-08'!#REF!</definedName>
    <definedName name="EXA" localSheetId="6">'[19]PRO-08'!#REF!</definedName>
    <definedName name="EXA">'[19]PRO-08'!#REF!</definedName>
    <definedName name="Excel_BuiltIn_Print_Titles_1" localSheetId="2">#REF!</definedName>
    <definedName name="Excel_BuiltIn_Print_Titles_1" localSheetId="0">#REF!</definedName>
    <definedName name="Excel_BuiltIn_Print_Titles_1" localSheetId="6">#REF!</definedName>
    <definedName name="Excel_BuiltIn_Print_Titles_1">#REF!</definedName>
    <definedName name="Ext" localSheetId="2">#REF!</definedName>
    <definedName name="Ext" localSheetId="0">#REF!</definedName>
    <definedName name="Ext" localSheetId="6">#REF!</definedName>
    <definedName name="Ext">#REF!</definedName>
    <definedName name="EXTENSAO">[42]IDENTIFICAÇÃO!$D$9</definedName>
    <definedName name="extensão">'[41]Dados da Obra'!$B$6</definedName>
    <definedName name="Extenso">[12]!Extenso</definedName>
    <definedName name="EXTOTPS" localSheetId="2">#REF!</definedName>
    <definedName name="EXTOTPS" localSheetId="0">#REF!</definedName>
    <definedName name="EXTOTPS" localSheetId="6">#REF!</definedName>
    <definedName name="EXTOTPS">#REF!</definedName>
    <definedName name="f" localSheetId="2" hidden="1">#REF!</definedName>
    <definedName name="f" localSheetId="0" hidden="1">#REF!</definedName>
    <definedName name="f" localSheetId="6" hidden="1">#REF!</definedName>
    <definedName name="f" hidden="1">#REF!</definedName>
    <definedName name="fator" localSheetId="2">#REF!</definedName>
    <definedName name="fator" localSheetId="0">#REF!</definedName>
    <definedName name="fator" localSheetId="6">#REF!</definedName>
    <definedName name="fator">#REF!</definedName>
    <definedName name="FATOR1">'[36]TPU-MARÇO_2002'!$L$2:$L$20</definedName>
    <definedName name="FATURAS2002" hidden="1">{#N/A,#N/A,TRUE,"Serviços"}</definedName>
    <definedName name="FATURAS20022" hidden="1">{#N/A,#N/A,TRUE,"Serviços"}</definedName>
    <definedName name="FBFFF" hidden="1">{#N/A,#N/A,FALSE,"IR E CS 1997";#N/A,#N/A,FALSE,"PR ND";#N/A,#N/A,FALSE,"8191";#N/A,#N/A,FALSE,"8383";#N/A,#N/A,FALSE,"MP 1024";#N/A,#N/A,FALSE,"AD_EX_97";#N/A,#N/A,FALSE,"BD 97"}</definedName>
    <definedName name="fc1a" localSheetId="2">'[19]PRO-08'!#REF!</definedName>
    <definedName name="fc1a" localSheetId="0">'[19]PRO-08'!#REF!</definedName>
    <definedName name="fc1a" localSheetId="6">'[19]PRO-08'!#REF!</definedName>
    <definedName name="fc1a">'[19]PRO-08'!#REF!</definedName>
    <definedName name="FC2A" localSheetId="2">'[19]PRO-08'!#REF!</definedName>
    <definedName name="FC2A" localSheetId="0">'[19]PRO-08'!#REF!</definedName>
    <definedName name="FC2A" localSheetId="6">'[19]PRO-08'!#REF!</definedName>
    <definedName name="FC2A">'[19]PRO-08'!#REF!</definedName>
    <definedName name="FC3A" localSheetId="2">'[19]PRO-08'!#REF!</definedName>
    <definedName name="FC3A" localSheetId="0">'[19]PRO-08'!#REF!</definedName>
    <definedName name="FC3A" localSheetId="6">'[19]PRO-08'!#REF!</definedName>
    <definedName name="FC3A">'[19]PRO-08'!#REF!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gj">[54]RELATA!$A$1:$AA$335</definedName>
    <definedName name="fdsag" hidden="1">{#N/A,#N/A,TRUE,"Serviços"}</definedName>
    <definedName name="feriados" localSheetId="2">#REF!</definedName>
    <definedName name="feriados" localSheetId="0">#REF!</definedName>
    <definedName name="feriados" localSheetId="6">#REF!</definedName>
    <definedName name="feriados">#REF!</definedName>
    <definedName name="fernan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FF">[12]!FFFF</definedName>
    <definedName name="FFFFFF" localSheetId="2">[20]Plan1!#REF!</definedName>
    <definedName name="FFFFFF" localSheetId="0">[20]Plan1!#REF!</definedName>
    <definedName name="FFFFFF" localSheetId="6">[20]Plan1!#REF!</definedName>
    <definedName name="FFFFFF">[20]Plan1!#REF!</definedName>
    <definedName name="fggggg" hidden="1">{#N/A,#N/A,FALSE,"CPV";#N/A,#N/A,FALSE,"Pareto";#N/A,#N/A,FALSE,"Gráficos"}</definedName>
    <definedName name="figura1">"Figura 1"</definedName>
    <definedName name="FILL" localSheetId="2" hidden="1">#REF!</definedName>
    <definedName name="FILL" localSheetId="0" hidden="1">#REF!</definedName>
    <definedName name="FILL" localSheetId="6" hidden="1">#REF!</definedName>
    <definedName name="FILL" hidden="1">#REF!</definedName>
    <definedName name="FIM" localSheetId="2">#REF!</definedName>
    <definedName name="FIM" localSheetId="0">#REF!</definedName>
    <definedName name="FIM" localSheetId="6">#REF!</definedName>
    <definedName name="FIM">#REF!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jjashfja" localSheetId="2" hidden="1">#REF!</definedName>
    <definedName name="fjjashfja" localSheetId="0" hidden="1">#REF!</definedName>
    <definedName name="fjjashfja" localSheetId="6" hidden="1">#REF!</definedName>
    <definedName name="fjjashfja" hidden="1">#REF!</definedName>
    <definedName name="FLUAUSOL">'[31]fluxo de caixa'!$A$52:$D$92</definedName>
    <definedName name="FLUCENTRO">'[31]fluxo de caixa'!$A$98:$D$139</definedName>
    <definedName name="FLUCORR">'[31]fluxo de caixa'!$A$103:$D$145</definedName>
    <definedName name="FLUCUYO">'[31]fluxo de caixa'!$A$99:$D$140</definedName>
    <definedName name="fluiecsa">'[31]fluxo de caixa'!$A$103:$D$146</definedName>
    <definedName name="flujo">'[55]fluxo de caixa'!$A$99:$C$137</definedName>
    <definedName name="FLUMANLIBA">'[31]fluxo de caixa'!$A$103:$D$145</definedName>
    <definedName name="FLUSERVIAL">'[31]fluxo de caixa'!$A$108:$D$151</definedName>
    <definedName name="fluxo" localSheetId="2">'[56]450'!#REF!</definedName>
    <definedName name="fluxo" localSheetId="0">'[56]450'!#REF!</definedName>
    <definedName name="fluxo" localSheetId="6">'[56]450'!#REF!</definedName>
    <definedName name="fluxo">'[56]450'!#REF!</definedName>
    <definedName name="FOLHA01" hidden="1">{#N/A,#N/A,TRUE,"Serviços"}</definedName>
    <definedName name="FOLHA011" hidden="1">{#N/A,#N/A,TRUE,"Serviços"}</definedName>
    <definedName name="folha1" hidden="1">{#N/A,#N/A,TRUE,"Serviços"}</definedName>
    <definedName name="folha11" hidden="1">{#N/A,#N/A,TRUE,"Serviços"}</definedName>
    <definedName name="Fonte">[47]RESUMO!$Q$16:$Q$19</definedName>
    <definedName name="formulas">'[57]Compactação  botafora'!$B$112,'[57]Compactação  botafora'!$B$50,'[57]Compactação  botafora'!$B$174:$B$177,'[57]Compactação  botafora'!$B$236:$B$239,'[57]Compactação  botafora'!$B$298:$B$301,'[57]Compactação  botafora'!$B$360:$B$362,'[57]Compactação  botafora'!$B$422:$B$424,'[57]Compactação  botafora'!$B$484:$B$486,'[57]Compactação  botafora'!$B$546:$B$547,'[57]Compactação  botafora'!$B$608:$B$609,'[57]Compactação  botafora'!$B$671:$B$672,'[57]Compactação  botafora'!$B$733:$B$734,'[57]Compactação  botafora'!$B$795:$B$796,'[57]Compactação  botafora'!$B$857:$B$858,'[57]Compactação  botafora'!$B$980,'[57]Compactação  botafora'!$B$1042,'[57]Compactação  botafora'!$B$1104,'[57]Compactação  botafora'!$B$1166:$B$1168,'[57]Compactação  botafora'!$B$1228:$B$1230,'[57]Compactação  botafora'!$B$1290:$B$1292</definedName>
    <definedName name="Fresagem01" hidden="1">{#N/A,#N/A,TRUE,"Serviços"}</definedName>
    <definedName name="Fresagem011" hidden="1">{#N/A,#N/A,TRUE,"Serviços"}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unc">'[52]BD_Tabela de Salários'!$D$5:$D$202</definedName>
    <definedName name="FUNDOS">'[31]fluxo de caixa'!$A$324:$H$382</definedName>
    <definedName name="FVVVFE" hidden="1">{"PARTE1",#N/A,FALSE,"Plan1"}</definedName>
    <definedName name="fwere">[58]RELATA!$A$1:$AA$335</definedName>
    <definedName name="FX.Adicional.Crescente" localSheetId="2">'[59]PN (Fx 3)'!#REF!</definedName>
    <definedName name="FX.Adicional.Crescente" localSheetId="0">'[59]PN (Fx 3)'!#REF!</definedName>
    <definedName name="FX.Adicional.Crescente" localSheetId="6">'[59]PN (Fx 3)'!#REF!</definedName>
    <definedName name="FX.Adicional.Crescente">'[59]PN (Fx 3)'!#REF!</definedName>
    <definedName name="G" localSheetId="2">#REF!</definedName>
    <definedName name="G" localSheetId="0">#REF!</definedName>
    <definedName name="G" localSheetId="6">#REF!</definedName>
    <definedName name="G">#REF!</definedName>
    <definedName name="garantias" localSheetId="2">#REF!</definedName>
    <definedName name="garantias" localSheetId="0">#REF!</definedName>
    <definedName name="garantias" localSheetId="6">#REF!</definedName>
    <definedName name="garantias">#REF!</definedName>
    <definedName name="GEOVANI" localSheetId="2">#REF!</definedName>
    <definedName name="GEOVANI" localSheetId="0">#REF!</definedName>
    <definedName name="GEOVANI" localSheetId="6">#REF!</definedName>
    <definedName name="GEOVANI">#REF!</definedName>
    <definedName name="GEOVANI2" localSheetId="2">[60]PROJETO!#REF!</definedName>
    <definedName name="GEOVANI2" localSheetId="0">[60]PROJETO!#REF!</definedName>
    <definedName name="GEOVANI2" localSheetId="6">[60]PROJETO!#REF!</definedName>
    <definedName name="GEOVANI2">[60]PROJETO!#REF!</definedName>
    <definedName name="graf" localSheetId="2">'[61]FLUXO - EXECUÇÃO PRÓPRIA'!#REF!</definedName>
    <definedName name="graf" localSheetId="0">'[61]FLUXO - EXECUÇÃO PRÓPRIA'!#REF!</definedName>
    <definedName name="graf" localSheetId="6">'[61]FLUXO - EXECUÇÃO PRÓPRIA'!#REF!</definedName>
    <definedName name="graf">'[61]FLUXO - EXECUÇÃO PRÓPRIA'!#REF!</definedName>
    <definedName name="_xlnm.Recorder" localSheetId="2">#REF!</definedName>
    <definedName name="_xlnm.Recorder" localSheetId="0">#REF!</definedName>
    <definedName name="_xlnm.Recorder" localSheetId="6">#REF!</definedName>
    <definedName name="_xlnm.Recorder">#REF!</definedName>
    <definedName name="GrpAcct1" hidden="1">"5611"</definedName>
    <definedName name="GrpAcct2" hidden="1">"5612"</definedName>
    <definedName name="GrpLevel" hidden="1">2</definedName>
    <definedName name="gtryfj" hidden="1">{#N/A,#N/A,TRUE,"Serviços"}</definedName>
    <definedName name="gtryfjj" hidden="1">{#N/A,#N/A,TRUE,"Serviços"}</definedName>
    <definedName name="Guia">"Figura 1"</definedName>
    <definedName name="gv" hidden="1">{"Pèrdues i Guanys analític.Català",#N/A,FALSE,"Català";"Pèrdues i G. analític.castellà",#N/A,FALSE,"Castellà"}</definedName>
    <definedName name="GWSGWETH" localSheetId="2" hidden="1">#REF!</definedName>
    <definedName name="GWSGWETH" localSheetId="0" hidden="1">#REF!</definedName>
    <definedName name="GWSGWETH" localSheetId="6" hidden="1">#REF!</definedName>
    <definedName name="GWSGWETH" hidden="1">#REF!</definedName>
    <definedName name="h" hidden="1">"AS2DocumentBrowse"</definedName>
    <definedName name="HA" hidden="1">{"Pèrdues i Guanys analític.Català",#N/A,FALSE,"Català";"Pèrdues i G. analític.castellà",#N/A,FALSE,"Castellà"}</definedName>
    <definedName name="HG" hidden="1">'[62]Aplic. Finac. - 30.09.02'!$U:$U</definedName>
    <definedName name="hhhh" hidden="1">{#N/A,#N/A,FALSE,"IR E CS 1997";#N/A,#N/A,FALSE,"PR ND";#N/A,#N/A,FALSE,"8191";#N/A,#N/A,FALSE,"8383";#N/A,#N/A,FALSE,"MP 1024";#N/A,#N/A,FALSE,"AD_EX_97";#N/A,#N/A,FALSE,"BD 97"}</definedName>
    <definedName name="hi" localSheetId="2">#REF!</definedName>
    <definedName name="hi" localSheetId="0">#REF!</definedName>
    <definedName name="hi" localSheetId="6">#REF!</definedName>
    <definedName name="hi">#REF!</definedName>
    <definedName name="HORAMÁQUINA" localSheetId="2">#REF!</definedName>
    <definedName name="HORAMÁQUINA" localSheetId="0">#REF!</definedName>
    <definedName name="HORAMÁQUINA" localSheetId="6">#REF!</definedName>
    <definedName name="HORAMÁQUINA">#REF!</definedName>
    <definedName name="HP" localSheetId="2">#REF!</definedName>
    <definedName name="HP" localSheetId="0">#REF!</definedName>
    <definedName name="HP" localSheetId="6">#REF!</definedName>
    <definedName name="HP">#REF!</definedName>
    <definedName name="HP.1" localSheetId="2">#REF!</definedName>
    <definedName name="HP.1" localSheetId="0">#REF!</definedName>
    <definedName name="HP.1" localSheetId="6">#REF!</definedName>
    <definedName name="HP.1">#REF!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L" hidden="1">{"'PXR_6500'!$A$1:$I$124"}</definedName>
    <definedName name="HTML_CodePage" hidden="1">1252</definedName>
    <definedName name="HTML_Control" hidden="1">{"'Índice'!$A$1:$K$49"}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Title" hidden="1">"Gerência de Administração e Controle de Gestão"</definedName>
    <definedName name="I" localSheetId="2">#REF!</definedName>
    <definedName name="I" localSheetId="0">#REF!</definedName>
    <definedName name="I" localSheetId="6">#REF!</definedName>
    <definedName name="I">#REF!</definedName>
    <definedName name="igex">[63]sensibilidades!$D$55</definedName>
    <definedName name="igpm">[64]Plan3!$G$71</definedName>
    <definedName name="IJFLUYF" localSheetId="2" hidden="1">#REF!</definedName>
    <definedName name="IJFLUYF" localSheetId="0" hidden="1">#REF!</definedName>
    <definedName name="IJFLUYF" localSheetId="6" hidden="1">#REF!</definedName>
    <definedName name="IJFLUYF" hidden="1">#REF!</definedName>
    <definedName name="IM" localSheetId="2">#REF!</definedName>
    <definedName name="IM" localSheetId="0">#REF!</definedName>
    <definedName name="IM" localSheetId="6">#REF!</definedName>
    <definedName name="IM">#REF!</definedName>
    <definedName name="IMPRI" localSheetId="2">#REF!</definedName>
    <definedName name="IMPRI" localSheetId="0">#REF!</definedName>
    <definedName name="IMPRI" localSheetId="6">#REF!</definedName>
    <definedName name="IMPRI">#REF!</definedName>
    <definedName name="INICIO" localSheetId="2">#REF!</definedName>
    <definedName name="INICIO" localSheetId="0">#REF!</definedName>
    <definedName name="INICIO" localSheetId="6">#REF!</definedName>
    <definedName name="INICIO">#REF!</definedName>
    <definedName name="insta" hidden="1">{#N/A,#N/A,TRUE,"Serviços"}</definedName>
    <definedName name="Insumos" localSheetId="2" hidden="1">#REF!</definedName>
    <definedName name="Insumos" localSheetId="0" hidden="1">#REF!</definedName>
    <definedName name="Insumos" localSheetId="6" hidden="1">#REF!</definedName>
    <definedName name="Insumos" hidden="1">#REF!</definedName>
    <definedName name="intra">[32]grav!$Q$2</definedName>
    <definedName name="iojul">[14]orçamento!$K$1:$K$65536</definedName>
    <definedName name="iojun">[15]orçamento!$J$1:$J$65536</definedName>
    <definedName name="iomai">[16]orçamento!$I$1:$I$65536</definedName>
    <definedName name="ionov">[17]orçamento!$O$1:$O$65536</definedName>
    <definedName name="ioout">[18]orçamento!$N$1:$N$65536</definedName>
    <definedName name="ioset">[65]orçamento!$M$1:$M$65536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39965.6378009259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RPJ98" hidden="1">{#N/A,#N/A,FALSE,"IR E CS 1997";#N/A,#N/A,FALSE,"PR ND";#N/A,#N/A,FALSE,"8191";#N/A,#N/A,FALSE,"8383";#N/A,#N/A,FALSE,"MP 1024";#N/A,#N/A,FALSE,"AD_EX_97";#N/A,#N/A,FALSE,"BD 97"}</definedName>
    <definedName name="Item" localSheetId="2">#REF!</definedName>
    <definedName name="Item" localSheetId="0">#REF!</definedName>
    <definedName name="Item" localSheetId="6">#REF!</definedName>
    <definedName name="Item">#REF!</definedName>
    <definedName name="Itens" localSheetId="2" hidden="1">#REF!</definedName>
    <definedName name="Itens" localSheetId="0" hidden="1">#REF!</definedName>
    <definedName name="Itens" localSheetId="6" hidden="1">#REF!</definedName>
    <definedName name="Itens" hidden="1">#REF!</definedName>
    <definedName name="ivb">'[66]RELATA VÉIO'!$A$1:$AA$335</definedName>
    <definedName name="j" hidden="1">[67]Links!A1</definedName>
    <definedName name="Jan03_Deb">[68]Dados!$I$1:$I$65536</definedName>
    <definedName name="JANEIRO" localSheetId="2">#REF!</definedName>
    <definedName name="JANEIRO" localSheetId="0">#REF!</definedName>
    <definedName name="JANEIRO" localSheetId="6">#REF!</definedName>
    <definedName name="JANEIRO">#REF!</definedName>
    <definedName name="JANEIRO2003" hidden="1">{#N/A,#N/A,TRUE,"Serviços"}</definedName>
    <definedName name="JANEIRO20033" hidden="1">{#N/A,#N/A,TRUE,"Serviços"}</definedName>
    <definedName name="Jazidas" localSheetId="2">#REF!</definedName>
    <definedName name="Jazidas" localSheetId="0">#REF!</definedName>
    <definedName name="Jazidas" localSheetId="6">#REF!</definedName>
    <definedName name="Jazidas">#REF!</definedName>
    <definedName name="jh">'[69]RELATA VÉIO'!$A$1:$AA$335</definedName>
    <definedName name="JJJY" hidden="1">{#N/A,#N/A,FALSE,"Aging Summary";#N/A,#N/A,FALSE,"Ratio Analysis";#N/A,#N/A,FALSE,"Test 120 Day Accts";#N/A,#N/A,FALSE,"Tickmarks"}</definedName>
    <definedName name="JKHZDG" localSheetId="2" hidden="1">[70]XREF!#REF!</definedName>
    <definedName name="JKHZDG" localSheetId="0" hidden="1">[70]XREF!#REF!</definedName>
    <definedName name="JKHZDG" localSheetId="6" hidden="1">[70]XREF!#REF!</definedName>
    <definedName name="JKHZDG" hidden="1">[70]XREF!#REF!</definedName>
    <definedName name="JKJ" hidden="1">{#N/A,#N/A,FALSE,"Aging Summary";#N/A,#N/A,FALSE,"Ratio Analysis";#N/A,#N/A,FALSE,"Test 120 Day Accts";#N/A,#N/A,FALSE,"Tickmarks"}</definedName>
    <definedName name="jy">'[71]RELATA VÉIO'!$A$1:$AA$335</definedName>
    <definedName name="KEY" localSheetId="2" hidden="1">#REF!</definedName>
    <definedName name="KEY" localSheetId="0" hidden="1">#REF!</definedName>
    <definedName name="KEY" localSheetId="6" hidden="1">#REF!</definedName>
    <definedName name="KEY" hidden="1">#REF!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GZFKJSZKJGD" hidden="1">1</definedName>
    <definedName name="KHFSLFHGA" localSheetId="2" hidden="1">#REF!</definedName>
    <definedName name="KHFSLFHGA" localSheetId="0" hidden="1">#REF!</definedName>
    <definedName name="KHFSLFHGA" localSheetId="6" hidden="1">#REF!</definedName>
    <definedName name="KHFSLFHGA" hidden="1">#REF!</definedName>
    <definedName name="KHSKFASKLF" localSheetId="2" hidden="1">[70]XREF!#REF!</definedName>
    <definedName name="KHSKFASKLF" localSheetId="0" hidden="1">[70]XREF!#REF!</definedName>
    <definedName name="KHSKFASKLF" localSheetId="6" hidden="1">[70]XREF!#REF!</definedName>
    <definedName name="KHSKFASKLF" hidden="1">[70]XREF!#REF!</definedName>
    <definedName name="KJFDGLS" localSheetId="2" hidden="1">#REF!</definedName>
    <definedName name="KJFDGLS" localSheetId="0" hidden="1">#REF!</definedName>
    <definedName name="KJFDGLS" localSheetId="6" hidden="1">#REF!</definedName>
    <definedName name="KJFDGLS" hidden="1">#REF!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KFGSDKJGFLKS" localSheetId="2" hidden="1">#REF!</definedName>
    <definedName name="KKFGSDKJGFLKS" localSheetId="0" hidden="1">#REF!</definedName>
    <definedName name="KKFGSDKJGFLKS" localSheetId="6" hidden="1">#REF!</definedName>
    <definedName name="KKFGSDKJGFLKS" hidden="1">#REF!</definedName>
    <definedName name="kl" localSheetId="2" hidden="1">#REF!</definedName>
    <definedName name="kl" localSheetId="0" hidden="1">#REF!</definedName>
    <definedName name="kl" localSheetId="6" hidden="1">#REF!</definedName>
    <definedName name="kl" hidden="1">#REF!</definedName>
    <definedName name="KLKZDLKSGF" localSheetId="2" hidden="1">#REF!</definedName>
    <definedName name="KLKZDLKSGF" localSheetId="0" hidden="1">#REF!</definedName>
    <definedName name="KLKZDLKSGF" localSheetId="6" hidden="1">#REF!</definedName>
    <definedName name="KLKZDLKSGF" hidden="1">#REF!</definedName>
    <definedName name="KSFKASKF" localSheetId="2" hidden="1">#REF!</definedName>
    <definedName name="KSFKASKF" localSheetId="0" hidden="1">#REF!</definedName>
    <definedName name="KSFKASKF" localSheetId="6" hidden="1">#REF!</definedName>
    <definedName name="KSFKASKF" hidden="1">#REF!</definedName>
    <definedName name="KU" hidden="1">{#N/A,#N/A,FALSE,"Aging Summary";#N/A,#N/A,FALSE,"Ratio Analysis";#N/A,#N/A,FALSE,"Test 120 Day Accts";#N/A,#N/A,FALSE,"Tickmarks"}</definedName>
    <definedName name="KUKR" hidden="1">{#N/A,#N/A,FALSE,"Aging Summary";#N/A,#N/A,FALSE,"Ratio Analysis";#N/A,#N/A,FALSE,"Test 120 Day Accts";#N/A,#N/A,FALSE,"Tickmarks"}</definedName>
    <definedName name="lab" hidden="1">{#N/A,#N/A,TRUE,"Serviços"}</definedName>
    <definedName name="labb" hidden="1">{#N/A,#N/A,TRUE,"Serviços"}</definedName>
    <definedName name="LARANJEIRAS">'[72]CUSTO LARANJEIRAS'!$A$3:$N$5</definedName>
    <definedName name="Largura_da_Faixa_de_Tráfego___..........." localSheetId="2">#REF!</definedName>
    <definedName name="Largura_da_Faixa_de_Tráfego___..........." localSheetId="0">#REF!</definedName>
    <definedName name="Largura_da_Faixa_de_Tráfego___..........." localSheetId="6">#REF!</definedName>
    <definedName name="Largura_da_Faixa_de_Tráfego___...........">#REF!</definedName>
    <definedName name="LDI" localSheetId="2">#REF!</definedName>
    <definedName name="LDI" localSheetId="0">#REF!</definedName>
    <definedName name="LDI" localSheetId="6">#REF!</definedName>
    <definedName name="LDI">#REF!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G" hidden="1">{#N/A,#N/A,FALSE,"Aging Summary";#N/A,#N/A,FALSE,"Ratio Analysis";#N/A,#N/A,FALSE,"Test 120 Day Accts";#N/A,#N/A,FALSE,"Tickmarks"}</definedName>
    <definedName name="LGE" hidden="1">{#N/A,#N/A,FALSE,"IR E CS 1997";#N/A,#N/A,FALSE,"PR ND";#N/A,#N/A,FALSE,"8191";#N/A,#N/A,FALSE,"8383";#N/A,#N/A,FALSE,"MP 1024";#N/A,#N/A,FALSE,"AD_EX_97";#N/A,#N/A,FALSE,"BD 97"}</definedName>
    <definedName name="LILASDRENA" localSheetId="2">#REF!</definedName>
    <definedName name="LILASDRENA" localSheetId="0">#REF!</definedName>
    <definedName name="LILASDRENA" localSheetId="6">#REF!</definedName>
    <definedName name="LILASDRENA">#REF!</definedName>
    <definedName name="limcount" hidden="1">2</definedName>
    <definedName name="Limpeza1" localSheetId="2" hidden="1">#REF!</definedName>
    <definedName name="Limpeza1" localSheetId="0" hidden="1">#REF!</definedName>
    <definedName name="Limpeza1" localSheetId="6" hidden="1">#REF!</definedName>
    <definedName name="Limpeza1" hidden="1">#REF!</definedName>
    <definedName name="LISTA" localSheetId="2">#REF!</definedName>
    <definedName name="LISTA" localSheetId="0">#REF!</definedName>
    <definedName name="LISTA" localSheetId="6">#REF!</definedName>
    <definedName name="LISTA">#REF!</definedName>
    <definedName name="lixo" localSheetId="2">#REF!</definedName>
    <definedName name="lixo" localSheetId="0">#REF!</definedName>
    <definedName name="lixo" localSheetId="6">#REF!</definedName>
    <definedName name="lixo">#REF!</definedName>
    <definedName name="LK" hidden="1">'[62]Aplic. Finac. - 30.09.02'!$N:$N</definedName>
    <definedName name="LKTE" hidden="1">[73]XREF!$4:$4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ocal" hidden="1">""</definedName>
    <definedName name="lol">[66]RELATA!$A$1:$AA$335</definedName>
    <definedName name="LOTE">[42]IDENTIFICAÇÃO!$D$4</definedName>
    <definedName name="LOTE_01_330" localSheetId="2">#REF!</definedName>
    <definedName name="LOTE_01_330" localSheetId="0">#REF!</definedName>
    <definedName name="LOTE_01_330" localSheetId="6">#REF!</definedName>
    <definedName name="LOTE_01_330">#REF!</definedName>
    <definedName name="LOTE_01_348" localSheetId="2">#REF!</definedName>
    <definedName name="LOTE_01_348" localSheetId="0">#REF!</definedName>
    <definedName name="LOTE_01_348" localSheetId="6">#REF!</definedName>
    <definedName name="LOTE_01_348">#REF!</definedName>
    <definedName name="LOTE_03_323" localSheetId="2">#REF!</definedName>
    <definedName name="LOTE_03_323" localSheetId="0">#REF!</definedName>
    <definedName name="LOTE_03_323" localSheetId="6">#REF!</definedName>
    <definedName name="LOTE_03_323">#REF!</definedName>
    <definedName name="LOTE_05_322" localSheetId="2">#REF!</definedName>
    <definedName name="LOTE_05_322" localSheetId="0">#REF!</definedName>
    <definedName name="LOTE_05_322" localSheetId="6">#REF!</definedName>
    <definedName name="LOTE_05_322">#REF!</definedName>
    <definedName name="LOTE_08_225" localSheetId="2">#REF!</definedName>
    <definedName name="LOTE_08_225" localSheetId="0">#REF!</definedName>
    <definedName name="LOTE_08_225" localSheetId="6">#REF!</definedName>
    <definedName name="LOTE_08_225">#REF!</definedName>
    <definedName name="LOTE_09_0" localSheetId="2">#REF!</definedName>
    <definedName name="LOTE_09_0" localSheetId="0">#REF!</definedName>
    <definedName name="LOTE_09_0" localSheetId="6">#REF!</definedName>
    <definedName name="LOTE_09_0">#REF!</definedName>
    <definedName name="LOTE_09_310" localSheetId="2">#REF!</definedName>
    <definedName name="LOTE_09_310" localSheetId="0">#REF!</definedName>
    <definedName name="LOTE_09_310" localSheetId="6">#REF!</definedName>
    <definedName name="LOTE_09_310">#REF!</definedName>
    <definedName name="LOTE_10_255" localSheetId="2">#REF!</definedName>
    <definedName name="LOTE_10_255" localSheetId="0">#REF!</definedName>
    <definedName name="LOTE_10_255" localSheetId="6">#REF!</definedName>
    <definedName name="LOTE_10_255">#REF!</definedName>
    <definedName name="LOTE_10_318" localSheetId="2">#REF!</definedName>
    <definedName name="LOTE_10_318" localSheetId="0">#REF!</definedName>
    <definedName name="LOTE_10_318" localSheetId="6">#REF!</definedName>
    <definedName name="LOTE_10_318">#REF!</definedName>
    <definedName name="LOTE_10_330" localSheetId="2">#REF!</definedName>
    <definedName name="LOTE_10_330" localSheetId="0">#REF!</definedName>
    <definedName name="LOTE_10_330" localSheetId="6">#REF!</definedName>
    <definedName name="LOTE_10_330">#REF!</definedName>
    <definedName name="LOTE_10_334" localSheetId="2">#REF!</definedName>
    <definedName name="LOTE_10_334" localSheetId="0">#REF!</definedName>
    <definedName name="LOTE_10_334" localSheetId="6">#REF!</definedName>
    <definedName name="LOTE_10_334">#REF!</definedName>
    <definedName name="LOTE_10_345" localSheetId="2">#REF!</definedName>
    <definedName name="LOTE_10_345" localSheetId="0">#REF!</definedName>
    <definedName name="LOTE_10_345" localSheetId="6">#REF!</definedName>
    <definedName name="LOTE_10_345">#REF!</definedName>
    <definedName name="LOTE_11_215" localSheetId="2">#REF!</definedName>
    <definedName name="LOTE_11_215" localSheetId="0">#REF!</definedName>
    <definedName name="LOTE_11_215" localSheetId="6">#REF!</definedName>
    <definedName name="LOTE_11_215">#REF!</definedName>
    <definedName name="LOTE_11_340" localSheetId="2">#REF!</definedName>
    <definedName name="LOTE_11_340" localSheetId="0">#REF!</definedName>
    <definedName name="LOTE_11_340" localSheetId="6">#REF!</definedName>
    <definedName name="LOTE_11_340">#REF!</definedName>
    <definedName name="LOTE_11_342" localSheetId="2">#REF!</definedName>
    <definedName name="LOTE_11_342" localSheetId="0">#REF!</definedName>
    <definedName name="LOTE_11_342" localSheetId="6">#REF!</definedName>
    <definedName name="LOTE_11_342">#REF!</definedName>
    <definedName name="LOTE_11_344" localSheetId="2">#REF!</definedName>
    <definedName name="LOTE_11_344" localSheetId="0">#REF!</definedName>
    <definedName name="LOTE_11_344" localSheetId="6">#REF!</definedName>
    <definedName name="LOTE_11_344">#REF!</definedName>
    <definedName name="LOTE_11_350" localSheetId="2">#REF!</definedName>
    <definedName name="LOTE_11_350" localSheetId="0">#REF!</definedName>
    <definedName name="LOTE_11_350" localSheetId="6">#REF!</definedName>
    <definedName name="LOTE_11_350">#REF!</definedName>
    <definedName name="LRANJA">'[74]CUSTO ZONA SUL'!$A$3:$N$21</definedName>
    <definedName name="mão" localSheetId="2">#REF!</definedName>
    <definedName name="mão" localSheetId="0">#REF!</definedName>
    <definedName name="mão" localSheetId="6">#REF!</definedName>
    <definedName name="mão">#REF!</definedName>
    <definedName name="MAQSERV" localSheetId="2">#REF!</definedName>
    <definedName name="MAQSERV" localSheetId="0">#REF!</definedName>
    <definedName name="MAQSERV" localSheetId="6">#REF!</definedName>
    <definedName name="MAQSERV">#REF!</definedName>
    <definedName name="MAQSERV048" localSheetId="2">#REF!</definedName>
    <definedName name="MAQSERV048" localSheetId="0">#REF!</definedName>
    <definedName name="MAQSERV048" localSheetId="6">#REF!</definedName>
    <definedName name="MAQSERV048">#REF!</definedName>
    <definedName name="Mar02_Cred">[75]Dados!$N$1:$N$65536</definedName>
    <definedName name="Mar02_Deb">[75]Dados!$M$1:$M$65536</definedName>
    <definedName name="marcelo" localSheetId="2">#REF!</definedName>
    <definedName name="marcelo" localSheetId="0">#REF!</definedName>
    <definedName name="marcelo" localSheetId="6">#REF!</definedName>
    <definedName name="marcelo">#REF!</definedName>
    <definedName name="MATERIAIS" localSheetId="2">#REF!</definedName>
    <definedName name="MATERIAIS" localSheetId="0">#REF!</definedName>
    <definedName name="MATERIAIS" localSheetId="6">#REF!</definedName>
    <definedName name="MATERIAIS">#REF!</definedName>
    <definedName name="Max" localSheetId="2" hidden="1">COUNTIF(#REF!,"&lt;&gt;0")+3</definedName>
    <definedName name="Max" localSheetId="0" hidden="1">COUNTIF(#REF!,"&lt;&gt;0")+3</definedName>
    <definedName name="Max" localSheetId="6" hidden="1">COUNTIF(#REF!,"&lt;&gt;0")+3</definedName>
    <definedName name="Max" hidden="1">COUNTIF(#REF!,"&lt;&gt;0")+3</definedName>
    <definedName name="MC_obras" localSheetId="2" hidden="1">#REF!</definedName>
    <definedName name="MC_obras" localSheetId="0" hidden="1">#REF!</definedName>
    <definedName name="MC_obras" localSheetId="6" hidden="1">#REF!</definedName>
    <definedName name="MC_obras" hidden="1">#REF!</definedName>
    <definedName name="MC_OBRAS_" localSheetId="2" hidden="1">[1]CMI!#REF!</definedName>
    <definedName name="MC_OBRAS_" localSheetId="0" hidden="1">[1]CMI!#REF!</definedName>
    <definedName name="MC_OBRAS_" localSheetId="6" hidden="1">[1]CMI!#REF!</definedName>
    <definedName name="MC_OBRAS_" hidden="1">[1]CMI!#REF!</definedName>
    <definedName name="MC_SINAL_OBRAS" localSheetId="2" hidden="1">[1]CMI!#REF!</definedName>
    <definedName name="MC_SINAL_OBRAS" localSheetId="0" hidden="1">[1]CMI!#REF!</definedName>
    <definedName name="MC_SINAL_OBRAS" localSheetId="6" hidden="1">[1]CMI!#REF!</definedName>
    <definedName name="MC_SINAL_OBRAS" hidden="1">[1]CMI!#REF!</definedName>
    <definedName name="mcm" hidden="1">{"Pèrdues i Guanys analític.Català",#N/A,FALSE,"Català";"Pèrdues i G. analític.castellà",#N/A,FALSE,"Castellà"}</definedName>
    <definedName name="MED" localSheetId="2">#REF!</definedName>
    <definedName name="MED" localSheetId="0">#REF!</definedName>
    <definedName name="MED" localSheetId="6">#REF!</definedName>
    <definedName name="MED">#REF!</definedName>
    <definedName name="Medição" localSheetId="2">#REF!</definedName>
    <definedName name="Medição" localSheetId="0">#REF!</definedName>
    <definedName name="Medição" localSheetId="6">#REF!</definedName>
    <definedName name="Medição">#REF!</definedName>
    <definedName name="MESES">[76]BD!$F$2:$F$13</definedName>
    <definedName name="mesoestrutura" localSheetId="2">#REF!</definedName>
    <definedName name="mesoestrutura" localSheetId="0">#REF!</definedName>
    <definedName name="mesoestrutura" localSheetId="6">#REF!</definedName>
    <definedName name="mesoestrutura">#REF!</definedName>
    <definedName name="Meu" localSheetId="2">#REF!</definedName>
    <definedName name="Meu" localSheetId="0">#REF!</definedName>
    <definedName name="Meu" localSheetId="6">#REF!</definedName>
    <definedName name="Meu">#REF!</definedName>
    <definedName name="MEWarning" hidden="1">1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" localSheetId="2" hidden="1">#REF!</definedName>
    <definedName name="MO" localSheetId="0" hidden="1">#REF!</definedName>
    <definedName name="MO" localSheetId="6" hidden="1">#REF!</definedName>
    <definedName name="MO" hidden="1">#REF!</definedName>
    <definedName name="Mob" localSheetId="2">#REF!</definedName>
    <definedName name="Mob" localSheetId="0">#REF!</definedName>
    <definedName name="Mob" localSheetId="6">#REF!</definedName>
    <definedName name="Mob">#REF!</definedName>
    <definedName name="Modelo" localSheetId="2" hidden="1">#REF!</definedName>
    <definedName name="Modelo" localSheetId="0" hidden="1">#REF!</definedName>
    <definedName name="Modelo" localSheetId="6" hidden="1">#REF!</definedName>
    <definedName name="Modelo" hidden="1">#REF!</definedName>
    <definedName name="módulo1.Extenso">[12]!módulo1.Extenso</definedName>
    <definedName name="MP" localSheetId="2" hidden="1">#REF!</definedName>
    <definedName name="MP" localSheetId="0" hidden="1">#REF!</definedName>
    <definedName name="MP" localSheetId="6" hidden="1">#REF!</definedName>
    <definedName name="MP" hidden="1">#REF!</definedName>
    <definedName name="Mutações" hidden="1">{#N/A,#N/A,FALSE,"Relatórios";"Vendas e Custos",#N/A,FALSE,"Vendas e Custos";"Premissas",#N/A,FALSE,"Premissas";"Projeções",#N/A,FALSE,"Projeções";"Dolar",#N/A,FALSE,"Dolar";"Original",#N/A,FALSE,"Original e UFIR"}</definedName>
    <definedName name="N" localSheetId="2" hidden="1">#REF!</definedName>
    <definedName name="N" localSheetId="0" hidden="1">#REF!</definedName>
    <definedName name="N" localSheetId="6" hidden="1">#REF!</definedName>
    <definedName name="N" hidden="1">#REF!</definedName>
    <definedName name="N." localSheetId="2">#REF!</definedName>
    <definedName name="N." localSheetId="0">#REF!</definedName>
    <definedName name="N." localSheetId="6">#REF!</definedName>
    <definedName name="N.">#REF!</definedName>
    <definedName name="NB" localSheetId="2" hidden="1">#REF!</definedName>
    <definedName name="NB" localSheetId="0" hidden="1">#REF!</definedName>
    <definedName name="NB" localSheetId="6" hidden="1">#REF!</definedName>
    <definedName name="NB" hidden="1">#REF!</definedName>
    <definedName name="NEW" hidden="1">{#N/A,#N/A,FALSE,"Aging Summary";#N/A,#N/A,FALSE,"Ratio Analysis";#N/A,#N/A,FALSE,"Test 120 Day Accts";#N/A,#N/A,FALSE,"Tickmarks"}</definedName>
    <definedName name="NLEq" hidden="1">4</definedName>
    <definedName name="NLMo" hidden="1">6</definedName>
    <definedName name="NLMp" hidden="1">5</definedName>
    <definedName name="NLTr" hidden="1">3</definedName>
    <definedName name="noventa_e_nove" localSheetId="2">#REF!</definedName>
    <definedName name="noventa_e_nove" localSheetId="0">#REF!</definedName>
    <definedName name="noventa_e_nove" localSheetId="6">#REF!</definedName>
    <definedName name="noventa_e_nove">#REF!</definedName>
    <definedName name="NTEI" localSheetId="2">'[19]PRO-08'!#REF!</definedName>
    <definedName name="NTEI" localSheetId="0">'[19]PRO-08'!#REF!</definedName>
    <definedName name="NTEI" localSheetId="6">'[19]PRO-08'!#REF!</definedName>
    <definedName name="NTEI">'[19]PRO-08'!#REF!</definedName>
    <definedName name="numN" localSheetId="2">[77]PROJETO!#REF!</definedName>
    <definedName name="numN" localSheetId="0">[77]PROJETO!#REF!</definedName>
    <definedName name="numN" localSheetId="6">[77]PROJETO!#REF!</definedName>
    <definedName name="numN">[77]PROJETO!#REF!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nyyr" hidden="1">{#N/A,#N/A,FALSE,"CPV";#N/A,#N/A,FALSE,"Pareto";#N/A,#N/A,FALSE,"Gráficos"}</definedName>
    <definedName name="O.A.E." localSheetId="2">#REF!</definedName>
    <definedName name="O.A.E." localSheetId="0">#REF!</definedName>
    <definedName name="O.A.E." localSheetId="6">#REF!</definedName>
    <definedName name="O.A.E.">#REF!</definedName>
    <definedName name="O.COMPLEM." localSheetId="2">#REF!</definedName>
    <definedName name="O.COMPLEM." localSheetId="0">#REF!</definedName>
    <definedName name="O.COMPLEM." localSheetId="6">#REF!</definedName>
    <definedName name="O.COMPLEM.">#REF!</definedName>
    <definedName name="OAAgo03">[39]Orc!$AG$1:$AG$65536</definedName>
    <definedName name="OAbr03">[39]Orc!$P$1:$P$65536</definedName>
    <definedName name="OAC" localSheetId="2">#REF!</definedName>
    <definedName name="OAC" localSheetId="0">#REF!</definedName>
    <definedName name="OAC" localSheetId="6">#REF!</definedName>
    <definedName name="OAC">#REF!</definedName>
    <definedName name="OADez03">[39]Orc!$AK$1:$AK$65536</definedName>
    <definedName name="OAE" localSheetId="2">#REF!</definedName>
    <definedName name="OAE" localSheetId="0">#REF!</definedName>
    <definedName name="OAE" localSheetId="6">#REF!</definedName>
    <definedName name="OAE">#REF!</definedName>
    <definedName name="oamai03">[39]Orc!$AD$1:$AD$65536</definedName>
    <definedName name="OAMar03">[39]Orc!$AB$1:$AB$65536</definedName>
    <definedName name="Obra" hidden="1">""</definedName>
    <definedName name="OJun03">[39]Orc!$R$1:$R$65536</definedName>
    <definedName name="ok">[78]Dados!$B$1</definedName>
    <definedName name="OMai03">[39]Orc!$Q$1:$Q$65536</definedName>
    <definedName name="OMar03">[39]Orc!$O$1:$O$65536</definedName>
    <definedName name="OnOff" hidden="1">"ON"</definedName>
    <definedName name="oo" localSheetId="2" hidden="1">#REF!</definedName>
    <definedName name="oo" localSheetId="0" hidden="1">#REF!</definedName>
    <definedName name="oo" localSheetId="6" hidden="1">#REF!</definedName>
    <definedName name="oo" hidden="1">#REF!</definedName>
    <definedName name="OPA" localSheetId="2">'[19]PRO-08'!#REF!</definedName>
    <definedName name="OPA" localSheetId="0">'[19]PRO-08'!#REF!</definedName>
    <definedName name="OPA" localSheetId="6">'[19]PRO-08'!#REF!</definedName>
    <definedName name="OPA">'[19]PRO-08'!#REF!</definedName>
    <definedName name="orçamrest" hidden="1">{#N/A,#N/A,TRUE,"Serviços"}</definedName>
    <definedName name="orçamrestt" hidden="1">{#N/A,#N/A,TRUE,"Serviços"}</definedName>
    <definedName name="ORD" localSheetId="2">#REF!</definedName>
    <definedName name="ORD" localSheetId="0">#REF!</definedName>
    <definedName name="ORD" localSheetId="6">#REF!</definedName>
    <definedName name="ORD">#REF!</definedName>
    <definedName name="Ordem" localSheetId="2" hidden="1">#REF!</definedName>
    <definedName name="Ordem" localSheetId="0" hidden="1">#REF!</definedName>
    <definedName name="Ordem" localSheetId="6" hidden="1">#REF!</definedName>
    <definedName name="Ordem" hidden="1">#REF!</definedName>
    <definedName name="Origem" localSheetId="2" hidden="1">#REF!</definedName>
    <definedName name="Origem" localSheetId="0" hidden="1">#REF!</definedName>
    <definedName name="Origem" localSheetId="6" hidden="1">#REF!</definedName>
    <definedName name="Origem" hidden="1">#REF!</definedName>
    <definedName name="outorga" localSheetId="2">#REF!</definedName>
    <definedName name="outorga" localSheetId="0">#REF!</definedName>
    <definedName name="outorga" localSheetId="6">#REF!</definedName>
    <definedName name="outorga">#REF!</definedName>
    <definedName name="P" localSheetId="2">#REF!</definedName>
    <definedName name="P" localSheetId="0">#REF!</definedName>
    <definedName name="P" localSheetId="6">#REF!</definedName>
    <definedName name="P">#REF!</definedName>
    <definedName name="parametro" hidden="1">{#N/A,#N/A,FALSE,"IR E CS 1997";#N/A,#N/A,FALSE,"PR ND";#N/A,#N/A,FALSE,"8191";#N/A,#N/A,FALSE,"8383";#N/A,#N/A,FALSE,"MP 1024";#N/A,#N/A,FALSE,"AD_EX_97";#N/A,#N/A,FALSE,"BD 97"}</definedName>
    <definedName name="parametros" localSheetId="2">#REF!</definedName>
    <definedName name="parametros" localSheetId="0">#REF!</definedName>
    <definedName name="parametros" localSheetId="6">#REF!</definedName>
    <definedName name="parametros">#REF!</definedName>
    <definedName name="paranetro" hidden="1">{#N/A,#N/A,TRUE,"BD 97";#N/A,#N/A,TRUE,"IR E CS 1997";#N/A,#N/A,TRUE,"CONTINGÊNCIAS";#N/A,#N/A,TRUE,"AD_EX_97";#N/A,#N/A,TRUE,"PR ND";#N/A,#N/A,TRUE,"8191";#N/A,#N/A,TRUE,"8383";#N/A,#N/A,TRUE,"MP 1024"}</definedName>
    <definedName name="PARETOATIV" hidden="1">{#N/A,#N/A,FALSE,"CPV";#N/A,#N/A,FALSE,"Pareto";#N/A,#N/A,FALSE,"Gráficos"}</definedName>
    <definedName name="Parte1a." hidden="1">{"PARTE1",#N/A,FALSE,"Plan1"}</definedName>
    <definedName name="Parte2" hidden="1">{"PARTE1",#N/A,FALSE,"Plan1"}</definedName>
    <definedName name="PARTE3" hidden="1">{"PARTE1",#N/A,FALSE,"Plan1"}</definedName>
    <definedName name="PassaExtenso" localSheetId="2">[79]!PassaExtenso</definedName>
    <definedName name="PassaExtenso" localSheetId="0">[79]!PassaExtenso</definedName>
    <definedName name="PassaExtenso" localSheetId="6">[79]!PassaExtenso</definedName>
    <definedName name="PassaExtenso">[79]!PassaExtenso</definedName>
    <definedName name="PAV" localSheetId="2">#REF!</definedName>
    <definedName name="PAV" localSheetId="0">#REF!</definedName>
    <definedName name="PAV" localSheetId="6">#REF!</definedName>
    <definedName name="PAV">#REF!</definedName>
    <definedName name="PAVIMENT." localSheetId="2">#REF!</definedName>
    <definedName name="PAVIMENT." localSheetId="0">#REF!</definedName>
    <definedName name="PAVIMENT." localSheetId="6">#REF!</definedName>
    <definedName name="PAVIMENT.">#REF!</definedName>
    <definedName name="pavimentacao" localSheetId="2">#REF!</definedName>
    <definedName name="pavimentacao" localSheetId="0">#REF!</definedName>
    <definedName name="pavimentacao" localSheetId="6">#REF!</definedName>
    <definedName name="pavimentacao">#REF!</definedName>
    <definedName name="PAVIMENTONOVO" localSheetId="2">[80]QuQuant!#REF!</definedName>
    <definedName name="PAVIMENTONOVO" localSheetId="0">[80]QuQuant!#REF!</definedName>
    <definedName name="PAVIMENTONOVO" localSheetId="6">[80]QuQuant!#REF!</definedName>
    <definedName name="PAVIMENTONOVO">[80]QuQuant!#REF!</definedName>
    <definedName name="PeAntMai">[15]anterior!$BU$1:$BU$65536</definedName>
    <definedName name="PEDREIRA" localSheetId="2">#REF!</definedName>
    <definedName name="PEDREIRA" localSheetId="0">#REF!</definedName>
    <definedName name="PEDREIRA" localSheetId="6">#REF!</definedName>
    <definedName name="PEDREIRA">#REF!</definedName>
    <definedName name="PeOrDez">[17]orçamento!$AM$1:$AM$65536</definedName>
    <definedName name="PeOrJul">[15]orçamento!$AH$1:$AH$65536</definedName>
    <definedName name="PeOrJun">[16]orçamento!$AG$1:$AG$65536</definedName>
    <definedName name="PeOrNov">[18]orçamento!$AL$1:$AL$65536</definedName>
    <definedName name="PeOrOut">[65]orçamento!$AK$1:$AK$65536</definedName>
    <definedName name="PeOrSet">[14]orçamento!$AJ$1:$AJ$65536</definedName>
    <definedName name="PercResid." localSheetId="2">#REF!</definedName>
    <definedName name="PercResid." localSheetId="0">#REF!</definedName>
    <definedName name="PercResid." localSheetId="6">#REF!</definedName>
    <definedName name="PercResid.">#REF!</definedName>
    <definedName name="pesquisa" localSheetId="2">#REF!</definedName>
    <definedName name="pesquisa" localSheetId="0">#REF!</definedName>
    <definedName name="pesquisa" localSheetId="6">#REF!</definedName>
    <definedName name="pesquisa">#REF!</definedName>
    <definedName name="PL" localSheetId="2">#REF!</definedName>
    <definedName name="PL" localSheetId="0">#REF!</definedName>
    <definedName name="PL" localSheetId="6">#REF!</definedName>
    <definedName name="PL">#REF!</definedName>
    <definedName name="Plan1" localSheetId="2" hidden="1">#REF!</definedName>
    <definedName name="Plan1" localSheetId="0" hidden="1">#REF!</definedName>
    <definedName name="Plan1" localSheetId="6" hidden="1">#REF!</definedName>
    <definedName name="Plan1" hidden="1">#REF!</definedName>
    <definedName name="PO" hidden="1">4</definedName>
    <definedName name="Ponte">#N/A</definedName>
    <definedName name="PONTEMADEIRA" localSheetId="2">#REF!</definedName>
    <definedName name="PONTEMADEIRA" localSheetId="0">#REF!</definedName>
    <definedName name="PONTEMADEIRA" localSheetId="6">#REF!</definedName>
    <definedName name="PONTEMADEIRA">#REF!</definedName>
    <definedName name="Posição" localSheetId="2" hidden="1">#REF!</definedName>
    <definedName name="Posição" localSheetId="0" hidden="1">#REF!</definedName>
    <definedName name="Posição" localSheetId="6" hidden="1">#REF!</definedName>
    <definedName name="Posição" hidden="1">#REF!</definedName>
    <definedName name="potencia" localSheetId="2">#REF!</definedName>
    <definedName name="potencia" localSheetId="0">#REF!</definedName>
    <definedName name="potencia" localSheetId="6">#REF!</definedName>
    <definedName name="potencia">#REF!</definedName>
    <definedName name="pp" localSheetId="2" hidden="1">#REF!</definedName>
    <definedName name="pp" localSheetId="0" hidden="1">#REF!</definedName>
    <definedName name="pp" localSheetId="6" hidden="1">#REF!</definedName>
    <definedName name="pp" hidden="1">#REF!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d" hidden="1">#N/A</definedName>
    <definedName name="PrdAux" hidden="1">#N/A</definedName>
    <definedName name="PRE" localSheetId="2">#REF!</definedName>
    <definedName name="PRE" localSheetId="0">#REF!</definedName>
    <definedName name="PRE" localSheetId="6">#REF!</definedName>
    <definedName name="PRE">#REF!</definedName>
    <definedName name="PRECO" localSheetId="2">#REF!</definedName>
    <definedName name="PRECO" localSheetId="0">#REF!</definedName>
    <definedName name="PRECO" localSheetId="6">#REF!</definedName>
    <definedName name="PRECO">#REF!</definedName>
    <definedName name="Preço_Improd." localSheetId="2">#REF!</definedName>
    <definedName name="Preço_Improd." localSheetId="0">#REF!</definedName>
    <definedName name="Preço_Improd." localSheetId="6">#REF!</definedName>
    <definedName name="Preço_Improd.">#REF!</definedName>
    <definedName name="Preço_prod." localSheetId="2">#REF!</definedName>
    <definedName name="Preço_prod." localSheetId="0">#REF!</definedName>
    <definedName name="Preço_prod." localSheetId="6">#REF!</definedName>
    <definedName name="Preço_prod.">#REF!</definedName>
    <definedName name="preco1" localSheetId="2">#REF!</definedName>
    <definedName name="preco1" localSheetId="0">#REF!</definedName>
    <definedName name="preco1" localSheetId="6">#REF!</definedName>
    <definedName name="preco1">#REF!</definedName>
    <definedName name="PREÇOSOBRAS">'[81]BD Equip.'!$A$1:$B$263</definedName>
    <definedName name="Print" localSheetId="2">[82]QuQuant!#REF!</definedName>
    <definedName name="Print" localSheetId="0">[82]QuQuant!#REF!</definedName>
    <definedName name="Print" localSheetId="6">[82]QuQuant!#REF!</definedName>
    <definedName name="Print">[82]QuQuant!#REF!</definedName>
    <definedName name="Print_Area_MI" localSheetId="2">#REF!</definedName>
    <definedName name="Print_Area_MI" localSheetId="0">#REF!</definedName>
    <definedName name="Print_Area_MI" localSheetId="6">#REF!</definedName>
    <definedName name="Print_Area_MI">#REF!</definedName>
    <definedName name="Print_area_MI2" localSheetId="2">#REF!</definedName>
    <definedName name="Print_area_MI2" localSheetId="0">#REF!</definedName>
    <definedName name="Print_area_MI2" localSheetId="6">#REF!</definedName>
    <definedName name="Print_area_MI2">#REF!</definedName>
    <definedName name="Print_Titles_MI" localSheetId="2">#REF!</definedName>
    <definedName name="Print_Titles_MI" localSheetId="0">#REF!</definedName>
    <definedName name="Print_Titles_MI" localSheetId="6">#REF!</definedName>
    <definedName name="Print_Titles_MI">#REF!</definedName>
    <definedName name="PROD_1" hidden="1">{#N/A,#N/A,TRUE,"Serviços"}</definedName>
    <definedName name="PROD_11" hidden="1">{#N/A,#N/A,TRUE,"Serviços"}</definedName>
    <definedName name="produção" localSheetId="2">#REF!</definedName>
    <definedName name="produção" localSheetId="0">#REF!</definedName>
    <definedName name="produção" localSheetId="6">#REF!</definedName>
    <definedName name="produção">#REF!</definedName>
    <definedName name="produçao1" localSheetId="2">#REF!</definedName>
    <definedName name="produçao1" localSheetId="0">#REF!</definedName>
    <definedName name="produçao1" localSheetId="6">#REF!</definedName>
    <definedName name="produçao1">#REF!</definedName>
    <definedName name="Programada_1" localSheetId="2">#REF!</definedName>
    <definedName name="Programada_1" localSheetId="0">#REF!</definedName>
    <definedName name="Programada_1" localSheetId="6">#REF!</definedName>
    <definedName name="Programada_1">#REF!</definedName>
    <definedName name="Programada_1_SP_T" localSheetId="2">#REF!</definedName>
    <definedName name="Programada_1_SP_T" localSheetId="0">#REF!</definedName>
    <definedName name="Programada_1_SP_T" localSheetId="6">#REF!</definedName>
    <definedName name="Programada_1_SP_T">#REF!</definedName>
    <definedName name="Programada_2" localSheetId="2">#REF!</definedName>
    <definedName name="Programada_2" localSheetId="0">#REF!</definedName>
    <definedName name="Programada_2" localSheetId="6">#REF!</definedName>
    <definedName name="Programada_2">#REF!</definedName>
    <definedName name="Programada_2_SP_t" localSheetId="2">#REF!</definedName>
    <definedName name="Programada_2_SP_t" localSheetId="0">#REF!</definedName>
    <definedName name="Programada_2_SP_t" localSheetId="6">#REF!</definedName>
    <definedName name="Programada_2_SP_t">#REF!</definedName>
    <definedName name="Proposta" localSheetId="2">#REF!</definedName>
    <definedName name="Proposta" localSheetId="0">#REF!</definedName>
    <definedName name="Proposta" localSheetId="6">#REF!</definedName>
    <definedName name="Proposta">#REF!</definedName>
    <definedName name="Proposta_Técnica_SP_T" localSheetId="2">#REF!</definedName>
    <definedName name="Proposta_Técnica_SP_T" localSheetId="0">#REF!</definedName>
    <definedName name="Proposta_Técnica_SP_T" localSheetId="6">#REF!</definedName>
    <definedName name="Proposta_Técnica_SP_T">#REF!</definedName>
    <definedName name="prot.ambient" localSheetId="2">#REF!</definedName>
    <definedName name="prot.ambient" localSheetId="0">#REF!</definedName>
    <definedName name="prot.ambient" localSheetId="6">#REF!</definedName>
    <definedName name="prot.ambient">#REF!</definedName>
    <definedName name="PRT">OFFSET('[10](D) Dessazonalizado'!$R$9,0,0,COUNTA('[10](D) Dessazonalizado'!$R$1:$R$65536)-1)</definedName>
    <definedName name="Pto" localSheetId="2">ROUND(#REF!*#REF!,2)</definedName>
    <definedName name="Pto" localSheetId="0">ROUND(#REF!*#REF!,2)</definedName>
    <definedName name="Pto" localSheetId="6">ROUND(#REF!*#REF!,2)</definedName>
    <definedName name="Pto">ROUND(#REF!*#REF!,2)</definedName>
    <definedName name="Pun">#N/A</definedName>
    <definedName name="QA" localSheetId="2" hidden="1">#REF!</definedName>
    <definedName name="QA" localSheetId="0" hidden="1">#REF!</definedName>
    <definedName name="QA" localSheetId="6" hidden="1">#REF!</definedName>
    <definedName name="QA" hidden="1">#REF!</definedName>
    <definedName name="QD" localSheetId="2" hidden="1">#REF!</definedName>
    <definedName name="QD" localSheetId="0" hidden="1">#REF!</definedName>
    <definedName name="QD" localSheetId="6" hidden="1">#REF!</definedName>
    <definedName name="QD" hidden="1">#REF!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">[12]!QQ_2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s" hidden="1">{#N/A,#N/A,TRUE,"BD 97";#N/A,#N/A,TRUE,"IR E CS 1997";#N/A,#N/A,TRUE,"CONTINGÊNCIAS";#N/A,#N/A,TRUE,"AD_EX_97";#N/A,#N/A,TRUE,"PR ND";#N/A,#N/A,TRUE,"8191";#N/A,#N/A,TRUE,"8383";#N/A,#N/A,TRUE,"MP 1024"}</definedName>
    <definedName name="QT" localSheetId="2">[83]alphaville!#REF!</definedName>
    <definedName name="QT" localSheetId="0">[83]alphaville!#REF!</definedName>
    <definedName name="QT" localSheetId="6">[83]alphaville!#REF!</definedName>
    <definedName name="QT">[83]alphaville!#REF!</definedName>
    <definedName name="QTD" localSheetId="2" hidden="1">#REF!</definedName>
    <definedName name="QTD" localSheetId="0" hidden="1">#REF!</definedName>
    <definedName name="QTD" localSheetId="6" hidden="1">#REF!</definedName>
    <definedName name="QTD" hidden="1">#REF!</definedName>
    <definedName name="QtEq" localSheetId="2" hidden="1">#REF!</definedName>
    <definedName name="QtEq" localSheetId="0" hidden="1">#REF!</definedName>
    <definedName name="QtEq" localSheetId="6" hidden="1">#REF!</definedName>
    <definedName name="QtEq" hidden="1">#REF!</definedName>
    <definedName name="QtMo" localSheetId="2" hidden="1">#REF!</definedName>
    <definedName name="QtMo" localSheetId="0" hidden="1">#REF!</definedName>
    <definedName name="QtMo" localSheetId="6" hidden="1">#REF!</definedName>
    <definedName name="QtMo" hidden="1">#REF!</definedName>
    <definedName name="QtMp" localSheetId="2" hidden="1">#REF!</definedName>
    <definedName name="QtMp" localSheetId="0" hidden="1">#REF!</definedName>
    <definedName name="QtMp" localSheetId="6" hidden="1">#REF!</definedName>
    <definedName name="QtMp" hidden="1">#REF!</definedName>
    <definedName name="QTS" localSheetId="2">[83]alphaville!#REF!</definedName>
    <definedName name="QTS" localSheetId="0">[83]alphaville!#REF!</definedName>
    <definedName name="QTS" localSheetId="6">[83]alphaville!#REF!</definedName>
    <definedName name="QTS">[83]alphaville!#REF!</definedName>
    <definedName name="QtTr" localSheetId="2" hidden="1">#REF!</definedName>
    <definedName name="QtTr" localSheetId="0" hidden="1">#REF!</definedName>
    <definedName name="QtTr" localSheetId="6" hidden="1">#REF!</definedName>
    <definedName name="QtTr" hidden="1">#REF!</definedName>
    <definedName name="quadro_dois_lápis" localSheetId="2">#REF!</definedName>
    <definedName name="quadro_dois_lápis" localSheetId="0">#REF!</definedName>
    <definedName name="quadro_dois_lápis" localSheetId="6">#REF!</definedName>
    <definedName name="quadro_dois_lápis">#REF!</definedName>
    <definedName name="quadro_dois_zero" localSheetId="2">#REF!</definedName>
    <definedName name="quadro_dois_zero" localSheetId="0">#REF!</definedName>
    <definedName name="quadro_dois_zero" localSheetId="6">#REF!</definedName>
    <definedName name="quadro_dois_zero">#REF!</definedName>
    <definedName name="quadro_um_lápis" localSheetId="2">#REF!</definedName>
    <definedName name="quadro_um_lápis" localSheetId="0">#REF!</definedName>
    <definedName name="quadro_um_lápis" localSheetId="6">#REF!</definedName>
    <definedName name="quadro_um_lápis">#REF!</definedName>
    <definedName name="quadro_um_zero" localSheetId="2">#REF!</definedName>
    <definedName name="quadro_um_zero" localSheetId="0">#REF!</definedName>
    <definedName name="quadro_um_zero" localSheetId="6">#REF!</definedName>
    <definedName name="quadro_um_zero">#REF!</definedName>
    <definedName name="Quant." localSheetId="2">#REF!</definedName>
    <definedName name="Quant." localSheetId="0">#REF!</definedName>
    <definedName name="Quant." localSheetId="6">#REF!</definedName>
    <definedName name="Quant.">#REF!</definedName>
    <definedName name="Quant.1" localSheetId="2">#REF!</definedName>
    <definedName name="Quant.1" localSheetId="0">#REF!</definedName>
    <definedName name="Quant.1" localSheetId="6">#REF!</definedName>
    <definedName name="Quant.1">#REF!</definedName>
    <definedName name="QUANTIDADE" localSheetId="2">#REF!</definedName>
    <definedName name="QUANTIDADE" localSheetId="0">#REF!</definedName>
    <definedName name="QUANTIDADE" localSheetId="6">#REF!</definedName>
    <definedName name="QUANTIDADE">#REF!</definedName>
    <definedName name="qw" localSheetId="2">#REF!</definedName>
    <definedName name="qw" localSheetId="0">#REF!</definedName>
    <definedName name="qw" localSheetId="6">#REF!</definedName>
    <definedName name="qw">#REF!</definedName>
    <definedName name="Rachão">[12]!Rachão</definedName>
    <definedName name="RBV">[84]Teor!$C$3:$C$7</definedName>
    <definedName name="rea" localSheetId="2">#REF!</definedName>
    <definedName name="rea" localSheetId="0">#REF!</definedName>
    <definedName name="rea" localSheetId="6">#REF!</definedName>
    <definedName name="rea">#REF!</definedName>
    <definedName name="reaj_Set05" localSheetId="2">#REF!</definedName>
    <definedName name="reaj_Set05" localSheetId="0">#REF!</definedName>
    <definedName name="reaj_Set05" localSheetId="6">#REF!</definedName>
    <definedName name="reaj_Set05">#REF!</definedName>
    <definedName name="reaj0" localSheetId="2">#REF!</definedName>
    <definedName name="reaj0" localSheetId="0">#REF!</definedName>
    <definedName name="reaj0" localSheetId="6">#REF!</definedName>
    <definedName name="reaj0">#REF!</definedName>
    <definedName name="reaj1" localSheetId="2">#REF!</definedName>
    <definedName name="reaj1" localSheetId="0">#REF!</definedName>
    <definedName name="reaj1" localSheetId="6">#REF!</definedName>
    <definedName name="reaj1">#REF!</definedName>
    <definedName name="reaj2" localSheetId="2">#REF!</definedName>
    <definedName name="reaj2" localSheetId="0">#REF!</definedName>
    <definedName name="reaj2" localSheetId="6">#REF!</definedName>
    <definedName name="reaj2">#REF!</definedName>
    <definedName name="reaj3" localSheetId="2">#REF!</definedName>
    <definedName name="reaj3" localSheetId="0">#REF!</definedName>
    <definedName name="reaj3" localSheetId="6">#REF!</definedName>
    <definedName name="reaj3">#REF!</definedName>
    <definedName name="reajuste" localSheetId="2">#REF!</definedName>
    <definedName name="reajuste" localSheetId="0">#REF!</definedName>
    <definedName name="reajuste" localSheetId="6">#REF!</definedName>
    <definedName name="reajuste">#REF!</definedName>
    <definedName name="rec">[12]!rec</definedName>
    <definedName name="REG" localSheetId="2">#REF!</definedName>
    <definedName name="REG" localSheetId="0">#REF!</definedName>
    <definedName name="REG" localSheetId="6">#REF!</definedName>
    <definedName name="REG">#REF!</definedName>
    <definedName name="REGULA" localSheetId="2">#REF!</definedName>
    <definedName name="REGULA" localSheetId="0">#REF!</definedName>
    <definedName name="REGULA" localSheetId="6">#REF!</definedName>
    <definedName name="REGULA">#REF!</definedName>
    <definedName name="rei" localSheetId="2" hidden="1">#REF!</definedName>
    <definedName name="rei" localSheetId="0" hidden="1">#REF!</definedName>
    <definedName name="rei" localSheetId="6" hidden="1">#REF!</definedName>
    <definedName name="rei" hidden="1">#REF!</definedName>
    <definedName name="REL" hidden="1">{#N/A,#N/A,TRUE,"Serviços"}</definedName>
    <definedName name="Relat" localSheetId="2" hidden="1">#REF!</definedName>
    <definedName name="Relat" localSheetId="0" hidden="1">#REF!</definedName>
    <definedName name="Relat" localSheetId="6" hidden="1">#REF!</definedName>
    <definedName name="Relat" hidden="1">#REF!</definedName>
    <definedName name="RELL" hidden="1">{#N/A,#N/A,TRUE,"Serviços"}</definedName>
    <definedName name="RES" localSheetId="2">#REF!</definedName>
    <definedName name="RES" localSheetId="0">#REF!</definedName>
    <definedName name="RES" localSheetId="6">#REF!</definedName>
    <definedName name="RES">#REF!</definedName>
    <definedName name="RESBCO" localSheetId="2">#REF!</definedName>
    <definedName name="RESBCO" localSheetId="0">#REF!</definedName>
    <definedName name="RESBCO" localSheetId="6">#REF!</definedName>
    <definedName name="RESBCO">#REF!</definedName>
    <definedName name="RESCUYO">'[31]fluxo de caixa'!$A$52:$D$96</definedName>
    <definedName name="RESSERVIAL">'[31]fluxo de caixa'!$A$52:$D$105</definedName>
    <definedName name="RESUMO">[12]!RESUMO</definedName>
    <definedName name="REV" localSheetId="2">#REF!</definedName>
    <definedName name="REV" localSheetId="0">#REF!</definedName>
    <definedName name="REV" localSheetId="6">#REF!</definedName>
    <definedName name="REV">#REF!</definedName>
    <definedName name="REV.PRIMÁRIO" localSheetId="2">#REF!</definedName>
    <definedName name="REV.PRIMÁRIO" localSheetId="0">#REF!</definedName>
    <definedName name="REV.PRIMÁRIO" localSheetId="6">#REF!</definedName>
    <definedName name="REV.PRIMÁRIO">#REF!</definedName>
    <definedName name="RHTHNT" localSheetId="2" hidden="1">[85]XREF!#REF!</definedName>
    <definedName name="RHTHNT" localSheetId="0" hidden="1">[85]XREF!#REF!</definedName>
    <definedName name="RHTHNT" localSheetId="6" hidden="1">[85]XREF!#REF!</definedName>
    <definedName name="RHTHNT" hidden="1">[85]XREF!#REF!</definedName>
    <definedName name="RIOMACHADO" localSheetId="2">#REF!</definedName>
    <definedName name="RIOMACHADO" localSheetId="0">#REF!</definedName>
    <definedName name="RIOMACHADO" localSheetId="6">#REF!</definedName>
    <definedName name="RIOMACHADO">#REF!</definedName>
    <definedName name="RIOMUQUI" localSheetId="2">#REF!</definedName>
    <definedName name="RIOMUQUI" localSheetId="0">#REF!</definedName>
    <definedName name="RIOMUQUI" localSheetId="6">#REF!</definedName>
    <definedName name="RIOMUQUI">#REF!</definedName>
    <definedName name="RIONOVE" localSheetId="2">#REF!</definedName>
    <definedName name="RIONOVE" localSheetId="0">#REF!</definedName>
    <definedName name="RIONOVE" localSheetId="6">#REF!</definedName>
    <definedName name="RIONOVE">#REF!</definedName>
    <definedName name="RIORIACHUELO" localSheetId="2">#REF!</definedName>
    <definedName name="RIORIACHUELO" localSheetId="0">#REF!</definedName>
    <definedName name="RIORIACHUELO" localSheetId="6">#REF!</definedName>
    <definedName name="RIORIACHUELO">#REF!</definedName>
    <definedName name="RIOSÃOPEDRO" localSheetId="2">#REF!</definedName>
    <definedName name="RIOSÃOPEDRO" localSheetId="0">#REF!</definedName>
    <definedName name="RIOSÃOPEDRO" localSheetId="6">#REF!</definedName>
    <definedName name="RIOSÃOPEDRO">#REF!</definedName>
    <definedName name="RIOSOLEDADE" localSheetId="2">#REF!</definedName>
    <definedName name="RIOSOLEDADE" localSheetId="0">#REF!</definedName>
    <definedName name="RIOSOLEDADE" localSheetId="6">#REF!</definedName>
    <definedName name="RIOSOLEDADE">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JL">OFFSET('[10](D) Dessazonalizado'!$W$9,0,0,COUNTA('[10](D) Dessazonalizado'!$W$1:$W$65536)-1)</definedName>
    <definedName name="RMA" localSheetId="2">'[19]PRO-08'!#REF!</definedName>
    <definedName name="RMA" localSheetId="0">'[19]PRO-08'!#REF!</definedName>
    <definedName name="RMA" localSheetId="6">'[19]PRO-08'!#REF!</definedName>
    <definedName name="RMA">'[19]PRO-08'!#REF!</definedName>
    <definedName name="Rod" localSheetId="2">#REF!</definedName>
    <definedName name="Rod" localSheetId="0">#REF!</definedName>
    <definedName name="Rod" localSheetId="6">#REF!</definedName>
    <definedName name="Rod">#REF!</definedName>
    <definedName name="RODOVIA">[42]IDENTIFICAÇÃO!$D$5</definedName>
    <definedName name="Rodovia___................" localSheetId="2">#REF!</definedName>
    <definedName name="Rodovia___................" localSheetId="0">#REF!</definedName>
    <definedName name="Rodovia___................" localSheetId="6">#REF!</definedName>
    <definedName name="Rodovia___................">#REF!</definedName>
    <definedName name="RowLevel" hidden="1">1</definedName>
    <definedName name="rr" localSheetId="2">#REF!</definedName>
    <definedName name="rr" localSheetId="0">#REF!</definedName>
    <definedName name="rr" localSheetId="6">#REF!</definedName>
    <definedName name="rr">#REF!</definedName>
    <definedName name="RRF">[86]RELATA!$A$1:$AA$335</definedName>
    <definedName name="rrff" hidden="1">{#N/A,#N/A,TRUE,"Serviços"}</definedName>
    <definedName name="rrfff" hidden="1">{#N/A,#N/A,TRUE,"Serviços"}</definedName>
    <definedName name="rrr" hidden="1">{#N/A,#N/A,TRUE,"Serviços"}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S" localSheetId="2">#REF!</definedName>
    <definedName name="RS" localSheetId="0">#REF!</definedName>
    <definedName name="RS" localSheetId="6">#REF!</definedName>
    <definedName name="RS">#REF!</definedName>
    <definedName name="rsetwt" hidden="1">{#N/A,#N/A,TRUE,"Serviços"}</definedName>
    <definedName name="rtesrtewsrt" localSheetId="2" hidden="1">#REF!</definedName>
    <definedName name="rtesrtewsrt" localSheetId="0" hidden="1">#REF!</definedName>
    <definedName name="rtesrtewsrt" localSheetId="6" hidden="1">#REF!</definedName>
    <definedName name="rtesrtewsrt" hidden="1">#REF!</definedName>
    <definedName name="rtr" localSheetId="2" hidden="1">#REF!</definedName>
    <definedName name="rtr" localSheetId="0" hidden="1">#REF!</definedName>
    <definedName name="rtr" localSheetId="6" hidden="1">#REF!</definedName>
    <definedName name="rtr" hidden="1">#REF!</definedName>
    <definedName name="S">'[87]RELATA antigo'!$A$1:$AA$335</definedName>
    <definedName name="sasda" hidden="1">{#N/A,#N/A,TRUE,"Serviços"}</definedName>
    <definedName name="sasdaa" hidden="1">{#N/A,#N/A,TRUE,"Serviços"}</definedName>
    <definedName name="SB" localSheetId="2">#REF!</definedName>
    <definedName name="SB" localSheetId="0">#REF!</definedName>
    <definedName name="SB" localSheetId="6">#REF!</definedName>
    <definedName name="SB">#REF!</definedName>
    <definedName name="sbg" localSheetId="2">#REF!</definedName>
    <definedName name="sbg" localSheetId="0">#REF!</definedName>
    <definedName name="sbg" localSheetId="6">#REF!</definedName>
    <definedName name="sbg">#REF!</definedName>
    <definedName name="SBTC" localSheetId="2">#REF!</definedName>
    <definedName name="SBTC" localSheetId="0">#REF!</definedName>
    <definedName name="SBTC" localSheetId="6">#REF!</definedName>
    <definedName name="SBTC">#REF!</definedName>
    <definedName name="sdc" localSheetId="2" hidden="1">#REF!</definedName>
    <definedName name="sdc" localSheetId="0" hidden="1">#REF!</definedName>
    <definedName name="sdc" localSheetId="6" hidden="1">#REF!</definedName>
    <definedName name="sdc" hidden="1">#REF!</definedName>
    <definedName name="SDFDSF" localSheetId="2" hidden="1">#REF!</definedName>
    <definedName name="SDFDSF" localSheetId="0" hidden="1">#REF!</definedName>
    <definedName name="SDFDSF" localSheetId="6" hidden="1">#REF!</definedName>
    <definedName name="SDFDSF" hidden="1">#REF!</definedName>
    <definedName name="sdvs" localSheetId="2" hidden="1">#REF!</definedName>
    <definedName name="sdvs" localSheetId="0" hidden="1">#REF!</definedName>
    <definedName name="sdvs" localSheetId="6" hidden="1">#REF!</definedName>
    <definedName name="sdvs" hidden="1">#REF!</definedName>
    <definedName name="SE" localSheetId="2" hidden="1">#REF!</definedName>
    <definedName name="SE" localSheetId="0" hidden="1">#REF!</definedName>
    <definedName name="SE" localSheetId="6" hidden="1">#REF!</definedName>
    <definedName name="SE" hidden="1">#REF!</definedName>
    <definedName name="SEG" localSheetId="2">#REF!</definedName>
    <definedName name="SEG" localSheetId="0">#REF!</definedName>
    <definedName name="SEG" localSheetId="6">#REF!</definedName>
    <definedName name="SEG">#REF!</definedName>
    <definedName name="SEGMENTO">[42]IDENTIFICAÇÃO!$D$8</definedName>
    <definedName name="seguros" localSheetId="2">#REF!</definedName>
    <definedName name="seguros" localSheetId="0">#REF!</definedName>
    <definedName name="seguros" localSheetId="6">#REF!</definedName>
    <definedName name="seguros">#REF!</definedName>
    <definedName name="sencount" hidden="1">3</definedName>
    <definedName name="servDNER">'[7]1ExecuçServiços'!$A$9:$H$1081</definedName>
    <definedName name="serviço1" localSheetId="2">#REF!</definedName>
    <definedName name="serviço1" localSheetId="0">#REF!</definedName>
    <definedName name="serviço1" localSheetId="6">#REF!</definedName>
    <definedName name="serviço1">#REF!</definedName>
    <definedName name="Serviços">[88]Serviços!$A$1:$I$65536</definedName>
    <definedName name="SERVIÇOSCG">[89]CG!$B$3:$B$144</definedName>
    <definedName name="SETEMBRO" hidden="1">{#N/A,#N/A,TRUE,"Serviços"}</definedName>
    <definedName name="SETEMBROO" hidden="1">{#N/A,#N/A,TRUE,"Serviços"}</definedName>
    <definedName name="SGAREHHUJ" localSheetId="2" hidden="1">#REF!</definedName>
    <definedName name="SGAREHHUJ" localSheetId="0" hidden="1">#REF!</definedName>
    <definedName name="SGAREHHUJ" localSheetId="6" hidden="1">#REF!</definedName>
    <definedName name="SGAREHHUJ" hidden="1">#REF!</definedName>
    <definedName name="SIH" localSheetId="2">#REF!</definedName>
    <definedName name="SIH" localSheetId="0">#REF!</definedName>
    <definedName name="SIH" localSheetId="6">#REF!</definedName>
    <definedName name="SIH">#REF!</definedName>
    <definedName name="sinalizacao" localSheetId="2">#REF!</definedName>
    <definedName name="sinalizacao" localSheetId="0">#REF!</definedName>
    <definedName name="sinalizacao" localSheetId="6">#REF!</definedName>
    <definedName name="sinalizacao">#REF!</definedName>
    <definedName name="SIV" localSheetId="2">#REF!</definedName>
    <definedName name="SIV" localSheetId="0">#REF!</definedName>
    <definedName name="SIV" localSheetId="6">#REF!</definedName>
    <definedName name="SIV">#REF!</definedName>
    <definedName name="SOCIEDAD___SIDECO_BRASIL_S.A.">'[31]fluxo de caixa'!$A$2</definedName>
    <definedName name="sogsafra" localSheetId="2" hidden="1">[90]ICATU!#REF!</definedName>
    <definedName name="sogsafra" localSheetId="0" hidden="1">[90]ICATU!#REF!</definedName>
    <definedName name="sogsafra" localSheetId="6" hidden="1">[90]ICATU!#REF!</definedName>
    <definedName name="sogsafra" hidden="1">[90]ICATU!#REF!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'[91]61M-CBMI:MAT-BET'!$H$18</definedName>
    <definedName name="solver_pre" hidden="1">0.000001</definedName>
    <definedName name="solver_rel1" hidden="1">2</definedName>
    <definedName name="solver_rel2" hidden="1">3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ort" localSheetId="2">#REF!</definedName>
    <definedName name="sort" localSheetId="0">#REF!</definedName>
    <definedName name="sort" localSheetId="6">#REF!</definedName>
    <definedName name="sort">#REF!</definedName>
    <definedName name="SPL">OFFSET('[10](D) Dessazonalizado'!$I$9,0,0,COUNTA('[10](D) Dessazonalizado'!$I$1:$I$65536)-1)</definedName>
    <definedName name="SPO" hidden="1">'[62]Aplic. Finac. - 30.09.02'!$D$46</definedName>
    <definedName name="SRV" localSheetId="2" hidden="1">#REF!</definedName>
    <definedName name="SRV" localSheetId="0" hidden="1">#REF!</definedName>
    <definedName name="SRV" localSheetId="6" hidden="1">#REF!</definedName>
    <definedName name="SRV" hidden="1">#REF!</definedName>
    <definedName name="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S" localSheetId="2">#REF!</definedName>
    <definedName name="SSS" localSheetId="0">#REF!</definedName>
    <definedName name="SSS" localSheetId="6">#REF!</definedName>
    <definedName name="SSS">#REF!</definedName>
    <definedName name="sssss" hidden="1">{"PARTE1",#N/A,FALSE,"Plan1"}</definedName>
    <definedName name="SSSSSSSSS" hidden="1">{"PARTE1",#N/A,FALSE,"Plan1"}</definedName>
    <definedName name="SUB_TRECHO" localSheetId="2">#REF!</definedName>
    <definedName name="SUB_TRECHO" localSheetId="0">#REF!</definedName>
    <definedName name="SUB_TRECHO" localSheetId="6">#REF!</definedName>
    <definedName name="SUB_TRECHO">#REF!</definedName>
    <definedName name="Subt" localSheetId="2">#REF!</definedName>
    <definedName name="Subt" localSheetId="0">#REF!</definedName>
    <definedName name="Subt" localSheetId="6">#REF!</definedName>
    <definedName name="Subt">#REF!</definedName>
    <definedName name="SUBTRECHO">[42]IDENTIFICAÇÃO!$D$7</definedName>
    <definedName name="Summary" localSheetId="2" hidden="1">#REF!</definedName>
    <definedName name="Summary" localSheetId="0" hidden="1">#REF!</definedName>
    <definedName name="Summary" localSheetId="6" hidden="1">#REF!</definedName>
    <definedName name="Summary" hidden="1">#REF!</definedName>
    <definedName name="SUMMERY" localSheetId="2">#REF!</definedName>
    <definedName name="SUMMERY" localSheetId="0">#REF!</definedName>
    <definedName name="SUMMERY" localSheetId="6">#REF!</definedName>
    <definedName name="SUMMERY">#REF!</definedName>
    <definedName name="superstrutura" localSheetId="2">#REF!</definedName>
    <definedName name="superstrutura" localSheetId="0">#REF!</definedName>
    <definedName name="superstrutura" localSheetId="6">#REF!</definedName>
    <definedName name="superstrutura">#REF!</definedName>
    <definedName name="sw" hidden="1">{#N/A,#N/A,FALSE,"Aging Summary";#N/A,#N/A,FALSE,"Ratio Analysis";#N/A,#N/A,FALSE,"Test 120 Day Accts";#N/A,#N/A,FALSE,"Tickmarks"}</definedName>
    <definedName name="Swvu.ACC." localSheetId="2" hidden="1">#REF!</definedName>
    <definedName name="Swvu.ACC." localSheetId="0" hidden="1">#REF!</definedName>
    <definedName name="Swvu.ACC." localSheetId="6" hidden="1">#REF!</definedName>
    <definedName name="Swvu.ACC." hidden="1">#REF!</definedName>
    <definedName name="Swvu.AFAC." localSheetId="2" hidden="1">#REF!</definedName>
    <definedName name="Swvu.AFAC." localSheetId="0" hidden="1">#REF!</definedName>
    <definedName name="Swvu.AFAC." localSheetId="6" hidden="1">#REF!</definedName>
    <definedName name="Swvu.AFAC." hidden="1">#REF!</definedName>
    <definedName name="Swvu.ELIMLUCRO." localSheetId="2" hidden="1">#REF!</definedName>
    <definedName name="Swvu.ELIMLUCRO." localSheetId="0" hidden="1">#REF!</definedName>
    <definedName name="Swvu.ELIMLUCRO." localSheetId="6" hidden="1">#REF!</definedName>
    <definedName name="Swvu.ELIMLUCRO." hidden="1">#REF!</definedName>
    <definedName name="Swvu.ESTOQUES." localSheetId="2" hidden="1">#REF!</definedName>
    <definedName name="Swvu.ESTOQUES." localSheetId="0" hidden="1">#REF!</definedName>
    <definedName name="Swvu.ESTOQUES." localSheetId="6" hidden="1">#REF!</definedName>
    <definedName name="Swvu.ESTOQUES." hidden="1">#REF!</definedName>
    <definedName name="Swvu.Fabio." localSheetId="2" hidden="1">#REF!</definedName>
    <definedName name="Swvu.Fabio." localSheetId="0" hidden="1">#REF!</definedName>
    <definedName name="Swvu.Fabio." localSheetId="6" hidden="1">#REF!</definedName>
    <definedName name="Swvu.Fabio." hidden="1">#REF!</definedName>
    <definedName name="Swvu.LPERDAS." localSheetId="2" hidden="1">#REF!</definedName>
    <definedName name="Swvu.LPERDAS." localSheetId="0" hidden="1">#REF!</definedName>
    <definedName name="Swvu.LPERDAS." localSheetId="6" hidden="1">#REF!</definedName>
    <definedName name="Swvu.LPERDAS." hidden="1">#REF!</definedName>
    <definedName name="Swvu.RES432." localSheetId="2" hidden="1">#REF!</definedName>
    <definedName name="Swvu.RES432." localSheetId="0" hidden="1">#REF!</definedName>
    <definedName name="Swvu.RES432." localSheetId="6" hidden="1">#REF!</definedName>
    <definedName name="Swvu.RES432." hidden="1">#REF!</definedName>
    <definedName name="Swvu.VERLUCRO." localSheetId="2" hidden="1">#REF!</definedName>
    <definedName name="Swvu.VERLUCRO." localSheetId="0" hidden="1">#REF!</definedName>
    <definedName name="Swvu.VERLUCRO." localSheetId="6" hidden="1">#REF!</definedName>
    <definedName name="Swvu.VERLUCRO." hidden="1">#REF!</definedName>
    <definedName name="SWW" hidden="1">{#N/A,#N/A,FALSE,"Aging Summary";#N/A,#N/A,FALSE,"Ratio Analysis";#N/A,#N/A,FALSE,"Test 120 Day Accts";#N/A,#N/A,FALSE,"Tickmarks"}</definedName>
    <definedName name="synthese" hidden="1">{"tbl1",#N/A,FALSE,"regul";"tbl2",#N/A,FALSE,"regul"}</definedName>
    <definedName name="T">[92]TABELA!$A$1:$H$1001</definedName>
    <definedName name="TABARREC" localSheetId="2">#REF!</definedName>
    <definedName name="TABARREC" localSheetId="0">#REF!</definedName>
    <definedName name="TABARREC" localSheetId="6">#REF!</definedName>
    <definedName name="TABARREC">#REF!</definedName>
    <definedName name="TABEL.OAE.COMPL." localSheetId="2">#REF!</definedName>
    <definedName name="TABEL.OAE.COMPL." localSheetId="0">#REF!</definedName>
    <definedName name="TABEL.OAE.COMPL." localSheetId="6">#REF!</definedName>
    <definedName name="TABEL.OAE.COMPL.">#REF!</definedName>
    <definedName name="TABEL.PREÇOS" localSheetId="2">#REF!</definedName>
    <definedName name="TABEL.PREÇOS" localSheetId="0">#REF!</definedName>
    <definedName name="TABEL.PREÇOS" localSheetId="6">#REF!</definedName>
    <definedName name="TABEL.PREÇOS">#REF!</definedName>
    <definedName name="TABELANOVA" localSheetId="2">#REF!</definedName>
    <definedName name="TABELANOVA" localSheetId="0">#REF!</definedName>
    <definedName name="TABELANOVA" localSheetId="6">#REF!</definedName>
    <definedName name="TABELANOVA">#REF!</definedName>
    <definedName name="TABGTV" localSheetId="2">#REF!</definedName>
    <definedName name="TABGTV" localSheetId="0">#REF!</definedName>
    <definedName name="TABGTV" localSheetId="6">#REF!</definedName>
    <definedName name="TABGTV">#REF!</definedName>
    <definedName name="TABREC" localSheetId="2">#REF!</definedName>
    <definedName name="TABREC" localSheetId="0">#REF!</definedName>
    <definedName name="TABREC" localSheetId="6">#REF!</definedName>
    <definedName name="TABREC">#REF!</definedName>
    <definedName name="tabta" hidden="1">{#N/A,#N/A,FALSE,"Aging Summary";#N/A,#N/A,FALSE,"Ratio Analysis";#N/A,#N/A,FALSE,"Test 120 Day Accts";#N/A,#N/A,FALSE,"Tickmarks"}</definedName>
    <definedName name="tam" localSheetId="2">#REF!</definedName>
    <definedName name="tam" localSheetId="0">#REF!</definedName>
    <definedName name="tam" localSheetId="6">#REF!</definedName>
    <definedName name="tam">#REF!</definedName>
    <definedName name="TaxaJuros" localSheetId="2">#REF!</definedName>
    <definedName name="TaxaJuros" localSheetId="0">#REF!</definedName>
    <definedName name="TaxaJuros" localSheetId="6">#REF!</definedName>
    <definedName name="TaxaJuros">#REF!</definedName>
    <definedName name="TB" localSheetId="2">#REF!</definedName>
    <definedName name="TB" localSheetId="0">#REF!</definedName>
    <definedName name="TB" localSheetId="6">#REF!</definedName>
    <definedName name="TB">#REF!</definedName>
    <definedName name="TBdbName" hidden="1">"88D5BF544BE111D2B8C5006097494125.mdb"</definedName>
    <definedName name="TBI" localSheetId="2">#REF!</definedName>
    <definedName name="TBI" localSheetId="0">#REF!</definedName>
    <definedName name="TBI" localSheetId="6">#REF!</definedName>
    <definedName name="TBI">#REF!</definedName>
    <definedName name="TBM" localSheetId="2">#REF!</definedName>
    <definedName name="TBM" localSheetId="0">#REF!</definedName>
    <definedName name="TBM" localSheetId="6">#REF!</definedName>
    <definedName name="TBM">#REF!</definedName>
    <definedName name="TBO" localSheetId="2">#REF!</definedName>
    <definedName name="TBO" localSheetId="0">#REF!</definedName>
    <definedName name="TBO" localSheetId="6">#REF!</definedName>
    <definedName name="TBO">#REF!</definedName>
    <definedName name="TECNOFIBRAS" hidden="1">{"'PXR_6500'!$A$1:$I$124"}</definedName>
    <definedName name="TECNOFIBRAS2" hidden="1">{"'PXR_6500'!$A$1:$I$124"}</definedName>
    <definedName name="Teor">[84]Teor!$A$3:$A$7</definedName>
    <definedName name="TERRAPL." localSheetId="2">#REF!</definedName>
    <definedName name="TERRAPL." localSheetId="0">#REF!</definedName>
    <definedName name="TERRAPL." localSheetId="6">#REF!</definedName>
    <definedName name="TERRAPL.">#REF!</definedName>
    <definedName name="terraplenagem" localSheetId="2">#REF!</definedName>
    <definedName name="terraplenagem" localSheetId="0">#REF!</definedName>
    <definedName name="terraplenagem" localSheetId="6">#REF!</definedName>
    <definedName name="terraplenagem">#REF!</definedName>
    <definedName name="TESTE" localSheetId="2">#REF!</definedName>
    <definedName name="TESTE" localSheetId="0">#REF!</definedName>
    <definedName name="TESTE" localSheetId="6">#REF!</definedName>
    <definedName name="TESTE">#REF!</definedName>
    <definedName name="TextRefCopyRangeCount" hidden="1">3</definedName>
    <definedName name="TIR">[93]Resumo_Invest!$E$1</definedName>
    <definedName name="_xlnm.Print_Titles" localSheetId="0">Orçamento!$2:$8</definedName>
    <definedName name="tk" localSheetId="2">#REF!</definedName>
    <definedName name="tk" localSheetId="0">#REF!</definedName>
    <definedName name="tk" localSheetId="6">#REF!</definedName>
    <definedName name="tk">#REF!</definedName>
    <definedName name="TOT" localSheetId="2" hidden="1">#REF!</definedName>
    <definedName name="TOT" localSheetId="0" hidden="1">#REF!</definedName>
    <definedName name="TOT" localSheetId="6" hidden="1">#REF!</definedName>
    <definedName name="TOT" hidden="1">#REF!</definedName>
    <definedName name="TOTAL" localSheetId="2">#REF!</definedName>
    <definedName name="TOTAL" localSheetId="0">#REF!</definedName>
    <definedName name="TOTAL" localSheetId="6">#REF!</definedName>
    <definedName name="TOTAL">#REF!</definedName>
    <definedName name="totmsa" localSheetId="2">#REF!</definedName>
    <definedName name="totmsa" localSheetId="0">#REF!</definedName>
    <definedName name="totmsa" localSheetId="6">#REF!</definedName>
    <definedName name="totmsa">#REF!</definedName>
    <definedName name="totmsa2" localSheetId="2">#REF!</definedName>
    <definedName name="totmsa2" localSheetId="0">#REF!</definedName>
    <definedName name="totmsa2" localSheetId="6">#REF!</definedName>
    <definedName name="totmsa2">#REF!</definedName>
    <definedName name="totsma" localSheetId="2">#REF!</definedName>
    <definedName name="totsma" localSheetId="0">#REF!</definedName>
    <definedName name="totsma" localSheetId="6">#REF!</definedName>
    <definedName name="totsma">#REF!</definedName>
    <definedName name="TOTVEIC" localSheetId="2">#REF!</definedName>
    <definedName name="TOTVEIC" localSheetId="0">#REF!</definedName>
    <definedName name="TOTVEIC" localSheetId="6">#REF!</definedName>
    <definedName name="TOTVEIC">#REF!</definedName>
    <definedName name="TP" localSheetId="2" hidden="1">#REF!</definedName>
    <definedName name="TP" localSheetId="0" hidden="1">#REF!</definedName>
    <definedName name="TP" localSheetId="6" hidden="1">#REF!</definedName>
    <definedName name="TP" hidden="1">#REF!</definedName>
    <definedName name="TPM" localSheetId="2">#REF!</definedName>
    <definedName name="TPM" localSheetId="0">#REF!</definedName>
    <definedName name="TPM" localSheetId="6">#REF!</definedName>
    <definedName name="TPM">#REF!</definedName>
    <definedName name="TR\" hidden="1">{#N/A,#N/A,FALSE,"Aging Summary";#N/A,#N/A,FALSE,"Ratio Analysis";#N/A,#N/A,FALSE,"Test 120 Day Accts";#N/A,#N/A,FALSE,"Tickmarks"}</definedName>
    <definedName name="TrabAnual" localSheetId="2">#REF!</definedName>
    <definedName name="TrabAnual" localSheetId="0">#REF!</definedName>
    <definedName name="TrabAnual" localSheetId="6">#REF!</definedName>
    <definedName name="TrabAnual">#REF!</definedName>
    <definedName name="TRAF" localSheetId="2">[94]RESUMO_AUT1!#REF!</definedName>
    <definedName name="TRAF" localSheetId="0">[94]RESUMO_AUT1!#REF!</definedName>
    <definedName name="TRAF" localSheetId="6">[94]RESUMO_AUT1!#REF!</definedName>
    <definedName name="TRAF">[94]RESUMO_AUT1!#REF!</definedName>
    <definedName name="transporte" localSheetId="2">#REF!</definedName>
    <definedName name="transporte" localSheetId="0">#REF!</definedName>
    <definedName name="transporte" localSheetId="6">#REF!</definedName>
    <definedName name="transporte">#REF!</definedName>
    <definedName name="TRANSPORTES" localSheetId="2">#REF!</definedName>
    <definedName name="TRANSPORTES" localSheetId="0">#REF!</definedName>
    <definedName name="TRANSPORTES" localSheetId="6">#REF!</definedName>
    <definedName name="TRANSPORTES">#REF!</definedName>
    <definedName name="Trec" localSheetId="2">#REF!</definedName>
    <definedName name="Trec" localSheetId="0">#REF!</definedName>
    <definedName name="Trec" localSheetId="6">#REF!</definedName>
    <definedName name="Trec">#REF!</definedName>
    <definedName name="TRECHO">[42]IDENTIFICAÇÃO!$D$6</definedName>
    <definedName name="TRP" localSheetId="2">#REF!</definedName>
    <definedName name="TRP" localSheetId="0">#REF!</definedName>
    <definedName name="TRP" localSheetId="6">#REF!</definedName>
    <definedName name="TRP">#REF!</definedName>
    <definedName name="TUDO" localSheetId="2">#REF!</definedName>
    <definedName name="TUDO" localSheetId="0">#REF!</definedName>
    <definedName name="TUDO" localSheetId="6">#REF!</definedName>
    <definedName name="TUDO">#REF!</definedName>
    <definedName name="TUDOTUDO" localSheetId="2">#REF!</definedName>
    <definedName name="TUDOTUDO" localSheetId="0">#REF!</definedName>
    <definedName name="TUDOTUDO" localSheetId="6">#REF!</definedName>
    <definedName name="TUDOTUDO">#REF!</definedName>
    <definedName name="tukdg">[23]RELATA!$A$1:$AA$335</definedName>
    <definedName name="ty" localSheetId="2" hidden="1">#REF!</definedName>
    <definedName name="ty" localSheetId="0" hidden="1">#REF!</definedName>
    <definedName name="ty" localSheetId="6" hidden="1">#REF!</definedName>
    <definedName name="ty" hidden="1">#REF!</definedName>
    <definedName name="TYUIO" hidden="1">{#N/A,#N/A,TRUE,"Serviços"}</definedName>
    <definedName name="TYUIOO" hidden="1">{#N/A,#N/A,TRUE,"Serviços"}</definedName>
    <definedName name="TYUJ" localSheetId="2" hidden="1">#REF!</definedName>
    <definedName name="TYUJ" localSheetId="0" hidden="1">#REF!</definedName>
    <definedName name="TYUJ" localSheetId="6" hidden="1">#REF!</definedName>
    <definedName name="TYUJ" hidden="1">#REF!</definedName>
    <definedName name="ujtu">[95]RELATA!$A$1:$AA$335</definedName>
    <definedName name="UK" hidden="1">{"PARTE1",#N/A,FALSE,"Plan1"}</definedName>
    <definedName name="UM" localSheetId="2">#REF!</definedName>
    <definedName name="UM" localSheetId="0">#REF!</definedName>
    <definedName name="UM" localSheetId="6">#REF!</definedName>
    <definedName name="UM">#REF!</definedName>
    <definedName name="un" hidden="1">#N/A</definedName>
    <definedName name="Und">#N/A</definedName>
    <definedName name="unid.2" localSheetId="2">#REF!</definedName>
    <definedName name="unid.2" localSheetId="0">#REF!</definedName>
    <definedName name="unid.2" localSheetId="6">#REF!</definedName>
    <definedName name="unid.2">#REF!</definedName>
    <definedName name="unidade">'[36]TPU-MARÇO_2002'!$F$2:$F$1965</definedName>
    <definedName name="Unidade1" localSheetId="2">#REF!</definedName>
    <definedName name="Unidade1" localSheetId="0">#REF!</definedName>
    <definedName name="Unidade1" localSheetId="6">#REF!</definedName>
    <definedName name="Unidade1">#REF!</definedName>
    <definedName name="UnidAux" hidden="1">#N/A</definedName>
    <definedName name="USINA" localSheetId="2">#REF!</definedName>
    <definedName name="USINA" localSheetId="0">#REF!</definedName>
    <definedName name="USINA" localSheetId="6">#REF!</definedName>
    <definedName name="USINA">#REF!</definedName>
    <definedName name="ut">'[96]RELATA VÉIO'!$A$1:$AA$335</definedName>
    <definedName name="uu" localSheetId="2">#REF!</definedName>
    <definedName name="uu" localSheetId="0">#REF!</definedName>
    <definedName name="uu" localSheetId="6">#REF!</definedName>
    <definedName name="uu">#REF!</definedName>
    <definedName name="uuu" hidden="1">{#N/A,#N/A,TRUE,"Serviços"}</definedName>
    <definedName name="uyt" localSheetId="2" hidden="1">#REF!</definedName>
    <definedName name="uyt" localSheetId="0" hidden="1">#REF!</definedName>
    <definedName name="uyt" localSheetId="6" hidden="1">#REF!</definedName>
    <definedName name="uyt" hidden="1">#REF!</definedName>
    <definedName name="V" localSheetId="2" hidden="1">#REF!</definedName>
    <definedName name="V" localSheetId="0" hidden="1">#REF!</definedName>
    <definedName name="V" localSheetId="6" hidden="1">#REF!</definedName>
    <definedName name="V" hidden="1">#REF!</definedName>
    <definedName name="Vazios">[84]Teor!$B$3:$B$7</definedName>
    <definedName name="VCVC" localSheetId="2">#REF!</definedName>
    <definedName name="VCVC" localSheetId="0">#REF!</definedName>
    <definedName name="VCVC" localSheetId="6">#REF!</definedName>
    <definedName name="VCVC">#REF!</definedName>
    <definedName name="verde" localSheetId="2">#REF!</definedName>
    <definedName name="verde" localSheetId="0">#REF!</definedName>
    <definedName name="verde" localSheetId="6">#REF!</definedName>
    <definedName name="verde">#REF!</definedName>
    <definedName name="verdepav" localSheetId="2">#REF!</definedName>
    <definedName name="verdepav" localSheetId="0">#REF!</definedName>
    <definedName name="verdepav" localSheetId="6">#REF!</definedName>
    <definedName name="verdepav">#REF!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FVV" hidden="1">{#N/A,#N/A,FALSE,"Aging Summary";#N/A,#N/A,FALSE,"Ratio Analysis";#N/A,#N/A,FALSE,"Test 120 Day Accts";#N/A,#N/A,FALSE,"Tickmarks"}</definedName>
    <definedName name="VGT" hidden="1">{#N/A,#N/A,FALSE,"Aging Summary";#N/A,#N/A,FALSE,"Ratio Analysis";#N/A,#N/A,FALSE,"Test 120 Day Accts";#N/A,#N/A,FALSE,"Tickmarks"}</definedName>
    <definedName name="VGTS" hidden="1">{#N/A,#N/A,FALSE,"Aging Summary";#N/A,#N/A,FALSE,"Ratio Analysis";#N/A,#N/A,FALSE,"Test 120 Day Accts";#N/A,#N/A,FALSE,"Tickmarks"}</definedName>
    <definedName name="vi" localSheetId="2">#REF!</definedName>
    <definedName name="vi" localSheetId="0">#REF!</definedName>
    <definedName name="vi" localSheetId="6">#REF!</definedName>
    <definedName name="vi">#REF!</definedName>
    <definedName name="VidaAnos" localSheetId="2">#REF!</definedName>
    <definedName name="VidaAnos" localSheetId="0">#REF!</definedName>
    <definedName name="VidaAnos" localSheetId="6">#REF!</definedName>
    <definedName name="VidaAnos">#REF!</definedName>
    <definedName name="Vidahoras" localSheetId="2">#REF!</definedName>
    <definedName name="Vidahoras" localSheetId="0">#REF!</definedName>
    <definedName name="Vidahoras" localSheetId="6">#REF!</definedName>
    <definedName name="Vidahoras">#REF!</definedName>
    <definedName name="w">'[97]RELATA VÉIO'!$A$1:$AA$335</definedName>
    <definedName name="WEHAERHTUY7J" localSheetId="2" hidden="1">#REF!</definedName>
    <definedName name="WEHAERHTUY7J" localSheetId="0" hidden="1">#REF!</definedName>
    <definedName name="WEHAERHTUY7J" localSheetId="6" hidden="1">#REF!</definedName>
    <definedName name="WEHAERHTUY7J" hidden="1">#REF!</definedName>
    <definedName name="wew">[98]RELATA!$A$1:$AA$335</definedName>
    <definedName name="WEWRWR">[12]!WEWRWR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ging._.and._.Trend._.Analysis." hidden="1">{#N/A,#N/A,FALSE,"Aging Summary";#N/A,#N/A,FALSE,"Ratio Analysis";#N/A,#N/A,FALSE,"Test 120 Day Accts";#N/A,#N/A,FALSE,"Tickmarks"}</definedName>
    <definedName name="wrn.ANALISIS._.SENSIBILIDAD." hidden="1">{#N/A,#N/A,FALSE,"BALANCE";#N/A,#N/A,FALSE,"CUENTA DE PYG";#N/A,#N/A,FALSE,"RATIOS"}</definedName>
    <definedName name="wrn.CASO._.BASE." hidden="1">{"SCENARIOS",#N/A,FALSE,"Resumen de escenario";"INFORHIPOT",#N/A,FALSE,"hipotesis";"INFORA8",#N/A,FALSE,"A-8";"INFORSS",#N/A,FALSE,"SSUR";"SCENARIOS",#N/A,FALSE,"consolidado"}</definedName>
    <definedName name="wrn.COMPLETA.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ESDOBRE." hidden="1">{#N/A,#N/A,FALSE,"CPV";#N/A,#N/A,FALSE,"Pareto";#N/A,#N/A,FALSE,"Gráficos"}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DICADORES." hidden="1">{"PARTE1",#N/A,FALSE,"Plan1"}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 hidden="1">{"Pèrdues i Guanys analític.Català",#N/A,FALSE,"Català";"Pèrdues i G. analític.castellà",#N/A,FALSE,"Castellà"}</definedName>
    <definedName name="wrn.Presentacion.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ório._.01." hidden="1">{#N/A,#N/A,TRUE,"Resumo de Preços"}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suibud." hidden="1">{"tbl1",#N/A,FALSE,"regul";"tbl2",#N/A,FALSE,"regul"}</definedName>
    <definedName name="wrn.suivi." hidden="1">{"moy",#N/A,FALSE,"CAMBRAI";"paie",#N/A,FALSE,"CAMBRAI"}</definedName>
    <definedName name="wrn.Tipo." hidden="1">{#N/A,#N/A,TRUE,"Serviços"}</definedName>
    <definedName name="wrn.Tipo.." hidden="1">{#N/A,#N/A,TRUE,"Serviços"}</definedName>
    <definedName name="wrn.Todo.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suivi." hidden="1">{"TOTMOY",#N/A,FALSE,"TOTFDP";"TOTPAIE",#N/A,FALSE,"TOTFDP"}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1.history" hidden="1">{#N/A,#N/A,FALSE,"model"}</definedName>
    <definedName name="wrn3.histroic" hidden="1">{#N/A,#N/A,FALSE,"model"}</definedName>
    <definedName name="WS" hidden="1">{#N/A,#N/A,FALSE,"IR E CS 1997";#N/A,#N/A,FALSE,"PR ND";#N/A,#N/A,FALSE,"8191";#N/A,#N/A,FALSE,"8383";#N/A,#N/A,FALSE,"MP 1024";#N/A,#N/A,FALSE,"AD_EX_97";#N/A,#N/A,FALSE,"BD 97"}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" localSheetId="2" hidden="1">'[99]Conciliação Custos - Guarani'!#REF!</definedName>
    <definedName name="ww" localSheetId="0" hidden="1">'[99]Conciliação Custos - Guarani'!#REF!</definedName>
    <definedName name="ww" localSheetId="6" hidden="1">'[99]Conciliação Custos - Guarani'!#REF!</definedName>
    <definedName name="ww" hidden="1">'[99]Conciliação Custos - Guarani'!#REF!</definedName>
    <definedName name="x" localSheetId="2">[84]Equipamentos!#REF!</definedName>
    <definedName name="x" localSheetId="0">[84]Equipamentos!#REF!</definedName>
    <definedName name="x" localSheetId="6">[84]Equipamentos!#REF!</definedName>
    <definedName name="x">[84]Equipamentos!#REF!</definedName>
    <definedName name="XREF_COLUMN_1" localSheetId="2" hidden="1">'[100]31-03-09'!#REF!</definedName>
    <definedName name="XREF_COLUMN_1" localSheetId="0" hidden="1">'[100]31-03-09'!#REF!</definedName>
    <definedName name="XREF_COLUMN_1" localSheetId="6" hidden="1">'[100]31-03-09'!#REF!</definedName>
    <definedName name="XREF_COLUMN_1" hidden="1">'[100]31-03-09'!#REF!</definedName>
    <definedName name="XREF_COLUMN_10" localSheetId="2" hidden="1">'[101]Moeda Estrangeira'!#REF!</definedName>
    <definedName name="XREF_COLUMN_10" localSheetId="0" hidden="1">'[101]Moeda Estrangeira'!#REF!</definedName>
    <definedName name="XREF_COLUMN_10" localSheetId="6" hidden="1">'[101]Moeda Estrangeira'!#REF!</definedName>
    <definedName name="XREF_COLUMN_10" hidden="1">'[101]Moeda Estrangeira'!#REF!</definedName>
    <definedName name="XREF_COLUMN_11" localSheetId="2" hidden="1">#REF!</definedName>
    <definedName name="XREF_COLUMN_11" localSheetId="0" hidden="1">#REF!</definedName>
    <definedName name="XREF_COLUMN_11" localSheetId="6" hidden="1">#REF!</definedName>
    <definedName name="XREF_COLUMN_11" hidden="1">#REF!</definedName>
    <definedName name="XREF_COLUMN_12" localSheetId="2" hidden="1">'[102]AUXILIAR DOAR'!#REF!</definedName>
    <definedName name="XREF_COLUMN_12" localSheetId="0" hidden="1">'[102]AUXILIAR DOAR'!#REF!</definedName>
    <definedName name="XREF_COLUMN_12" localSheetId="6" hidden="1">'[102]AUXILIAR DOAR'!#REF!</definedName>
    <definedName name="XREF_COLUMN_12" hidden="1">'[102]AUXILIAR DOAR'!#REF!</definedName>
    <definedName name="XREF_COLUMN_13" localSheetId="2" hidden="1">#REF!</definedName>
    <definedName name="XREF_COLUMN_13" localSheetId="0" hidden="1">#REF!</definedName>
    <definedName name="XREF_COLUMN_13" localSheetId="6" hidden="1">#REF!</definedName>
    <definedName name="XREF_COLUMN_13" hidden="1">#REF!</definedName>
    <definedName name="XREF_COLUMN_14" localSheetId="2" hidden="1">#REF!</definedName>
    <definedName name="XREF_COLUMN_14" localSheetId="0" hidden="1">#REF!</definedName>
    <definedName name="XREF_COLUMN_14" localSheetId="6" hidden="1">#REF!</definedName>
    <definedName name="XREF_COLUMN_14" hidden="1">#REF!</definedName>
    <definedName name="XREF_COLUMN_15" localSheetId="2" hidden="1">#REF!</definedName>
    <definedName name="XREF_COLUMN_15" localSheetId="0" hidden="1">#REF!</definedName>
    <definedName name="XREF_COLUMN_15" localSheetId="6" hidden="1">#REF!</definedName>
    <definedName name="XREF_COLUMN_15" hidden="1">#REF!</definedName>
    <definedName name="XREF_COLUMN_16" localSheetId="2" hidden="1">#REF!</definedName>
    <definedName name="XREF_COLUMN_16" localSheetId="0" hidden="1">#REF!</definedName>
    <definedName name="XREF_COLUMN_16" localSheetId="6" hidden="1">#REF!</definedName>
    <definedName name="XREF_COLUMN_16" hidden="1">#REF!</definedName>
    <definedName name="XREF_COLUMN_17" localSheetId="2" hidden="1">#REF!</definedName>
    <definedName name="XREF_COLUMN_17" localSheetId="0" hidden="1">#REF!</definedName>
    <definedName name="XREF_COLUMN_17" localSheetId="6" hidden="1">#REF!</definedName>
    <definedName name="XREF_COLUMN_17" hidden="1">#REF!</definedName>
    <definedName name="XREF_COLUMN_18" localSheetId="2" hidden="1">'[103]PAS Despesa pessoal'!#REF!</definedName>
    <definedName name="XREF_COLUMN_18" localSheetId="0" hidden="1">'[103]PAS Despesa pessoal'!#REF!</definedName>
    <definedName name="XREF_COLUMN_18" localSheetId="6" hidden="1">'[103]PAS Despesa pessoal'!#REF!</definedName>
    <definedName name="XREF_COLUMN_18" hidden="1">'[103]PAS Despesa pessoal'!#REF!</definedName>
    <definedName name="XREF_COLUMN_19" localSheetId="2" hidden="1">#REF!</definedName>
    <definedName name="XREF_COLUMN_19" localSheetId="0" hidden="1">#REF!</definedName>
    <definedName name="XREF_COLUMN_19" localSheetId="6" hidden="1">#REF!</definedName>
    <definedName name="XREF_COLUMN_19" hidden="1">#REF!</definedName>
    <definedName name="XREF_COLUMN_2" localSheetId="2" hidden="1">'[50]RA BP'!#REF!</definedName>
    <definedName name="XREF_COLUMN_2" localSheetId="0" hidden="1">'[50]RA BP'!#REF!</definedName>
    <definedName name="XREF_COLUMN_2" localSheetId="6" hidden="1">'[50]RA BP'!#REF!</definedName>
    <definedName name="XREF_COLUMN_2" hidden="1">'[50]RA BP'!#REF!</definedName>
    <definedName name="XREF_COLUMN_20" localSheetId="2" hidden="1">#REF!</definedName>
    <definedName name="XREF_COLUMN_20" localSheetId="0" hidden="1">#REF!</definedName>
    <definedName name="XREF_COLUMN_20" localSheetId="6" hidden="1">#REF!</definedName>
    <definedName name="XREF_COLUMN_20" hidden="1">#REF!</definedName>
    <definedName name="XREF_COLUMN_21" localSheetId="2" hidden="1">#REF!</definedName>
    <definedName name="XREF_COLUMN_21" localSheetId="0" hidden="1">#REF!</definedName>
    <definedName name="XREF_COLUMN_21" localSheetId="6" hidden="1">#REF!</definedName>
    <definedName name="XREF_COLUMN_21" hidden="1">#REF!</definedName>
    <definedName name="XREF_COLUMN_22" localSheetId="2" hidden="1">[104]Lead!#REF!</definedName>
    <definedName name="XREF_COLUMN_22" localSheetId="0" hidden="1">[104]Lead!#REF!</definedName>
    <definedName name="XREF_COLUMN_22" localSheetId="6" hidden="1">[104]Lead!#REF!</definedName>
    <definedName name="XREF_COLUMN_22" hidden="1">[104]Lead!#REF!</definedName>
    <definedName name="XREF_COLUMN_23" localSheetId="2" hidden="1">#REF!</definedName>
    <definedName name="XREF_COLUMN_23" localSheetId="0" hidden="1">#REF!</definedName>
    <definedName name="XREF_COLUMN_23" localSheetId="6" hidden="1">#REF!</definedName>
    <definedName name="XREF_COLUMN_23" hidden="1">#REF!</definedName>
    <definedName name="XREF_COLUMN_24" localSheetId="2" hidden="1">#REF!</definedName>
    <definedName name="XREF_COLUMN_24" localSheetId="0" hidden="1">#REF!</definedName>
    <definedName name="XREF_COLUMN_24" localSheetId="6" hidden="1">#REF!</definedName>
    <definedName name="XREF_COLUMN_24" hidden="1">#REF!</definedName>
    <definedName name="XREF_COLUMN_25" localSheetId="2" hidden="1">#REF!</definedName>
    <definedName name="XREF_COLUMN_25" localSheetId="0" hidden="1">#REF!</definedName>
    <definedName name="XREF_COLUMN_25" localSheetId="6" hidden="1">#REF!</definedName>
    <definedName name="XREF_COLUMN_25" hidden="1">#REF!</definedName>
    <definedName name="XREF_COLUMN_26" localSheetId="2" hidden="1">#REF!</definedName>
    <definedName name="XREF_COLUMN_26" localSheetId="0" hidden="1">#REF!</definedName>
    <definedName name="XREF_COLUMN_26" localSheetId="6" hidden="1">#REF!</definedName>
    <definedName name="XREF_COLUMN_26" hidden="1">#REF!</definedName>
    <definedName name="XREF_COLUMN_27" localSheetId="2" hidden="1">'[105]Receitas Vendas Inpacel'!#REF!</definedName>
    <definedName name="XREF_COLUMN_27" localSheetId="0" hidden="1">'[105]Receitas Vendas Inpacel'!#REF!</definedName>
    <definedName name="XREF_COLUMN_27" localSheetId="6" hidden="1">'[105]Receitas Vendas Inpacel'!#REF!</definedName>
    <definedName name="XREF_COLUMN_27" hidden="1">'[105]Receitas Vendas Inpacel'!#REF!</definedName>
    <definedName name="XREF_COLUMN_28" localSheetId="2" hidden="1">'[105]Receitas Vendas Inpacel'!#REF!</definedName>
    <definedName name="XREF_COLUMN_28" localSheetId="0" hidden="1">'[105]Receitas Vendas Inpacel'!#REF!</definedName>
    <definedName name="XREF_COLUMN_28" localSheetId="6" hidden="1">'[105]Receitas Vendas Inpacel'!#REF!</definedName>
    <definedName name="XREF_COLUMN_28" hidden="1">'[105]Receitas Vendas Inpacel'!#REF!</definedName>
    <definedName name="XREF_COLUMN_29" localSheetId="2" hidden="1">#REF!</definedName>
    <definedName name="XREF_COLUMN_29" localSheetId="0" hidden="1">#REF!</definedName>
    <definedName name="XREF_COLUMN_29" localSheetId="6" hidden="1">#REF!</definedName>
    <definedName name="XREF_COLUMN_29" hidden="1">#REF!</definedName>
    <definedName name="XREF_COLUMN_3" localSheetId="2" hidden="1">'[100]31-03-09'!#REF!</definedName>
    <definedName name="XREF_COLUMN_3" localSheetId="0" hidden="1">'[100]31-03-09'!#REF!</definedName>
    <definedName name="XREF_COLUMN_3" localSheetId="6" hidden="1">'[100]31-03-09'!#REF!</definedName>
    <definedName name="XREF_COLUMN_3" hidden="1">'[100]31-03-09'!#REF!</definedName>
    <definedName name="XREF_COLUMN_30" localSheetId="2" hidden="1">#REF!</definedName>
    <definedName name="XREF_COLUMN_30" localSheetId="0" hidden="1">#REF!</definedName>
    <definedName name="XREF_COLUMN_30" localSheetId="6" hidden="1">#REF!</definedName>
    <definedName name="XREF_COLUMN_30" hidden="1">#REF!</definedName>
    <definedName name="XREF_COLUMN_31" localSheetId="2" hidden="1">'[106]PAS Vendas'!#REF!</definedName>
    <definedName name="XREF_COLUMN_31" localSheetId="0" hidden="1">'[106]PAS Vendas'!#REF!</definedName>
    <definedName name="XREF_COLUMN_31" localSheetId="6" hidden="1">'[106]PAS Vendas'!#REF!</definedName>
    <definedName name="XREF_COLUMN_31" hidden="1">'[106]PAS Vendas'!#REF!</definedName>
    <definedName name="XREF_COLUMN_32" localSheetId="2" hidden="1">#REF!</definedName>
    <definedName name="XREF_COLUMN_32" localSheetId="0" hidden="1">#REF!</definedName>
    <definedName name="XREF_COLUMN_32" localSheetId="6" hidden="1">#REF!</definedName>
    <definedName name="XREF_COLUMN_32" hidden="1">#REF!</definedName>
    <definedName name="XREF_COLUMN_33" localSheetId="2" hidden="1">#REF!</definedName>
    <definedName name="XREF_COLUMN_33" localSheetId="0" hidden="1">#REF!</definedName>
    <definedName name="XREF_COLUMN_33" localSheetId="6" hidden="1">#REF!</definedName>
    <definedName name="XREF_COLUMN_33" hidden="1">#REF!</definedName>
    <definedName name="XREF_COLUMN_34" localSheetId="2" hidden="1">#REF!</definedName>
    <definedName name="XREF_COLUMN_34" localSheetId="0" hidden="1">#REF!</definedName>
    <definedName name="XREF_COLUMN_34" localSheetId="6" hidden="1">#REF!</definedName>
    <definedName name="XREF_COLUMN_34" hidden="1">#REF!</definedName>
    <definedName name="XREF_COLUMN_35" localSheetId="2" hidden="1">#REF!</definedName>
    <definedName name="XREF_COLUMN_35" localSheetId="0" hidden="1">#REF!</definedName>
    <definedName name="XREF_COLUMN_35" localSheetId="6" hidden="1">#REF!</definedName>
    <definedName name="XREF_COLUMN_35" hidden="1">#REF!</definedName>
    <definedName name="XREF_COLUMN_36" localSheetId="2" hidden="1">#REF!</definedName>
    <definedName name="XREF_COLUMN_36" localSheetId="0" hidden="1">#REF!</definedName>
    <definedName name="XREF_COLUMN_36" localSheetId="6" hidden="1">#REF!</definedName>
    <definedName name="XREF_COLUMN_36" hidden="1">#REF!</definedName>
    <definedName name="XREF_COLUMN_37" localSheetId="2" hidden="1">#REF!</definedName>
    <definedName name="XREF_COLUMN_37" localSheetId="0" hidden="1">#REF!</definedName>
    <definedName name="XREF_COLUMN_37" localSheetId="6" hidden="1">#REF!</definedName>
    <definedName name="XREF_COLUMN_37" hidden="1">#REF!</definedName>
    <definedName name="XREF_COLUMN_38" localSheetId="2" hidden="1">'[107]PAS Vendas'!#REF!</definedName>
    <definedName name="XREF_COLUMN_38" localSheetId="0" hidden="1">'[107]PAS Vendas'!#REF!</definedName>
    <definedName name="XREF_COLUMN_38" localSheetId="6" hidden="1">'[107]PAS Vendas'!#REF!</definedName>
    <definedName name="XREF_COLUMN_38" hidden="1">'[107]PAS Vendas'!#REF!</definedName>
    <definedName name="XREF_COLUMN_39" localSheetId="2" hidden="1">'[107]PAS Vendas'!#REF!</definedName>
    <definedName name="XREF_COLUMN_39" localSheetId="0" hidden="1">'[107]PAS Vendas'!#REF!</definedName>
    <definedName name="XREF_COLUMN_39" localSheetId="6" hidden="1">'[107]PAS Vendas'!#REF!</definedName>
    <definedName name="XREF_COLUMN_39" hidden="1">'[107]PAS Vendas'!#REF!</definedName>
    <definedName name="XREF_COLUMN_4" localSheetId="2" hidden="1">'[100]31-03-09'!#REF!</definedName>
    <definedName name="XREF_COLUMN_4" localSheetId="0" hidden="1">'[100]31-03-09'!#REF!</definedName>
    <definedName name="XREF_COLUMN_4" localSheetId="6" hidden="1">'[100]31-03-09'!#REF!</definedName>
    <definedName name="XREF_COLUMN_4" hidden="1">'[100]31-03-09'!#REF!</definedName>
    <definedName name="XREF_COLUMN_40" localSheetId="2" hidden="1">#REF!</definedName>
    <definedName name="XREF_COLUMN_40" localSheetId="0" hidden="1">#REF!</definedName>
    <definedName name="XREF_COLUMN_40" localSheetId="6" hidden="1">#REF!</definedName>
    <definedName name="XREF_COLUMN_40" hidden="1">#REF!</definedName>
    <definedName name="XREF_COLUMN_41" localSheetId="2" hidden="1">'[107]PAS Vendas'!#REF!</definedName>
    <definedName name="XREF_COLUMN_41" localSheetId="0" hidden="1">'[107]PAS Vendas'!#REF!</definedName>
    <definedName name="XREF_COLUMN_41" localSheetId="6" hidden="1">'[107]PAS Vendas'!#REF!</definedName>
    <definedName name="XREF_COLUMN_41" hidden="1">'[107]PAS Vendas'!#REF!</definedName>
    <definedName name="XREF_COLUMN_42" localSheetId="2" hidden="1">'[105]Deducoes venda IP'!#REF!</definedName>
    <definedName name="XREF_COLUMN_42" localSheetId="0" hidden="1">'[105]Deducoes venda IP'!#REF!</definedName>
    <definedName name="XREF_COLUMN_42" localSheetId="6" hidden="1">'[105]Deducoes venda IP'!#REF!</definedName>
    <definedName name="XREF_COLUMN_42" hidden="1">'[105]Deducoes venda IP'!#REF!</definedName>
    <definedName name="XREF_COLUMN_43" localSheetId="2" hidden="1">#REF!</definedName>
    <definedName name="XREF_COLUMN_43" localSheetId="0" hidden="1">#REF!</definedName>
    <definedName name="XREF_COLUMN_43" localSheetId="6" hidden="1">#REF!</definedName>
    <definedName name="XREF_COLUMN_43" hidden="1">#REF!</definedName>
    <definedName name="XREF_COLUMN_44" localSheetId="2" hidden="1">#REF!</definedName>
    <definedName name="XREF_COLUMN_44" localSheetId="0" hidden="1">#REF!</definedName>
    <definedName name="XREF_COLUMN_44" localSheetId="6" hidden="1">#REF!</definedName>
    <definedName name="XREF_COLUMN_44" hidden="1">#REF!</definedName>
    <definedName name="XREF_COLUMN_45" localSheetId="2" hidden="1">'[105]PAS Deduções venda Inpacel'!#REF!</definedName>
    <definedName name="XREF_COLUMN_45" localSheetId="0" hidden="1">'[105]PAS Deduções venda Inpacel'!#REF!</definedName>
    <definedName name="XREF_COLUMN_45" localSheetId="6" hidden="1">'[105]PAS Deduções venda Inpacel'!#REF!</definedName>
    <definedName name="XREF_COLUMN_45" hidden="1">'[105]PAS Deduções venda Inpacel'!#REF!</definedName>
    <definedName name="XREF_COLUMN_6" localSheetId="2" hidden="1">'[100]31-12-08'!#REF!</definedName>
    <definedName name="XREF_COLUMN_6" localSheetId="0" hidden="1">'[100]31-12-08'!#REF!</definedName>
    <definedName name="XREF_COLUMN_6" localSheetId="6" hidden="1">'[100]31-12-08'!#REF!</definedName>
    <definedName name="XREF_COLUMN_6" hidden="1">'[100]31-12-08'!#REF!</definedName>
    <definedName name="XREF_COLUMN_7" localSheetId="2" hidden="1">'[100]31-12-08'!#REF!</definedName>
    <definedName name="XREF_COLUMN_7" localSheetId="0" hidden="1">'[100]31-12-08'!#REF!</definedName>
    <definedName name="XREF_COLUMN_7" localSheetId="6" hidden="1">'[100]31-12-08'!#REF!</definedName>
    <definedName name="XREF_COLUMN_7" hidden="1">'[100]31-12-08'!#REF!</definedName>
    <definedName name="XREF_COLUMN_8" localSheetId="2" hidden="1">'[108]31-12-2008'!#REF!</definedName>
    <definedName name="XREF_COLUMN_8" localSheetId="0" hidden="1">'[108]31-12-2008'!#REF!</definedName>
    <definedName name="XREF_COLUMN_8" localSheetId="6" hidden="1">'[108]31-12-2008'!#REF!</definedName>
    <definedName name="XREF_COLUMN_8" hidden="1">'[108]31-12-2008'!#REF!</definedName>
    <definedName name="XREF_COLUMN_9" localSheetId="2" hidden="1">'[101]Moeda Estrangeira'!#REF!</definedName>
    <definedName name="XREF_COLUMN_9" localSheetId="0" hidden="1">'[101]Moeda Estrangeira'!#REF!</definedName>
    <definedName name="XREF_COLUMN_9" localSheetId="6" hidden="1">'[101]Moeda Estrangeira'!#REF!</definedName>
    <definedName name="XREF_COLUMN_9" hidden="1">'[101]Moeda Estrangeira'!#REF!</definedName>
    <definedName name="XRefActiveRow" localSheetId="2" hidden="1">#REF!</definedName>
    <definedName name="XRefActiveRow" localSheetId="0" hidden="1">#REF!</definedName>
    <definedName name="XRefActiveRow" localSheetId="6" hidden="1">#REF!</definedName>
    <definedName name="XRefActiveRow" hidden="1">#REF!</definedName>
    <definedName name="XRefColumnsCount" hidden="1">8</definedName>
    <definedName name="XRefCopy10" localSheetId="2" hidden="1">'[109]Anexo 15 - Moeda Estrangeira'!#REF!</definedName>
    <definedName name="XRefCopy10" localSheetId="0" hidden="1">'[109]Anexo 15 - Moeda Estrangeira'!#REF!</definedName>
    <definedName name="XRefCopy10" localSheetId="6" hidden="1">'[109]Anexo 15 - Moeda Estrangeira'!#REF!</definedName>
    <definedName name="XRefCopy10" hidden="1">'[109]Anexo 15 - Moeda Estrangeira'!#REF!</definedName>
    <definedName name="XRefCopy10Row" localSheetId="2" hidden="1">#REF!</definedName>
    <definedName name="XRefCopy10Row" localSheetId="0" hidden="1">#REF!</definedName>
    <definedName name="XRefCopy10Row" localSheetId="6" hidden="1">#REF!</definedName>
    <definedName name="XRefCopy10Row" hidden="1">#REF!</definedName>
    <definedName name="XRefCopy11" hidden="1">'[110]Emprestimos 102003 {ppc}'!$X$50</definedName>
    <definedName name="XRefCopy11Row" hidden="1">[110]XREF!$2:$2</definedName>
    <definedName name="XRefCopy12" hidden="1">'[110]Emprestimos 102003 {ppc}'!$X$57</definedName>
    <definedName name="XRefCopy12Row" hidden="1">[110]XREF!$3:$3</definedName>
    <definedName name="XRefCopy13" hidden="1">[110]Report!$K$15</definedName>
    <definedName name="XRefCopy13Row" localSheetId="2" hidden="1">#REF!</definedName>
    <definedName name="XRefCopy13Row" localSheetId="0" hidden="1">#REF!</definedName>
    <definedName name="XRefCopy13Row" localSheetId="6" hidden="1">#REF!</definedName>
    <definedName name="XRefCopy13Row" hidden="1">#REF!</definedName>
    <definedName name="XRefCopy14" localSheetId="2" hidden="1">'[109]Anexo 15 - Moeda Estrangeira'!#REF!</definedName>
    <definedName name="XRefCopy14" localSheetId="0" hidden="1">'[109]Anexo 15 - Moeda Estrangeira'!#REF!</definedName>
    <definedName name="XRefCopy14" localSheetId="6" hidden="1">'[109]Anexo 15 - Moeda Estrangeira'!#REF!</definedName>
    <definedName name="XRefCopy14" hidden="1">'[109]Anexo 15 - Moeda Estrangeira'!#REF!</definedName>
    <definedName name="XRefCopy14Row" localSheetId="2" hidden="1">#REF!</definedName>
    <definedName name="XRefCopy14Row" localSheetId="0" hidden="1">#REF!</definedName>
    <definedName name="XRefCopy14Row" localSheetId="6" hidden="1">#REF!</definedName>
    <definedName name="XRefCopy14Row" hidden="1">#REF!</definedName>
    <definedName name="XRefCopy15" localSheetId="2" hidden="1">'[101]Moeda Estrangeira'!#REF!</definedName>
    <definedName name="XRefCopy15" localSheetId="0" hidden="1">'[101]Moeda Estrangeira'!#REF!</definedName>
    <definedName name="XRefCopy15" localSheetId="6" hidden="1">'[101]Moeda Estrangeira'!#REF!</definedName>
    <definedName name="XRefCopy15" hidden="1">'[101]Moeda Estrangeira'!#REF!</definedName>
    <definedName name="XRefCopy15Row" localSheetId="2" hidden="1">[101]XREF!#REF!</definedName>
    <definedName name="XRefCopy15Row" localSheetId="0" hidden="1">[101]XREF!#REF!</definedName>
    <definedName name="XRefCopy15Row" localSheetId="6" hidden="1">[101]XREF!#REF!</definedName>
    <definedName name="XRefCopy15Row" hidden="1">[101]XREF!#REF!</definedName>
    <definedName name="XRefCopy16" localSheetId="2" hidden="1">'[109]Anexo 15 - Moeda Estrangeira'!#REF!</definedName>
    <definedName name="XRefCopy16" localSheetId="0" hidden="1">'[109]Anexo 15 - Moeda Estrangeira'!#REF!</definedName>
    <definedName name="XRefCopy16" localSheetId="6" hidden="1">'[109]Anexo 15 - Moeda Estrangeira'!#REF!</definedName>
    <definedName name="XRefCopy16" hidden="1">'[109]Anexo 15 - Moeda Estrangeira'!#REF!</definedName>
    <definedName name="XRefCopy16Row" localSheetId="2" hidden="1">[101]XREF!#REF!</definedName>
    <definedName name="XRefCopy16Row" localSheetId="0" hidden="1">[101]XREF!#REF!</definedName>
    <definedName name="XRefCopy16Row" localSheetId="6" hidden="1">[101]XREF!#REF!</definedName>
    <definedName name="XRefCopy16Row" hidden="1">[101]XREF!#REF!</definedName>
    <definedName name="XRefCopy17" localSheetId="2" hidden="1">[111]BP!#REF!</definedName>
    <definedName name="XRefCopy17" localSheetId="0" hidden="1">[111]BP!#REF!</definedName>
    <definedName name="XRefCopy17" localSheetId="6" hidden="1">[111]BP!#REF!</definedName>
    <definedName name="XRefCopy17" hidden="1">[111]BP!#REF!</definedName>
    <definedName name="XRefCopy17Row" localSheetId="2" hidden="1">#REF!</definedName>
    <definedName name="XRefCopy17Row" localSheetId="0" hidden="1">#REF!</definedName>
    <definedName name="XRefCopy17Row" localSheetId="6" hidden="1">#REF!</definedName>
    <definedName name="XRefCopy17Row" hidden="1">#REF!</definedName>
    <definedName name="XRefCopy18" localSheetId="2" hidden="1">'[109]Anexo 15 - Moeda Estrangeira'!#REF!</definedName>
    <definedName name="XRefCopy18" localSheetId="0" hidden="1">'[109]Anexo 15 - Moeda Estrangeira'!#REF!</definedName>
    <definedName name="XRefCopy18" localSheetId="6" hidden="1">'[109]Anexo 15 - Moeda Estrangeira'!#REF!</definedName>
    <definedName name="XRefCopy18" hidden="1">'[109]Anexo 15 - Moeda Estrangeira'!#REF!</definedName>
    <definedName name="XRefCopy18Row" localSheetId="2" hidden="1">#REF!</definedName>
    <definedName name="XRefCopy18Row" localSheetId="0" hidden="1">#REF!</definedName>
    <definedName name="XRefCopy18Row" localSheetId="6" hidden="1">#REF!</definedName>
    <definedName name="XRefCopy18Row" hidden="1">#REF!</definedName>
    <definedName name="XRefCopy19" localSheetId="2" hidden="1">#REF!</definedName>
    <definedName name="XRefCopy19" localSheetId="0" hidden="1">#REF!</definedName>
    <definedName name="XRefCopy19" localSheetId="6" hidden="1">#REF!</definedName>
    <definedName name="XRefCopy19" hidden="1">#REF!</definedName>
    <definedName name="XRefCopy19Row" localSheetId="2" hidden="1">[112]XREF!#REF!</definedName>
    <definedName name="XRefCopy19Row" localSheetId="0" hidden="1">[112]XREF!#REF!</definedName>
    <definedName name="XRefCopy19Row" localSheetId="6" hidden="1">[112]XREF!#REF!</definedName>
    <definedName name="XRefCopy19Row" hidden="1">[112]XREF!#REF!</definedName>
    <definedName name="XRefCopy1Row" localSheetId="2" hidden="1">#REF!</definedName>
    <definedName name="XRefCopy1Row" localSheetId="0" hidden="1">#REF!</definedName>
    <definedName name="XRefCopy1Row" localSheetId="6" hidden="1">#REF!</definedName>
    <definedName name="XRefCopy1Row" hidden="1">#REF!</definedName>
    <definedName name="XRefCopy2" localSheetId="2" hidden="1">#REF!</definedName>
    <definedName name="XRefCopy2" localSheetId="0" hidden="1">#REF!</definedName>
    <definedName name="XRefCopy2" localSheetId="6" hidden="1">#REF!</definedName>
    <definedName name="XRefCopy2" hidden="1">#REF!</definedName>
    <definedName name="XRefCopy20" localSheetId="2" hidden="1">#REF!</definedName>
    <definedName name="XRefCopy20" localSheetId="0" hidden="1">#REF!</definedName>
    <definedName name="XRefCopy20" localSheetId="6" hidden="1">#REF!</definedName>
    <definedName name="XRefCopy20" hidden="1">#REF!</definedName>
    <definedName name="XRefCopy20Row" localSheetId="2" hidden="1">#REF!</definedName>
    <definedName name="XRefCopy20Row" localSheetId="0" hidden="1">#REF!</definedName>
    <definedName name="XRefCopy20Row" localSheetId="6" hidden="1">#REF!</definedName>
    <definedName name="XRefCopy20Row" hidden="1">#REF!</definedName>
    <definedName name="XRefCopy21" localSheetId="2" hidden="1">#REF!</definedName>
    <definedName name="XRefCopy21" localSheetId="0" hidden="1">#REF!</definedName>
    <definedName name="XRefCopy21" localSheetId="6" hidden="1">#REF!</definedName>
    <definedName name="XRefCopy21" hidden="1">#REF!</definedName>
    <definedName name="XRefCopy21Row" localSheetId="2" hidden="1">#REF!</definedName>
    <definedName name="XRefCopy21Row" localSheetId="0" hidden="1">#REF!</definedName>
    <definedName name="XRefCopy21Row" localSheetId="6" hidden="1">#REF!</definedName>
    <definedName name="XRefCopy21Row" hidden="1">#REF!</definedName>
    <definedName name="XRefCopy22" localSheetId="2" hidden="1">#REF!</definedName>
    <definedName name="XRefCopy22" localSheetId="0" hidden="1">#REF!</definedName>
    <definedName name="XRefCopy22" localSheetId="6" hidden="1">#REF!</definedName>
    <definedName name="XRefCopy22" hidden="1">#REF!</definedName>
    <definedName name="XRefCopy22Row" localSheetId="2" hidden="1">#REF!</definedName>
    <definedName name="XRefCopy22Row" localSheetId="0" hidden="1">#REF!</definedName>
    <definedName name="XRefCopy22Row" localSheetId="6" hidden="1">#REF!</definedName>
    <definedName name="XRefCopy22Row" hidden="1">#REF!</definedName>
    <definedName name="XRefCopy23" localSheetId="2" hidden="1">#REF!</definedName>
    <definedName name="XRefCopy23" localSheetId="0" hidden="1">#REF!</definedName>
    <definedName name="XRefCopy23" localSheetId="6" hidden="1">#REF!</definedName>
    <definedName name="XRefCopy23" hidden="1">#REF!</definedName>
    <definedName name="XRefCopy23Row" localSheetId="2" hidden="1">#REF!</definedName>
    <definedName name="XRefCopy23Row" localSheetId="0" hidden="1">#REF!</definedName>
    <definedName name="XRefCopy23Row" localSheetId="6" hidden="1">#REF!</definedName>
    <definedName name="XRefCopy23Row" hidden="1">#REF!</definedName>
    <definedName name="XRefCopy24" localSheetId="2" hidden="1">'[113]Despesas partes ligadas'!#REF!</definedName>
    <definedName name="XRefCopy24" localSheetId="0" hidden="1">'[113]Despesas partes ligadas'!#REF!</definedName>
    <definedName name="XRefCopy24" localSheetId="6" hidden="1">'[113]Despesas partes ligadas'!#REF!</definedName>
    <definedName name="XRefCopy24" hidden="1">'[113]Despesas partes ligadas'!#REF!</definedName>
    <definedName name="XRefCopy24Row" localSheetId="2" hidden="1">[114]XREF!#REF!</definedName>
    <definedName name="XRefCopy24Row" localSheetId="0" hidden="1">[114]XREF!#REF!</definedName>
    <definedName name="XRefCopy24Row" localSheetId="6" hidden="1">[114]XREF!#REF!</definedName>
    <definedName name="XRefCopy24Row" hidden="1">[114]XREF!#REF!</definedName>
    <definedName name="XRefCopy25" localSheetId="2" hidden="1">#REF!</definedName>
    <definedName name="XRefCopy25" localSheetId="0" hidden="1">#REF!</definedName>
    <definedName name="XRefCopy25" localSheetId="6" hidden="1">#REF!</definedName>
    <definedName name="XRefCopy25" hidden="1">#REF!</definedName>
    <definedName name="XRefCopy25Row" localSheetId="2" hidden="1">[115]XREF!#REF!</definedName>
    <definedName name="XRefCopy25Row" localSheetId="0" hidden="1">[115]XREF!#REF!</definedName>
    <definedName name="XRefCopy25Row" localSheetId="6" hidden="1">[115]XREF!#REF!</definedName>
    <definedName name="XRefCopy25Row" hidden="1">[115]XREF!#REF!</definedName>
    <definedName name="XRefCopy26" localSheetId="2" hidden="1">#REF!</definedName>
    <definedName name="XRefCopy26" localSheetId="0" hidden="1">#REF!</definedName>
    <definedName name="XRefCopy26" localSheetId="6" hidden="1">#REF!</definedName>
    <definedName name="XRefCopy26" hidden="1">#REF!</definedName>
    <definedName name="XRefCopy26Row" localSheetId="2" hidden="1">[116]XREF!#REF!</definedName>
    <definedName name="XRefCopy26Row" localSheetId="0" hidden="1">[116]XREF!#REF!</definedName>
    <definedName name="XRefCopy26Row" localSheetId="6" hidden="1">[116]XREF!#REF!</definedName>
    <definedName name="XRefCopy26Row" hidden="1">[116]XREF!#REF!</definedName>
    <definedName name="XRefCopy27" localSheetId="2" hidden="1">#REF!</definedName>
    <definedName name="XRefCopy27" localSheetId="0" hidden="1">#REF!</definedName>
    <definedName name="XRefCopy27" localSheetId="6" hidden="1">#REF!</definedName>
    <definedName name="XRefCopy27" hidden="1">#REF!</definedName>
    <definedName name="XRefCopy27Row" localSheetId="2" hidden="1">#REF!</definedName>
    <definedName name="XRefCopy27Row" localSheetId="0" hidden="1">#REF!</definedName>
    <definedName name="XRefCopy27Row" localSheetId="6" hidden="1">#REF!</definedName>
    <definedName name="XRefCopy27Row" hidden="1">#REF!</definedName>
    <definedName name="XRefCopy28" localSheetId="2" hidden="1">[117]DRE!#REF!</definedName>
    <definedName name="XRefCopy28" localSheetId="0" hidden="1">[117]DRE!#REF!</definedName>
    <definedName name="XRefCopy28" localSheetId="6" hidden="1">[117]DRE!#REF!</definedName>
    <definedName name="XRefCopy28" hidden="1">[117]DRE!#REF!</definedName>
    <definedName name="XRefCopy28Row" localSheetId="2" hidden="1">#REF!</definedName>
    <definedName name="XRefCopy28Row" localSheetId="0" hidden="1">#REF!</definedName>
    <definedName name="XRefCopy28Row" localSheetId="6" hidden="1">#REF!</definedName>
    <definedName name="XRefCopy28Row" hidden="1">#REF!</definedName>
    <definedName name="XRefCopy29" localSheetId="2" hidden="1">[117]DRE!#REF!</definedName>
    <definedName name="XRefCopy29" localSheetId="0" hidden="1">[117]DRE!#REF!</definedName>
    <definedName name="XRefCopy29" localSheetId="6" hidden="1">[117]DRE!#REF!</definedName>
    <definedName name="XRefCopy29" hidden="1">[117]DRE!#REF!</definedName>
    <definedName name="XRefCopy29Row" localSheetId="2" hidden="1">#REF!</definedName>
    <definedName name="XRefCopy29Row" localSheetId="0" hidden="1">#REF!</definedName>
    <definedName name="XRefCopy29Row" localSheetId="6" hidden="1">#REF!</definedName>
    <definedName name="XRefCopy29Row" hidden="1">#REF!</definedName>
    <definedName name="XRefCopy2Row" localSheetId="2" hidden="1">[118]XREF!#REF!</definedName>
    <definedName name="XRefCopy2Row" localSheetId="0" hidden="1">[118]XREF!#REF!</definedName>
    <definedName name="XRefCopy2Row" localSheetId="6" hidden="1">[118]XREF!#REF!</definedName>
    <definedName name="XRefCopy2Row" hidden="1">[118]XREF!#REF!</definedName>
    <definedName name="XRefCopy3" localSheetId="2" hidden="1">#REF!</definedName>
    <definedName name="XRefCopy3" localSheetId="0" hidden="1">#REF!</definedName>
    <definedName name="XRefCopy3" localSheetId="6" hidden="1">#REF!</definedName>
    <definedName name="XRefCopy3" hidden="1">#REF!</definedName>
    <definedName name="XRefCopy30" localSheetId="2" hidden="1">[117]DRE!#REF!</definedName>
    <definedName name="XRefCopy30" localSheetId="0" hidden="1">[117]DRE!#REF!</definedName>
    <definedName name="XRefCopy30" localSheetId="6" hidden="1">[117]DRE!#REF!</definedName>
    <definedName name="XRefCopy30" hidden="1">[117]DRE!#REF!</definedName>
    <definedName name="XRefCopy30Row" localSheetId="2" hidden="1">[119]XREF!#REF!</definedName>
    <definedName name="XRefCopy30Row" localSheetId="0" hidden="1">[119]XREF!#REF!</definedName>
    <definedName name="XRefCopy30Row" localSheetId="6" hidden="1">[119]XREF!#REF!</definedName>
    <definedName name="XRefCopy30Row" hidden="1">[119]XREF!#REF!</definedName>
    <definedName name="XRefCopy31" localSheetId="2" hidden="1">[117]DRE!#REF!</definedName>
    <definedName name="XRefCopy31" localSheetId="0" hidden="1">[117]DRE!#REF!</definedName>
    <definedName name="XRefCopy31" localSheetId="6" hidden="1">[117]DRE!#REF!</definedName>
    <definedName name="XRefCopy31" hidden="1">[117]DRE!#REF!</definedName>
    <definedName name="XRefCopy31Row" localSheetId="2" hidden="1">#REF!</definedName>
    <definedName name="XRefCopy31Row" localSheetId="0" hidden="1">#REF!</definedName>
    <definedName name="XRefCopy31Row" localSheetId="6" hidden="1">#REF!</definedName>
    <definedName name="XRefCopy31Row" hidden="1">#REF!</definedName>
    <definedName name="XRefCopy32" localSheetId="2" hidden="1">[117]DRE!#REF!</definedName>
    <definedName name="XRefCopy32" localSheetId="0" hidden="1">[117]DRE!#REF!</definedName>
    <definedName name="XRefCopy32" localSheetId="6" hidden="1">[117]DRE!#REF!</definedName>
    <definedName name="XRefCopy32" hidden="1">[117]DRE!#REF!</definedName>
    <definedName name="XRefCopy32Row" localSheetId="2" hidden="1">#REF!</definedName>
    <definedName name="XRefCopy32Row" localSheetId="0" hidden="1">#REF!</definedName>
    <definedName name="XRefCopy32Row" localSheetId="6" hidden="1">#REF!</definedName>
    <definedName name="XRefCopy32Row" hidden="1">#REF!</definedName>
    <definedName name="XRefCopy33" localSheetId="2" hidden="1">[117]DRE!#REF!</definedName>
    <definedName name="XRefCopy33" localSheetId="0" hidden="1">[117]DRE!#REF!</definedName>
    <definedName name="XRefCopy33" localSheetId="6" hidden="1">[117]DRE!#REF!</definedName>
    <definedName name="XRefCopy33" hidden="1">[117]DRE!#REF!</definedName>
    <definedName name="XRefCopy33Row" localSheetId="2" hidden="1">#REF!</definedName>
    <definedName name="XRefCopy33Row" localSheetId="0" hidden="1">#REF!</definedName>
    <definedName name="XRefCopy33Row" localSheetId="6" hidden="1">#REF!</definedName>
    <definedName name="XRefCopy33Row" hidden="1">#REF!</definedName>
    <definedName name="XRefCopy34" localSheetId="2" hidden="1">[117]DRE!#REF!</definedName>
    <definedName name="XRefCopy34" localSheetId="0" hidden="1">[117]DRE!#REF!</definedName>
    <definedName name="XRefCopy34" localSheetId="6" hidden="1">[117]DRE!#REF!</definedName>
    <definedName name="XRefCopy34" hidden="1">[117]DRE!#REF!</definedName>
    <definedName name="XRefCopy34Row" localSheetId="2" hidden="1">[120]XREF!#REF!</definedName>
    <definedName name="XRefCopy34Row" localSheetId="0" hidden="1">[120]XREF!#REF!</definedName>
    <definedName name="XRefCopy34Row" localSheetId="6" hidden="1">[120]XREF!#REF!</definedName>
    <definedName name="XRefCopy34Row" hidden="1">[120]XREF!#REF!</definedName>
    <definedName name="XRefCopy35" localSheetId="2" hidden="1">[117]DRE!#REF!</definedName>
    <definedName name="XRefCopy35" localSheetId="0" hidden="1">[117]DRE!#REF!</definedName>
    <definedName name="XRefCopy35" localSheetId="6" hidden="1">[117]DRE!#REF!</definedName>
    <definedName name="XRefCopy35" hidden="1">[117]DRE!#REF!</definedName>
    <definedName name="XRefCopy35Row" localSheetId="2" hidden="1">#REF!</definedName>
    <definedName name="XRefCopy35Row" localSheetId="0" hidden="1">#REF!</definedName>
    <definedName name="XRefCopy35Row" localSheetId="6" hidden="1">#REF!</definedName>
    <definedName name="XRefCopy35Row" hidden="1">#REF!</definedName>
    <definedName name="XRefCopy36" localSheetId="2" hidden="1">#REF!</definedName>
    <definedName name="XRefCopy36" localSheetId="0" hidden="1">#REF!</definedName>
    <definedName name="XRefCopy36" localSheetId="6" hidden="1">#REF!</definedName>
    <definedName name="XRefCopy36" hidden="1">#REF!</definedName>
    <definedName name="XRefCopy36Row" localSheetId="2" hidden="1">#REF!</definedName>
    <definedName name="XRefCopy36Row" localSheetId="0" hidden="1">#REF!</definedName>
    <definedName name="XRefCopy36Row" localSheetId="6" hidden="1">#REF!</definedName>
    <definedName name="XRefCopy36Row" hidden="1">#REF!</definedName>
    <definedName name="XRefCopy37" localSheetId="2" hidden="1">#REF!</definedName>
    <definedName name="XRefCopy37" localSheetId="0" hidden="1">#REF!</definedName>
    <definedName name="XRefCopy37" localSheetId="6" hidden="1">#REF!</definedName>
    <definedName name="XRefCopy37" hidden="1">#REF!</definedName>
    <definedName name="XRefCopy37Row" localSheetId="2" hidden="1">#REF!</definedName>
    <definedName name="XRefCopy37Row" localSheetId="0" hidden="1">#REF!</definedName>
    <definedName name="XRefCopy37Row" localSheetId="6" hidden="1">#REF!</definedName>
    <definedName name="XRefCopy37Row" hidden="1">#REF!</definedName>
    <definedName name="XRefCopy38" localSheetId="2" hidden="1">#REF!</definedName>
    <definedName name="XRefCopy38" localSheetId="0" hidden="1">#REF!</definedName>
    <definedName name="XRefCopy38" localSheetId="6" hidden="1">#REF!</definedName>
    <definedName name="XRefCopy38" hidden="1">#REF!</definedName>
    <definedName name="XRefCopy38Row" localSheetId="2" hidden="1">#REF!</definedName>
    <definedName name="XRefCopy38Row" localSheetId="0" hidden="1">#REF!</definedName>
    <definedName name="XRefCopy38Row" localSheetId="6" hidden="1">#REF!</definedName>
    <definedName name="XRefCopy38Row" hidden="1">#REF!</definedName>
    <definedName name="XRefCopy39" localSheetId="2" hidden="1">#REF!</definedName>
    <definedName name="XRefCopy39" localSheetId="0" hidden="1">#REF!</definedName>
    <definedName name="XRefCopy39" localSheetId="6" hidden="1">#REF!</definedName>
    <definedName name="XRefCopy39" hidden="1">#REF!</definedName>
    <definedName name="XRefCopy39Row" localSheetId="2" hidden="1">#REF!</definedName>
    <definedName name="XRefCopy39Row" localSheetId="0" hidden="1">#REF!</definedName>
    <definedName name="XRefCopy39Row" localSheetId="6" hidden="1">#REF!</definedName>
    <definedName name="XRefCopy39Row" hidden="1">#REF!</definedName>
    <definedName name="XRefCopy3Row" localSheetId="2" hidden="1">#REF!</definedName>
    <definedName name="XRefCopy3Row" localSheetId="0" hidden="1">#REF!</definedName>
    <definedName name="XRefCopy3Row" localSheetId="6" hidden="1">#REF!</definedName>
    <definedName name="XRefCopy3Row" hidden="1">#REF!</definedName>
    <definedName name="XRefCopy4" localSheetId="2" hidden="1">#REF!</definedName>
    <definedName name="XRefCopy4" localSheetId="0" hidden="1">#REF!</definedName>
    <definedName name="XRefCopy4" localSheetId="6" hidden="1">#REF!</definedName>
    <definedName name="XRefCopy4" hidden="1">#REF!</definedName>
    <definedName name="XRefCopy40" localSheetId="2" hidden="1">#REF!</definedName>
    <definedName name="XRefCopy40" localSheetId="0" hidden="1">#REF!</definedName>
    <definedName name="XRefCopy40" localSheetId="6" hidden="1">#REF!</definedName>
    <definedName name="XRefCopy40" hidden="1">#REF!</definedName>
    <definedName name="XRefCopy40Row" localSheetId="2" hidden="1">#REF!</definedName>
    <definedName name="XRefCopy40Row" localSheetId="0" hidden="1">#REF!</definedName>
    <definedName name="XRefCopy40Row" localSheetId="6" hidden="1">#REF!</definedName>
    <definedName name="XRefCopy40Row" hidden="1">#REF!</definedName>
    <definedName name="XRefCopy41" localSheetId="2" hidden="1">#REF!</definedName>
    <definedName name="XRefCopy41" localSheetId="0" hidden="1">#REF!</definedName>
    <definedName name="XRefCopy41" localSheetId="6" hidden="1">#REF!</definedName>
    <definedName name="XRefCopy41" hidden="1">#REF!</definedName>
    <definedName name="XRefCopy41Row" localSheetId="2" hidden="1">#REF!</definedName>
    <definedName name="XRefCopy41Row" localSheetId="0" hidden="1">#REF!</definedName>
    <definedName name="XRefCopy41Row" localSheetId="6" hidden="1">#REF!</definedName>
    <definedName name="XRefCopy41Row" hidden="1">#REF!</definedName>
    <definedName name="XRefCopy42" localSheetId="2" hidden="1">#REF!</definedName>
    <definedName name="XRefCopy42" localSheetId="0" hidden="1">#REF!</definedName>
    <definedName name="XRefCopy42" localSheetId="6" hidden="1">#REF!</definedName>
    <definedName name="XRefCopy42" hidden="1">#REF!</definedName>
    <definedName name="XRefCopy42Row" localSheetId="2" hidden="1">#REF!</definedName>
    <definedName name="XRefCopy42Row" localSheetId="0" hidden="1">#REF!</definedName>
    <definedName name="XRefCopy42Row" localSheetId="6" hidden="1">#REF!</definedName>
    <definedName name="XRefCopy42Row" hidden="1">#REF!</definedName>
    <definedName name="XRefCopy43" localSheetId="2" hidden="1">#REF!</definedName>
    <definedName name="XRefCopy43" localSheetId="0" hidden="1">#REF!</definedName>
    <definedName name="XRefCopy43" localSheetId="6" hidden="1">#REF!</definedName>
    <definedName name="XRefCopy43" hidden="1">#REF!</definedName>
    <definedName name="XRefCopy43Row" localSheetId="2" hidden="1">#REF!</definedName>
    <definedName name="XRefCopy43Row" localSheetId="0" hidden="1">#REF!</definedName>
    <definedName name="XRefCopy43Row" localSheetId="6" hidden="1">#REF!</definedName>
    <definedName name="XRefCopy43Row" hidden="1">#REF!</definedName>
    <definedName name="XRefCopy44" localSheetId="2" hidden="1">#REF!</definedName>
    <definedName name="XRefCopy44" localSheetId="0" hidden="1">#REF!</definedName>
    <definedName name="XRefCopy44" localSheetId="6" hidden="1">#REF!</definedName>
    <definedName name="XRefCopy44" hidden="1">#REF!</definedName>
    <definedName name="XRefCopy44Row" localSheetId="2" hidden="1">#REF!</definedName>
    <definedName name="XRefCopy44Row" localSheetId="0" hidden="1">#REF!</definedName>
    <definedName name="XRefCopy44Row" localSheetId="6" hidden="1">#REF!</definedName>
    <definedName name="XRefCopy44Row" hidden="1">#REF!</definedName>
    <definedName name="XRefCopy45" hidden="1">'[121]PIS, Cofins e Out Variav. 31.03'!$L$18</definedName>
    <definedName name="XRefCopy45Row" localSheetId="2" hidden="1">#REF!</definedName>
    <definedName name="XRefCopy45Row" localSheetId="0" hidden="1">#REF!</definedName>
    <definedName name="XRefCopy45Row" localSheetId="6" hidden="1">#REF!</definedName>
    <definedName name="XRefCopy45Row" hidden="1">#REF!</definedName>
    <definedName name="XRefCopy46" hidden="1">'[121]PIS, Cofins e Out Variav. 31.03'!$L$14</definedName>
    <definedName name="XRefCopy46Row" localSheetId="2" hidden="1">#REF!</definedName>
    <definedName name="XRefCopy46Row" localSheetId="0" hidden="1">#REF!</definedName>
    <definedName name="XRefCopy46Row" localSheetId="6" hidden="1">#REF!</definedName>
    <definedName name="XRefCopy46Row" hidden="1">#REF!</definedName>
    <definedName name="XRefCopy47" hidden="1">'[121]PIS, Cofins e Out Variav. 31.03'!$C$18</definedName>
    <definedName name="XRefCopy47Row" localSheetId="2" hidden="1">#REF!</definedName>
    <definedName name="XRefCopy47Row" localSheetId="0" hidden="1">#REF!</definedName>
    <definedName name="XRefCopy47Row" localSheetId="6" hidden="1">#REF!</definedName>
    <definedName name="XRefCopy47Row" hidden="1">#REF!</definedName>
    <definedName name="XRefCopy48" hidden="1">'[121]PIS, Cofins e Out Variav. 31.03'!$C$33</definedName>
    <definedName name="XRefCopy49" hidden="1">'[121]PIS, Cofins e Out Variav. 31.03'!$G$18</definedName>
    <definedName name="XRefCopy49Row" localSheetId="2" hidden="1">#REF!</definedName>
    <definedName name="XRefCopy49Row" localSheetId="0" hidden="1">#REF!</definedName>
    <definedName name="XRefCopy49Row" localSheetId="6" hidden="1">#REF!</definedName>
    <definedName name="XRefCopy49Row" hidden="1">#REF!</definedName>
    <definedName name="XRefCopy4Row" localSheetId="2" hidden="1">#REF!</definedName>
    <definedName name="XRefCopy4Row" localSheetId="0" hidden="1">#REF!</definedName>
    <definedName name="XRefCopy4Row" localSheetId="6" hidden="1">#REF!</definedName>
    <definedName name="XRefCopy4Row" hidden="1">#REF!</definedName>
    <definedName name="XRefCopy5" localSheetId="2" hidden="1">#REF!</definedName>
    <definedName name="XRefCopy5" localSheetId="0" hidden="1">#REF!</definedName>
    <definedName name="XRefCopy5" localSheetId="6" hidden="1">#REF!</definedName>
    <definedName name="XRefCopy5" hidden="1">#REF!</definedName>
    <definedName name="XRefCopy50" hidden="1">'[121]PIS, Cofins e Out Variav. 31.03'!$L$14</definedName>
    <definedName name="XRefCopy51" hidden="1">'[121]PIS, Cofins e Out Variav. 31.03'!$L$18</definedName>
    <definedName name="XRefCopy51Row" localSheetId="2" hidden="1">#REF!</definedName>
    <definedName name="XRefCopy51Row" localSheetId="0" hidden="1">#REF!</definedName>
    <definedName name="XRefCopy51Row" localSheetId="6" hidden="1">#REF!</definedName>
    <definedName name="XRefCopy51Row" hidden="1">#REF!</definedName>
    <definedName name="XRefCopy52" localSheetId="2" hidden="1">[122]Impostos!#REF!</definedName>
    <definedName name="XRefCopy52" localSheetId="0" hidden="1">[122]Impostos!#REF!</definedName>
    <definedName name="XRefCopy52" localSheetId="6" hidden="1">[122]Impostos!#REF!</definedName>
    <definedName name="XRefCopy52" hidden="1">[122]Impostos!#REF!</definedName>
    <definedName name="XRefCopy52Row" localSheetId="2" hidden="1">#REF!</definedName>
    <definedName name="XRefCopy52Row" localSheetId="0" hidden="1">#REF!</definedName>
    <definedName name="XRefCopy52Row" localSheetId="6" hidden="1">#REF!</definedName>
    <definedName name="XRefCopy52Row" hidden="1">#REF!</definedName>
    <definedName name="XRefCopy53" hidden="1">[123]Lead!$F$342</definedName>
    <definedName name="XRefCopy53Row" hidden="1">[123]XREF!$3:$3</definedName>
    <definedName name="XRefCopy54" hidden="1">[123]Lead!$F$258</definedName>
    <definedName name="XRefCopy54Row" hidden="1">[123]XREF!$5:$5</definedName>
    <definedName name="XRefCopy55" hidden="1">[123]Lead!$N$688</definedName>
    <definedName name="XRefCopy55Row" hidden="1">[123]XREF!$9:$9</definedName>
    <definedName name="XRefCopy56" localSheetId="2" hidden="1">#REF!</definedName>
    <definedName name="XRefCopy56" localSheetId="0" hidden="1">#REF!</definedName>
    <definedName name="XRefCopy56" localSheetId="6" hidden="1">#REF!</definedName>
    <definedName name="XRefCopy56" hidden="1">#REF!</definedName>
    <definedName name="XRefCopy56Row" hidden="1">[123]XREF!$12:$12</definedName>
    <definedName name="XRefCopy57" localSheetId="2" hidden="1">#REF!</definedName>
    <definedName name="XRefCopy57" localSheetId="0" hidden="1">#REF!</definedName>
    <definedName name="XRefCopy57" localSheetId="6" hidden="1">#REF!</definedName>
    <definedName name="XRefCopy57" hidden="1">#REF!</definedName>
    <definedName name="XRefCopy57Row" localSheetId="2" hidden="1">[124]XREF!#REF!</definedName>
    <definedName name="XRefCopy57Row" localSheetId="0" hidden="1">[124]XREF!#REF!</definedName>
    <definedName name="XRefCopy57Row" localSheetId="6" hidden="1">[124]XREF!#REF!</definedName>
    <definedName name="XRefCopy57Row" hidden="1">[124]XREF!#REF!</definedName>
    <definedName name="XRefCopy58" localSheetId="2" hidden="1">#REF!</definedName>
    <definedName name="XRefCopy58" localSheetId="0" hidden="1">#REF!</definedName>
    <definedName name="XRefCopy58" localSheetId="6" hidden="1">#REF!</definedName>
    <definedName name="XRefCopy58" hidden="1">#REF!</definedName>
    <definedName name="XRefCopy58Row" localSheetId="2" hidden="1">#REF!</definedName>
    <definedName name="XRefCopy58Row" localSheetId="0" hidden="1">#REF!</definedName>
    <definedName name="XRefCopy58Row" localSheetId="6" hidden="1">#REF!</definedName>
    <definedName name="XRefCopy58Row" hidden="1">#REF!</definedName>
    <definedName name="XRefCopy59" localSheetId="2" hidden="1">'[30]Resumo (x) Contab. '!#REF!</definedName>
    <definedName name="XRefCopy59" localSheetId="0" hidden="1">'[30]Resumo (x) Contab. '!#REF!</definedName>
    <definedName name="XRefCopy59" localSheetId="6" hidden="1">'[30]Resumo (x) Contab. '!#REF!</definedName>
    <definedName name="XRefCopy59" hidden="1">'[30]Resumo (x) Contab. '!#REF!</definedName>
    <definedName name="XRefCopy59Row" localSheetId="2" hidden="1">#REF!</definedName>
    <definedName name="XRefCopy59Row" localSheetId="0" hidden="1">#REF!</definedName>
    <definedName name="XRefCopy59Row" localSheetId="6" hidden="1">#REF!</definedName>
    <definedName name="XRefCopy59Row" hidden="1">#REF!</definedName>
    <definedName name="XRefCopy5Row" localSheetId="2" hidden="1">[125]XREF!#REF!</definedName>
    <definedName name="XRefCopy5Row" localSheetId="0" hidden="1">[125]XREF!#REF!</definedName>
    <definedName name="XRefCopy5Row" localSheetId="6" hidden="1">[125]XREF!#REF!</definedName>
    <definedName name="XRefCopy5Row" hidden="1">[125]XREF!#REF!</definedName>
    <definedName name="XRefCopy6" localSheetId="2" hidden="1">#REF!</definedName>
    <definedName name="XRefCopy6" localSheetId="0" hidden="1">#REF!</definedName>
    <definedName name="XRefCopy6" localSheetId="6" hidden="1">#REF!</definedName>
    <definedName name="XRefCopy6" hidden="1">#REF!</definedName>
    <definedName name="XRefCopy60" localSheetId="2" hidden="1">'[30]Resumo (x) Contab. '!#REF!</definedName>
    <definedName name="XRefCopy60" localSheetId="0" hidden="1">'[30]Resumo (x) Contab. '!#REF!</definedName>
    <definedName name="XRefCopy60" localSheetId="6" hidden="1">'[30]Resumo (x) Contab. '!#REF!</definedName>
    <definedName name="XRefCopy60" hidden="1">'[30]Resumo (x) Contab. '!#REF!</definedName>
    <definedName name="XRefCopy60Row" localSheetId="2" hidden="1">#REF!</definedName>
    <definedName name="XRefCopy60Row" localSheetId="0" hidden="1">#REF!</definedName>
    <definedName name="XRefCopy60Row" localSheetId="6" hidden="1">#REF!</definedName>
    <definedName name="XRefCopy60Row" hidden="1">#REF!</definedName>
    <definedName name="XRefCopy61" localSheetId="2" hidden="1">'[30]Resumo (x) Contab. '!#REF!</definedName>
    <definedName name="XRefCopy61" localSheetId="0" hidden="1">'[30]Resumo (x) Contab. '!#REF!</definedName>
    <definedName name="XRefCopy61" localSheetId="6" hidden="1">'[30]Resumo (x) Contab. '!#REF!</definedName>
    <definedName name="XRefCopy61" hidden="1">'[30]Resumo (x) Contab. '!#REF!</definedName>
    <definedName name="XRefCopy61Row" localSheetId="2" hidden="1">#REF!</definedName>
    <definedName name="XRefCopy61Row" localSheetId="0" hidden="1">#REF!</definedName>
    <definedName name="XRefCopy61Row" localSheetId="6" hidden="1">#REF!</definedName>
    <definedName name="XRefCopy61Row" hidden="1">#REF!</definedName>
    <definedName name="XRefCopy62" localSheetId="2" hidden="1">'[30]Resumo (x) Contab. '!#REF!</definedName>
    <definedName name="XRefCopy62" localSheetId="0" hidden="1">'[30]Resumo (x) Contab. '!#REF!</definedName>
    <definedName name="XRefCopy62" localSheetId="6" hidden="1">'[30]Resumo (x) Contab. '!#REF!</definedName>
    <definedName name="XRefCopy62" hidden="1">'[30]Resumo (x) Contab. '!#REF!</definedName>
    <definedName name="XRefCopy62Row" localSheetId="2" hidden="1">#REF!</definedName>
    <definedName name="XRefCopy62Row" localSheetId="0" hidden="1">#REF!</definedName>
    <definedName name="XRefCopy62Row" localSheetId="6" hidden="1">#REF!</definedName>
    <definedName name="XRefCopy62Row" hidden="1">#REF!</definedName>
    <definedName name="XRefCopy63" localSheetId="2" hidden="1">'[30]Resumo (x) Contab. '!#REF!</definedName>
    <definedName name="XRefCopy63" localSheetId="0" hidden="1">'[30]Resumo (x) Contab. '!#REF!</definedName>
    <definedName name="XRefCopy63" localSheetId="6" hidden="1">'[30]Resumo (x) Contab. '!#REF!</definedName>
    <definedName name="XRefCopy63" hidden="1">'[30]Resumo (x) Contab. '!#REF!</definedName>
    <definedName name="XRefCopy63Row" localSheetId="2" hidden="1">#REF!</definedName>
    <definedName name="XRefCopy63Row" localSheetId="0" hidden="1">#REF!</definedName>
    <definedName name="XRefCopy63Row" localSheetId="6" hidden="1">#REF!</definedName>
    <definedName name="XRefCopy63Row" hidden="1">#REF!</definedName>
    <definedName name="XRefCopy64" localSheetId="2" hidden="1">'[30]Resumo (x) Contab. '!#REF!</definedName>
    <definedName name="XRefCopy64" localSheetId="0" hidden="1">'[30]Resumo (x) Contab. '!#REF!</definedName>
    <definedName name="XRefCopy64" localSheetId="6" hidden="1">'[30]Resumo (x) Contab. '!#REF!</definedName>
    <definedName name="XRefCopy64" hidden="1">'[30]Resumo (x) Contab. '!#REF!</definedName>
    <definedName name="XRefCopy64Row" localSheetId="2" hidden="1">#REF!</definedName>
    <definedName name="XRefCopy64Row" localSheetId="0" hidden="1">#REF!</definedName>
    <definedName name="XRefCopy64Row" localSheetId="6" hidden="1">#REF!</definedName>
    <definedName name="XRefCopy64Row" hidden="1">#REF!</definedName>
    <definedName name="XRefCopy65" localSheetId="2" hidden="1">'[30]Resumo (x) Contab. '!#REF!</definedName>
    <definedName name="XRefCopy65" localSheetId="0" hidden="1">'[30]Resumo (x) Contab. '!#REF!</definedName>
    <definedName name="XRefCopy65" localSheetId="6" hidden="1">'[30]Resumo (x) Contab. '!#REF!</definedName>
    <definedName name="XRefCopy65" hidden="1">'[30]Resumo (x) Contab. '!#REF!</definedName>
    <definedName name="XRefCopy65Row" localSheetId="2" hidden="1">#REF!</definedName>
    <definedName name="XRefCopy65Row" localSheetId="0" hidden="1">#REF!</definedName>
    <definedName name="XRefCopy65Row" localSheetId="6" hidden="1">#REF!</definedName>
    <definedName name="XRefCopy65Row" hidden="1">#REF!</definedName>
    <definedName name="XRefCopy66" localSheetId="2" hidden="1">'[105]Receitas Vendas Inpacel'!#REF!</definedName>
    <definedName name="XRefCopy66" localSheetId="0" hidden="1">'[105]Receitas Vendas Inpacel'!#REF!</definedName>
    <definedName name="XRefCopy66" localSheetId="6" hidden="1">'[105]Receitas Vendas Inpacel'!#REF!</definedName>
    <definedName name="XRefCopy66" hidden="1">'[105]Receitas Vendas Inpacel'!#REF!</definedName>
    <definedName name="XRefCopy66Row" localSheetId="2" hidden="1">#REF!</definedName>
    <definedName name="XRefCopy66Row" localSheetId="0" hidden="1">#REF!</definedName>
    <definedName name="XRefCopy66Row" localSheetId="6" hidden="1">#REF!</definedName>
    <definedName name="XRefCopy66Row" hidden="1">#REF!</definedName>
    <definedName name="XRefCopy67" localSheetId="2" hidden="1">'[105]Receitas Vendas Inpacel'!#REF!</definedName>
    <definedName name="XRefCopy67" localSheetId="0" hidden="1">'[105]Receitas Vendas Inpacel'!#REF!</definedName>
    <definedName name="XRefCopy67" localSheetId="6" hidden="1">'[105]Receitas Vendas Inpacel'!#REF!</definedName>
    <definedName name="XRefCopy67" hidden="1">'[105]Receitas Vendas Inpacel'!#REF!</definedName>
    <definedName name="XRefCopy67Row" localSheetId="2" hidden="1">#REF!</definedName>
    <definedName name="XRefCopy67Row" localSheetId="0" hidden="1">#REF!</definedName>
    <definedName name="XRefCopy67Row" localSheetId="6" hidden="1">#REF!</definedName>
    <definedName name="XRefCopy67Row" hidden="1">#REF!</definedName>
    <definedName name="XRefCopy68" localSheetId="2" hidden="1">#REF!</definedName>
    <definedName name="XRefCopy68" localSheetId="0" hidden="1">#REF!</definedName>
    <definedName name="XRefCopy68" localSheetId="6" hidden="1">#REF!</definedName>
    <definedName name="XRefCopy68" hidden="1">#REF!</definedName>
    <definedName name="XRefCopy68Row" localSheetId="2" hidden="1">#REF!</definedName>
    <definedName name="XRefCopy68Row" localSheetId="0" hidden="1">#REF!</definedName>
    <definedName name="XRefCopy68Row" localSheetId="6" hidden="1">#REF!</definedName>
    <definedName name="XRefCopy68Row" hidden="1">#REF!</definedName>
    <definedName name="XRefCopy69Row" localSheetId="2" hidden="1">#REF!</definedName>
    <definedName name="XRefCopy69Row" localSheetId="0" hidden="1">#REF!</definedName>
    <definedName name="XRefCopy69Row" localSheetId="6" hidden="1">#REF!</definedName>
    <definedName name="XRefCopy69Row" hidden="1">#REF!</definedName>
    <definedName name="XRefCopy6Row" localSheetId="2" hidden="1">#REF!</definedName>
    <definedName name="XRefCopy6Row" localSheetId="0" hidden="1">#REF!</definedName>
    <definedName name="XRefCopy6Row" localSheetId="6" hidden="1">#REF!</definedName>
    <definedName name="XRefCopy6Row" hidden="1">#REF!</definedName>
    <definedName name="XRefCopy7" hidden="1">'[126]Circularização Emprestimos'!$I$21</definedName>
    <definedName name="XRefCopy70" localSheetId="2" hidden="1">'[106]PAS Vendas'!#REF!</definedName>
    <definedName name="XRefCopy70" localSheetId="0" hidden="1">'[106]PAS Vendas'!#REF!</definedName>
    <definedName name="XRefCopy70" localSheetId="6" hidden="1">'[106]PAS Vendas'!#REF!</definedName>
    <definedName name="XRefCopy70" hidden="1">'[106]PAS Vendas'!#REF!</definedName>
    <definedName name="XRefCopy70Row" localSheetId="2" hidden="1">#REF!</definedName>
    <definedName name="XRefCopy70Row" localSheetId="0" hidden="1">#REF!</definedName>
    <definedName name="XRefCopy70Row" localSheetId="6" hidden="1">#REF!</definedName>
    <definedName name="XRefCopy70Row" hidden="1">#REF!</definedName>
    <definedName name="XRefCopy71" localSheetId="2" hidden="1">'[106]PAS Vendas'!#REF!</definedName>
    <definedName name="XRefCopy71" localSheetId="0" hidden="1">'[106]PAS Vendas'!#REF!</definedName>
    <definedName name="XRefCopy71" localSheetId="6" hidden="1">'[106]PAS Vendas'!#REF!</definedName>
    <definedName name="XRefCopy71" hidden="1">'[106]PAS Vendas'!#REF!</definedName>
    <definedName name="XRefCopy71Row" localSheetId="2" hidden="1">#REF!</definedName>
    <definedName name="XRefCopy71Row" localSheetId="0" hidden="1">#REF!</definedName>
    <definedName name="XRefCopy71Row" localSheetId="6" hidden="1">#REF!</definedName>
    <definedName name="XRefCopy71Row" hidden="1">#REF!</definedName>
    <definedName name="XRefCopy72" localSheetId="2" hidden="1">#REF!</definedName>
    <definedName name="XRefCopy72" localSheetId="0" hidden="1">#REF!</definedName>
    <definedName name="XRefCopy72" localSheetId="6" hidden="1">#REF!</definedName>
    <definedName name="XRefCopy72" hidden="1">#REF!</definedName>
    <definedName name="XRefCopy72Row" localSheetId="2" hidden="1">#REF!</definedName>
    <definedName name="XRefCopy72Row" localSheetId="0" hidden="1">#REF!</definedName>
    <definedName name="XRefCopy72Row" localSheetId="6" hidden="1">#REF!</definedName>
    <definedName name="XRefCopy72Row" hidden="1">#REF!</definedName>
    <definedName name="XRefCopy73" localSheetId="2" hidden="1">'[106]PAS Vendas'!#REF!</definedName>
    <definedName name="XRefCopy73" localSheetId="0" hidden="1">'[106]PAS Vendas'!#REF!</definedName>
    <definedName name="XRefCopy73" localSheetId="6" hidden="1">'[106]PAS Vendas'!#REF!</definedName>
    <definedName name="XRefCopy73" hidden="1">'[106]PAS Vendas'!#REF!</definedName>
    <definedName name="XRefCopy73Row" localSheetId="2" hidden="1">#REF!</definedName>
    <definedName name="XRefCopy73Row" localSheetId="0" hidden="1">#REF!</definedName>
    <definedName name="XRefCopy73Row" localSheetId="6" hidden="1">#REF!</definedName>
    <definedName name="XRefCopy73Row" hidden="1">#REF!</definedName>
    <definedName name="XRefCopy74" localSheetId="2" hidden="1">#REF!</definedName>
    <definedName name="XRefCopy74" localSheetId="0" hidden="1">#REF!</definedName>
    <definedName name="XRefCopy74" localSheetId="6" hidden="1">#REF!</definedName>
    <definedName name="XRefCopy74" hidden="1">#REF!</definedName>
    <definedName name="XRefCopy74Row" localSheetId="2" hidden="1">#REF!</definedName>
    <definedName name="XRefCopy74Row" localSheetId="0" hidden="1">#REF!</definedName>
    <definedName name="XRefCopy74Row" localSheetId="6" hidden="1">#REF!</definedName>
    <definedName name="XRefCopy74Row" hidden="1">#REF!</definedName>
    <definedName name="XRefCopy75" localSheetId="2" hidden="1">#REF!</definedName>
    <definedName name="XRefCopy75" localSheetId="0" hidden="1">#REF!</definedName>
    <definedName name="XRefCopy75" localSheetId="6" hidden="1">#REF!</definedName>
    <definedName name="XRefCopy75" hidden="1">#REF!</definedName>
    <definedName name="XRefCopy75Row" localSheetId="2" hidden="1">#REF!</definedName>
    <definedName name="XRefCopy75Row" localSheetId="0" hidden="1">#REF!</definedName>
    <definedName name="XRefCopy75Row" localSheetId="6" hidden="1">#REF!</definedName>
    <definedName name="XRefCopy75Row" hidden="1">#REF!</definedName>
    <definedName name="XRefCopy76" localSheetId="2" hidden="1">'[105]Receitas Vendas Inpacel'!#REF!</definedName>
    <definedName name="XRefCopy76" localSheetId="0" hidden="1">'[105]Receitas Vendas Inpacel'!#REF!</definedName>
    <definedName name="XRefCopy76" localSheetId="6" hidden="1">'[105]Receitas Vendas Inpacel'!#REF!</definedName>
    <definedName name="XRefCopy76" hidden="1">'[105]Receitas Vendas Inpacel'!#REF!</definedName>
    <definedName name="XRefCopy76Row" localSheetId="2" hidden="1">#REF!</definedName>
    <definedName name="XRefCopy76Row" localSheetId="0" hidden="1">#REF!</definedName>
    <definedName name="XRefCopy76Row" localSheetId="6" hidden="1">#REF!</definedName>
    <definedName name="XRefCopy76Row" hidden="1">#REF!</definedName>
    <definedName name="XRefCopy77" localSheetId="2" hidden="1">'[105]PAS Deduções venda Inpacel'!#REF!</definedName>
    <definedName name="XRefCopy77" localSheetId="0" hidden="1">'[105]PAS Deduções venda Inpacel'!#REF!</definedName>
    <definedName name="XRefCopy77" localSheetId="6" hidden="1">'[105]PAS Deduções venda Inpacel'!#REF!</definedName>
    <definedName name="XRefCopy77" hidden="1">'[105]PAS Deduções venda Inpacel'!#REF!</definedName>
    <definedName name="XRefCopy77Row" localSheetId="2" hidden="1">#REF!</definedName>
    <definedName name="XRefCopy77Row" localSheetId="0" hidden="1">#REF!</definedName>
    <definedName name="XRefCopy77Row" localSheetId="6" hidden="1">#REF!</definedName>
    <definedName name="XRefCopy77Row" hidden="1">#REF!</definedName>
    <definedName name="XRefCopy78" localSheetId="2" hidden="1">#REF!</definedName>
    <definedName name="XRefCopy78" localSheetId="0" hidden="1">#REF!</definedName>
    <definedName name="XRefCopy78" localSheetId="6" hidden="1">#REF!</definedName>
    <definedName name="XRefCopy78" hidden="1">#REF!</definedName>
    <definedName name="XRefCopy78Row" localSheetId="2" hidden="1">#REF!</definedName>
    <definedName name="XRefCopy78Row" localSheetId="0" hidden="1">#REF!</definedName>
    <definedName name="XRefCopy78Row" localSheetId="6" hidden="1">#REF!</definedName>
    <definedName name="XRefCopy78Row" hidden="1">#REF!</definedName>
    <definedName name="XRefCopy79" localSheetId="2" hidden="1">#REF!</definedName>
    <definedName name="XRefCopy79" localSheetId="0" hidden="1">#REF!</definedName>
    <definedName name="XRefCopy79" localSheetId="6" hidden="1">#REF!</definedName>
    <definedName name="XRefCopy79" hidden="1">#REF!</definedName>
    <definedName name="XRefCopy79Row" localSheetId="2" hidden="1">#REF!</definedName>
    <definedName name="XRefCopy79Row" localSheetId="0" hidden="1">#REF!</definedName>
    <definedName name="XRefCopy79Row" localSheetId="6" hidden="1">#REF!</definedName>
    <definedName name="XRefCopy79Row" hidden="1">#REF!</definedName>
    <definedName name="XRefCopy7Row" hidden="1">[126]XREF!$4:$4</definedName>
    <definedName name="XRefCopy8" localSheetId="2" hidden="1">#REF!</definedName>
    <definedName name="XRefCopy8" localSheetId="0" hidden="1">#REF!</definedName>
    <definedName name="XRefCopy8" localSheetId="6" hidden="1">#REF!</definedName>
    <definedName name="XRefCopy8" hidden="1">#REF!</definedName>
    <definedName name="XRefCopy80" localSheetId="2" hidden="1">#REF!</definedName>
    <definedName name="XRefCopy80" localSheetId="0" hidden="1">#REF!</definedName>
    <definedName name="XRefCopy80" localSheetId="6" hidden="1">#REF!</definedName>
    <definedName name="XRefCopy80" hidden="1">#REF!</definedName>
    <definedName name="XRefCopy80Row" localSheetId="2" hidden="1">#REF!</definedName>
    <definedName name="XRefCopy80Row" localSheetId="0" hidden="1">#REF!</definedName>
    <definedName name="XRefCopy80Row" localSheetId="6" hidden="1">#REF!</definedName>
    <definedName name="XRefCopy80Row" hidden="1">#REF!</definedName>
    <definedName name="XRefCopy81" localSheetId="2" hidden="1">'[107]PAS Vendas'!#REF!</definedName>
    <definedName name="XRefCopy81" localSheetId="0" hidden="1">'[107]PAS Vendas'!#REF!</definedName>
    <definedName name="XRefCopy81" localSheetId="6" hidden="1">'[107]PAS Vendas'!#REF!</definedName>
    <definedName name="XRefCopy81" hidden="1">'[107]PAS Vendas'!#REF!</definedName>
    <definedName name="XRefCopy81Row" localSheetId="2" hidden="1">[127]XREF!#REF!</definedName>
    <definedName name="XRefCopy81Row" localSheetId="0" hidden="1">[127]XREF!#REF!</definedName>
    <definedName name="XRefCopy81Row" localSheetId="6" hidden="1">[127]XREF!#REF!</definedName>
    <definedName name="XRefCopy81Row" hidden="1">[127]XREF!#REF!</definedName>
    <definedName name="XRefCopy82" localSheetId="2" hidden="1">'[107]PAS Vendas'!#REF!</definedName>
    <definedName name="XRefCopy82" localSheetId="0" hidden="1">'[107]PAS Vendas'!#REF!</definedName>
    <definedName name="XRefCopy82" localSheetId="6" hidden="1">'[107]PAS Vendas'!#REF!</definedName>
    <definedName name="XRefCopy82" hidden="1">'[107]PAS Vendas'!#REF!</definedName>
    <definedName name="XRefCopy84" localSheetId="2" hidden="1">'[105]Deducoes venda IP'!#REF!</definedName>
    <definedName name="XRefCopy84" localSheetId="0" hidden="1">'[105]Deducoes venda IP'!#REF!</definedName>
    <definedName name="XRefCopy84" localSheetId="6" hidden="1">'[105]Deducoes venda IP'!#REF!</definedName>
    <definedName name="XRefCopy84" hidden="1">'[105]Deducoes venda IP'!#REF!</definedName>
    <definedName name="XRefCopy85" localSheetId="2" hidden="1">'[105]Deducoes venda IP'!#REF!</definedName>
    <definedName name="XRefCopy85" localSheetId="0" hidden="1">'[105]Deducoes venda IP'!#REF!</definedName>
    <definedName name="XRefCopy85" localSheetId="6" hidden="1">'[105]Deducoes venda IP'!#REF!</definedName>
    <definedName name="XRefCopy85" hidden="1">'[105]Deducoes venda IP'!#REF!</definedName>
    <definedName name="XRefCopy86" localSheetId="2" hidden="1">'[105]Deducoes venda IP'!#REF!</definedName>
    <definedName name="XRefCopy86" localSheetId="0" hidden="1">'[105]Deducoes venda IP'!#REF!</definedName>
    <definedName name="XRefCopy86" localSheetId="6" hidden="1">'[105]Deducoes venda IP'!#REF!</definedName>
    <definedName name="XRefCopy86" hidden="1">'[105]Deducoes venda IP'!#REF!</definedName>
    <definedName name="XRefCopy86Row" localSheetId="2" hidden="1">[128]XREF!#REF!</definedName>
    <definedName name="XRefCopy86Row" localSheetId="0" hidden="1">[128]XREF!#REF!</definedName>
    <definedName name="XRefCopy86Row" localSheetId="6" hidden="1">[128]XREF!#REF!</definedName>
    <definedName name="XRefCopy86Row" hidden="1">[128]XREF!#REF!</definedName>
    <definedName name="XRefCopy87" localSheetId="2" hidden="1">'[107]PAS Vendas'!#REF!</definedName>
    <definedName name="XRefCopy87" localSheetId="0" hidden="1">'[107]PAS Vendas'!#REF!</definedName>
    <definedName name="XRefCopy87" localSheetId="6" hidden="1">'[107]PAS Vendas'!#REF!</definedName>
    <definedName name="XRefCopy87" hidden="1">'[107]PAS Vendas'!#REF!</definedName>
    <definedName name="XRefCopy87Row" localSheetId="2" hidden="1">[128]XREF!#REF!</definedName>
    <definedName name="XRefCopy87Row" localSheetId="0" hidden="1">[128]XREF!#REF!</definedName>
    <definedName name="XRefCopy87Row" localSheetId="6" hidden="1">[128]XREF!#REF!</definedName>
    <definedName name="XRefCopy87Row" hidden="1">[128]XREF!#REF!</definedName>
    <definedName name="XRefCopy8Row" localSheetId="2" hidden="1">#REF!</definedName>
    <definedName name="XRefCopy8Row" localSheetId="0" hidden="1">#REF!</definedName>
    <definedName name="XRefCopy8Row" localSheetId="6" hidden="1">#REF!</definedName>
    <definedName name="XRefCopy8Row" hidden="1">#REF!</definedName>
    <definedName name="XRefCopy9" localSheetId="2" hidden="1">'[109]Anexo 15 - Swap'!#REF!</definedName>
    <definedName name="XRefCopy9" localSheetId="0" hidden="1">'[109]Anexo 15 - Swap'!#REF!</definedName>
    <definedName name="XRefCopy9" localSheetId="6" hidden="1">'[109]Anexo 15 - Swap'!#REF!</definedName>
    <definedName name="XRefCopy9" hidden="1">'[109]Anexo 15 - Swap'!#REF!</definedName>
    <definedName name="XRefCopy95" localSheetId="2" hidden="1">#REF!</definedName>
    <definedName name="XRefCopy95" localSheetId="0" hidden="1">#REF!</definedName>
    <definedName name="XRefCopy95" localSheetId="6" hidden="1">#REF!</definedName>
    <definedName name="XRefCopy95" hidden="1">#REF!</definedName>
    <definedName name="XRefCopy96" localSheetId="2" hidden="1">#REF!</definedName>
    <definedName name="XRefCopy96" localSheetId="0" hidden="1">#REF!</definedName>
    <definedName name="XRefCopy96" localSheetId="6" hidden="1">#REF!</definedName>
    <definedName name="XRefCopy96" hidden="1">#REF!</definedName>
    <definedName name="XRefCopy97" localSheetId="2" hidden="1">#REF!</definedName>
    <definedName name="XRefCopy97" localSheetId="0" hidden="1">#REF!</definedName>
    <definedName name="XRefCopy97" localSheetId="6" hidden="1">#REF!</definedName>
    <definedName name="XRefCopy97" hidden="1">#REF!</definedName>
    <definedName name="XRefCopy9Row" localSheetId="2" hidden="1">[129]XREF!#REF!</definedName>
    <definedName name="XRefCopy9Row" localSheetId="0" hidden="1">[129]XREF!#REF!</definedName>
    <definedName name="XRefCopy9Row" localSheetId="6" hidden="1">[129]XREF!#REF!</definedName>
    <definedName name="XRefCopy9Row" hidden="1">[129]XREF!#REF!</definedName>
    <definedName name="XRefCopyRangeCount" hidden="1">46</definedName>
    <definedName name="XRefPaste10Row" localSheetId="2" hidden="1">#REF!</definedName>
    <definedName name="XRefPaste10Row" localSheetId="0" hidden="1">#REF!</definedName>
    <definedName name="XRefPaste10Row" localSheetId="6" hidden="1">#REF!</definedName>
    <definedName name="XRefPaste10Row" hidden="1">#REF!</definedName>
    <definedName name="XRefPaste11Row" localSheetId="2" hidden="1">#REF!</definedName>
    <definedName name="XRefPaste11Row" localSheetId="0" hidden="1">#REF!</definedName>
    <definedName name="XRefPaste11Row" localSheetId="6" hidden="1">#REF!</definedName>
    <definedName name="XRefPaste11Row" hidden="1">#REF!</definedName>
    <definedName name="XRefPaste12" localSheetId="2" hidden="1">'[100]31-03-09'!#REF!</definedName>
    <definedName name="XRefPaste12" localSheetId="0" hidden="1">'[100]31-03-09'!#REF!</definedName>
    <definedName name="XRefPaste12" localSheetId="6" hidden="1">'[100]31-03-09'!#REF!</definedName>
    <definedName name="XRefPaste12" hidden="1">'[100]31-03-09'!#REF!</definedName>
    <definedName name="XRefPaste12Row" localSheetId="2" hidden="1">#REF!</definedName>
    <definedName name="XRefPaste12Row" localSheetId="0" hidden="1">#REF!</definedName>
    <definedName name="XRefPaste12Row" localSheetId="6" hidden="1">#REF!</definedName>
    <definedName name="XRefPaste12Row" hidden="1">#REF!</definedName>
    <definedName name="XRefPaste13Row" localSheetId="2" hidden="1">#REF!</definedName>
    <definedName name="XRefPaste13Row" localSheetId="0" hidden="1">#REF!</definedName>
    <definedName name="XRefPaste13Row" localSheetId="6" hidden="1">#REF!</definedName>
    <definedName name="XRefPaste13Row" hidden="1">#REF!</definedName>
    <definedName name="XRefPaste14Row" localSheetId="2" hidden="1">#REF!</definedName>
    <definedName name="XRefPaste14Row" localSheetId="0" hidden="1">#REF!</definedName>
    <definedName name="XRefPaste14Row" localSheetId="6" hidden="1">#REF!</definedName>
    <definedName name="XRefPaste14Row" hidden="1">#REF!</definedName>
    <definedName name="XRefPaste15Row" localSheetId="2" hidden="1">#REF!</definedName>
    <definedName name="XRefPaste15Row" localSheetId="0" hidden="1">#REF!</definedName>
    <definedName name="XRefPaste15Row" localSheetId="6" hidden="1">#REF!</definedName>
    <definedName name="XRefPaste15Row" hidden="1">#REF!</definedName>
    <definedName name="XRefPaste16Row" localSheetId="2" hidden="1">#REF!</definedName>
    <definedName name="XRefPaste16Row" localSheetId="0" hidden="1">#REF!</definedName>
    <definedName name="XRefPaste16Row" localSheetId="6" hidden="1">#REF!</definedName>
    <definedName name="XRefPaste16Row" hidden="1">#REF!</definedName>
    <definedName name="XRefPaste17Row" localSheetId="2" hidden="1">#REF!</definedName>
    <definedName name="XRefPaste17Row" localSheetId="0" hidden="1">#REF!</definedName>
    <definedName name="XRefPaste17Row" localSheetId="6" hidden="1">#REF!</definedName>
    <definedName name="XRefPaste17Row" hidden="1">#REF!</definedName>
    <definedName name="XRefPaste18Row" localSheetId="2" hidden="1">#REF!</definedName>
    <definedName name="XRefPaste18Row" localSheetId="0" hidden="1">#REF!</definedName>
    <definedName name="XRefPaste18Row" localSheetId="6" hidden="1">#REF!</definedName>
    <definedName name="XRefPaste18Row" hidden="1">#REF!</definedName>
    <definedName name="XRefPaste19Row" localSheetId="2" hidden="1">#REF!</definedName>
    <definedName name="XRefPaste19Row" localSheetId="0" hidden="1">#REF!</definedName>
    <definedName name="XRefPaste19Row" localSheetId="6" hidden="1">#REF!</definedName>
    <definedName name="XRefPaste19Row" hidden="1">#REF!</definedName>
    <definedName name="XRefPaste1Row" localSheetId="2" hidden="1">#REF!</definedName>
    <definedName name="XRefPaste1Row" localSheetId="0" hidden="1">#REF!</definedName>
    <definedName name="XRefPaste1Row" localSheetId="6" hidden="1">#REF!</definedName>
    <definedName name="XRefPaste1Row" hidden="1">#REF!</definedName>
    <definedName name="XRefPaste2" localSheetId="2" hidden="1">'[100]31-03-09'!#REF!</definedName>
    <definedName name="XRefPaste2" localSheetId="0" hidden="1">'[100]31-03-09'!#REF!</definedName>
    <definedName name="XRefPaste2" localSheetId="6" hidden="1">'[100]31-03-09'!#REF!</definedName>
    <definedName name="XRefPaste2" hidden="1">'[100]31-03-09'!#REF!</definedName>
    <definedName name="XRefPaste20Row" localSheetId="2" hidden="1">#REF!</definedName>
    <definedName name="XRefPaste20Row" localSheetId="0" hidden="1">#REF!</definedName>
    <definedName name="XRefPaste20Row" localSheetId="6" hidden="1">#REF!</definedName>
    <definedName name="XRefPaste20Row" hidden="1">#REF!</definedName>
    <definedName name="XRefPaste21Row" localSheetId="2" hidden="1">#REF!</definedName>
    <definedName name="XRefPaste21Row" localSheetId="0" hidden="1">#REF!</definedName>
    <definedName name="XRefPaste21Row" localSheetId="6" hidden="1">#REF!</definedName>
    <definedName name="XRefPaste21Row" hidden="1">#REF!</definedName>
    <definedName name="XRefPaste22Row" localSheetId="2" hidden="1">#REF!</definedName>
    <definedName name="XRefPaste22Row" localSheetId="0" hidden="1">#REF!</definedName>
    <definedName name="XRefPaste22Row" localSheetId="6" hidden="1">#REF!</definedName>
    <definedName name="XRefPaste22Row" hidden="1">#REF!</definedName>
    <definedName name="XRefPaste23" localSheetId="2" hidden="1">#REF!</definedName>
    <definedName name="XRefPaste23" localSheetId="0" hidden="1">#REF!</definedName>
    <definedName name="XRefPaste23" localSheetId="6" hidden="1">#REF!</definedName>
    <definedName name="XRefPaste23" hidden="1">#REF!</definedName>
    <definedName name="XRefPaste23Row" localSheetId="2" hidden="1">#REF!</definedName>
    <definedName name="XRefPaste23Row" localSheetId="0" hidden="1">#REF!</definedName>
    <definedName name="XRefPaste23Row" localSheetId="6" hidden="1">#REF!</definedName>
    <definedName name="XRefPaste23Row" hidden="1">#REF!</definedName>
    <definedName name="XRefPaste24" localSheetId="2" hidden="1">[130]BALANÇO!#REF!</definedName>
    <definedName name="XRefPaste24" localSheetId="0" hidden="1">[130]BALANÇO!#REF!</definedName>
    <definedName name="XRefPaste24" localSheetId="6" hidden="1">[130]BALANÇO!#REF!</definedName>
    <definedName name="XRefPaste24" hidden="1">[130]BALANÇO!#REF!</definedName>
    <definedName name="XRefPaste24Row" localSheetId="2" hidden="1">#REF!</definedName>
    <definedName name="XRefPaste24Row" localSheetId="0" hidden="1">#REF!</definedName>
    <definedName name="XRefPaste24Row" localSheetId="6" hidden="1">#REF!</definedName>
    <definedName name="XRefPaste24Row" hidden="1">#REF!</definedName>
    <definedName name="XRefPaste25" localSheetId="2" hidden="1">[130]BALANÇO!#REF!</definedName>
    <definedName name="XRefPaste25" localSheetId="0" hidden="1">[130]BALANÇO!#REF!</definedName>
    <definedName name="XRefPaste25" localSheetId="6" hidden="1">[130]BALANÇO!#REF!</definedName>
    <definedName name="XRefPaste25" hidden="1">[130]BALANÇO!#REF!</definedName>
    <definedName name="XRefPaste25Row" localSheetId="2" hidden="1">#REF!</definedName>
    <definedName name="XRefPaste25Row" localSheetId="0" hidden="1">#REF!</definedName>
    <definedName name="XRefPaste25Row" localSheetId="6" hidden="1">#REF!</definedName>
    <definedName name="XRefPaste25Row" hidden="1">#REF!</definedName>
    <definedName name="XRefPaste26" localSheetId="2" hidden="1">[130]BALANÇO!#REF!</definedName>
    <definedName name="XRefPaste26" localSheetId="0" hidden="1">[130]BALANÇO!#REF!</definedName>
    <definedName name="XRefPaste26" localSheetId="6" hidden="1">[130]BALANÇO!#REF!</definedName>
    <definedName name="XRefPaste26" hidden="1">[130]BALANÇO!#REF!</definedName>
    <definedName name="XRefPaste26Row" localSheetId="2" hidden="1">#REF!</definedName>
    <definedName name="XRefPaste26Row" localSheetId="0" hidden="1">#REF!</definedName>
    <definedName name="XRefPaste26Row" localSheetId="6" hidden="1">#REF!</definedName>
    <definedName name="XRefPaste26Row" hidden="1">#REF!</definedName>
    <definedName name="XRefPaste27" localSheetId="2" hidden="1">[130]BALANÇO!#REF!</definedName>
    <definedName name="XRefPaste27" localSheetId="0" hidden="1">[130]BALANÇO!#REF!</definedName>
    <definedName name="XRefPaste27" localSheetId="6" hidden="1">[130]BALANÇO!#REF!</definedName>
    <definedName name="XRefPaste27" hidden="1">[130]BALANÇO!#REF!</definedName>
    <definedName name="XRefPaste27Row" localSheetId="2" hidden="1">#REF!</definedName>
    <definedName name="XRefPaste27Row" localSheetId="0" hidden="1">#REF!</definedName>
    <definedName name="XRefPaste27Row" localSheetId="6" hidden="1">#REF!</definedName>
    <definedName name="XRefPaste27Row" hidden="1">#REF!</definedName>
    <definedName name="XRefPaste28" localSheetId="2" hidden="1">[130]BALANÇO!#REF!</definedName>
    <definedName name="XRefPaste28" localSheetId="0" hidden="1">[130]BALANÇO!#REF!</definedName>
    <definedName name="XRefPaste28" localSheetId="6" hidden="1">[130]BALANÇO!#REF!</definedName>
    <definedName name="XRefPaste28" hidden="1">[130]BALANÇO!#REF!</definedName>
    <definedName name="XRefPaste28Row" localSheetId="2" hidden="1">#REF!</definedName>
    <definedName name="XRefPaste28Row" localSheetId="0" hidden="1">#REF!</definedName>
    <definedName name="XRefPaste28Row" localSheetId="6" hidden="1">#REF!</definedName>
    <definedName name="XRefPaste28Row" hidden="1">#REF!</definedName>
    <definedName name="XRefPaste29" localSheetId="2" hidden="1">[130]BALANÇO!#REF!</definedName>
    <definedName name="XRefPaste29" localSheetId="0" hidden="1">[130]BALANÇO!#REF!</definedName>
    <definedName name="XRefPaste29" localSheetId="6" hidden="1">[130]BALANÇO!#REF!</definedName>
    <definedName name="XRefPaste29" hidden="1">[130]BALANÇO!#REF!</definedName>
    <definedName name="XRefPaste29Row" localSheetId="2" hidden="1">#REF!</definedName>
    <definedName name="XRefPaste29Row" localSheetId="0" hidden="1">#REF!</definedName>
    <definedName name="XRefPaste29Row" localSheetId="6" hidden="1">#REF!</definedName>
    <definedName name="XRefPaste29Row" hidden="1">#REF!</definedName>
    <definedName name="XRefPaste2Row" localSheetId="2" hidden="1">#REF!</definedName>
    <definedName name="XRefPaste2Row" localSheetId="0" hidden="1">#REF!</definedName>
    <definedName name="XRefPaste2Row" localSheetId="6" hidden="1">#REF!</definedName>
    <definedName name="XRefPaste2Row" hidden="1">#REF!</definedName>
    <definedName name="XRefPaste30" localSheetId="2" hidden="1">[130]BALANÇO!#REF!</definedName>
    <definedName name="XRefPaste30" localSheetId="0" hidden="1">[130]BALANÇO!#REF!</definedName>
    <definedName name="XRefPaste30" localSheetId="6" hidden="1">[130]BALANÇO!#REF!</definedName>
    <definedName name="XRefPaste30" hidden="1">[130]BALANÇO!#REF!</definedName>
    <definedName name="XRefPaste30Row" localSheetId="2" hidden="1">#REF!</definedName>
    <definedName name="XRefPaste30Row" localSheetId="0" hidden="1">#REF!</definedName>
    <definedName name="XRefPaste30Row" localSheetId="6" hidden="1">#REF!</definedName>
    <definedName name="XRefPaste30Row" hidden="1">#REF!</definedName>
    <definedName name="XRefPaste31" localSheetId="2" hidden="1">'[106]PAS Vendas'!#REF!</definedName>
    <definedName name="XRefPaste31" localSheetId="0" hidden="1">'[106]PAS Vendas'!#REF!</definedName>
    <definedName name="XRefPaste31" localSheetId="6" hidden="1">'[106]PAS Vendas'!#REF!</definedName>
    <definedName name="XRefPaste31" hidden="1">'[106]PAS Vendas'!#REF!</definedName>
    <definedName name="XRefPaste31Row" localSheetId="2" hidden="1">#REF!</definedName>
    <definedName name="XRefPaste31Row" localSheetId="0" hidden="1">#REF!</definedName>
    <definedName name="XRefPaste31Row" localSheetId="6" hidden="1">#REF!</definedName>
    <definedName name="XRefPaste31Row" hidden="1">#REF!</definedName>
    <definedName name="XRefPaste32" localSheetId="2" hidden="1">#REF!</definedName>
    <definedName name="XRefPaste32" localSheetId="0" hidden="1">#REF!</definedName>
    <definedName name="XRefPaste32" localSheetId="6" hidden="1">#REF!</definedName>
    <definedName name="XRefPaste32" hidden="1">#REF!</definedName>
    <definedName name="XRefPaste32Row" localSheetId="2" hidden="1">#REF!</definedName>
    <definedName name="XRefPaste32Row" localSheetId="0" hidden="1">#REF!</definedName>
    <definedName name="XRefPaste32Row" localSheetId="6" hidden="1">#REF!</definedName>
    <definedName name="XRefPaste32Row" hidden="1">#REF!</definedName>
    <definedName name="XRefPaste33" localSheetId="2" hidden="1">[130]BALANÇO!#REF!</definedName>
    <definedName name="XRefPaste33" localSheetId="0" hidden="1">[130]BALANÇO!#REF!</definedName>
    <definedName name="XRefPaste33" localSheetId="6" hidden="1">[130]BALANÇO!#REF!</definedName>
    <definedName name="XRefPaste33" hidden="1">[130]BALANÇO!#REF!</definedName>
    <definedName name="XRefPaste33Row" localSheetId="2" hidden="1">#REF!</definedName>
    <definedName name="XRefPaste33Row" localSheetId="0" hidden="1">#REF!</definedName>
    <definedName name="XRefPaste33Row" localSheetId="6" hidden="1">#REF!</definedName>
    <definedName name="XRefPaste33Row" hidden="1">#REF!</definedName>
    <definedName name="XRefPaste34" localSheetId="2" hidden="1">'[103]PAS Despesa pessoal'!#REF!</definedName>
    <definedName name="XRefPaste34" localSheetId="0" hidden="1">'[103]PAS Despesa pessoal'!#REF!</definedName>
    <definedName name="XRefPaste34" localSheetId="6" hidden="1">'[103]PAS Despesa pessoal'!#REF!</definedName>
    <definedName name="XRefPaste34" hidden="1">'[103]PAS Despesa pessoal'!#REF!</definedName>
    <definedName name="XRefPaste34Row" localSheetId="2" hidden="1">#REF!</definedName>
    <definedName name="XRefPaste34Row" localSheetId="0" hidden="1">#REF!</definedName>
    <definedName name="XRefPaste34Row" localSheetId="6" hidden="1">#REF!</definedName>
    <definedName name="XRefPaste34Row" hidden="1">#REF!</definedName>
    <definedName name="XRefPaste35" localSheetId="2" hidden="1">'[103]PAS Despesa pessoal'!#REF!</definedName>
    <definedName name="XRefPaste35" localSheetId="0" hidden="1">'[103]PAS Despesa pessoal'!#REF!</definedName>
    <definedName name="XRefPaste35" localSheetId="6" hidden="1">'[103]PAS Despesa pessoal'!#REF!</definedName>
    <definedName name="XRefPaste35" hidden="1">'[103]PAS Despesa pessoal'!#REF!</definedName>
    <definedName name="XRefPaste35Row" localSheetId="2" hidden="1">#REF!</definedName>
    <definedName name="XRefPaste35Row" localSheetId="0" hidden="1">#REF!</definedName>
    <definedName name="XRefPaste35Row" localSheetId="6" hidden="1">#REF!</definedName>
    <definedName name="XRefPaste35Row" hidden="1">#REF!</definedName>
    <definedName name="XRefPaste36" localSheetId="2" hidden="1">'[107]PAS Vendas'!#REF!</definedName>
    <definedName name="XRefPaste36" localSheetId="0" hidden="1">'[107]PAS Vendas'!#REF!</definedName>
    <definedName name="XRefPaste36" localSheetId="6" hidden="1">'[107]PAS Vendas'!#REF!</definedName>
    <definedName name="XRefPaste36" hidden="1">'[107]PAS Vendas'!#REF!</definedName>
    <definedName name="XRefPaste36Row" localSheetId="2" hidden="1">#REF!</definedName>
    <definedName name="XRefPaste36Row" localSheetId="0" hidden="1">#REF!</definedName>
    <definedName name="XRefPaste36Row" localSheetId="6" hidden="1">#REF!</definedName>
    <definedName name="XRefPaste36Row" hidden="1">#REF!</definedName>
    <definedName name="XRefPaste37" localSheetId="2" hidden="1">#REF!</definedName>
    <definedName name="XRefPaste37" localSheetId="0" hidden="1">#REF!</definedName>
    <definedName name="XRefPaste37" localSheetId="6" hidden="1">#REF!</definedName>
    <definedName name="XRefPaste37" hidden="1">#REF!</definedName>
    <definedName name="XRefPaste37Row" localSheetId="2" hidden="1">#REF!</definedName>
    <definedName name="XRefPaste37Row" localSheetId="0" hidden="1">#REF!</definedName>
    <definedName name="XRefPaste37Row" localSheetId="6" hidden="1">#REF!</definedName>
    <definedName name="XRefPaste37Row" hidden="1">#REF!</definedName>
    <definedName name="XRefPaste38" localSheetId="2" hidden="1">[130]BALANÇO!#REF!</definedName>
    <definedName name="XRefPaste38" localSheetId="0" hidden="1">[130]BALANÇO!#REF!</definedName>
    <definedName name="XRefPaste38" localSheetId="6" hidden="1">[130]BALANÇO!#REF!</definedName>
    <definedName name="XRefPaste38" hidden="1">[130]BALANÇO!#REF!</definedName>
    <definedName name="XRefPaste38Row" localSheetId="2" hidden="1">#REF!</definedName>
    <definedName name="XRefPaste38Row" localSheetId="0" hidden="1">#REF!</definedName>
    <definedName name="XRefPaste38Row" localSheetId="6" hidden="1">#REF!</definedName>
    <definedName name="XRefPaste38Row" hidden="1">#REF!</definedName>
    <definedName name="XRefPaste39" localSheetId="2" hidden="1">[131]DRE!#REF!</definedName>
    <definedName name="XRefPaste39" localSheetId="0" hidden="1">[131]DRE!#REF!</definedName>
    <definedName name="XRefPaste39" localSheetId="6" hidden="1">[131]DRE!#REF!</definedName>
    <definedName name="XRefPaste39" hidden="1">[131]DRE!#REF!</definedName>
    <definedName name="XRefPaste39Row" localSheetId="2" hidden="1">#REF!</definedName>
    <definedName name="XRefPaste39Row" localSheetId="0" hidden="1">#REF!</definedName>
    <definedName name="XRefPaste39Row" localSheetId="6" hidden="1">#REF!</definedName>
    <definedName name="XRefPaste39Row" hidden="1">#REF!</definedName>
    <definedName name="XRefPaste3Row" localSheetId="2" hidden="1">#REF!</definedName>
    <definedName name="XRefPaste3Row" localSheetId="0" hidden="1">#REF!</definedName>
    <definedName name="XRefPaste3Row" localSheetId="6" hidden="1">#REF!</definedName>
    <definedName name="XRefPaste3Row" hidden="1">#REF!</definedName>
    <definedName name="XRefPaste40" localSheetId="2" hidden="1">'[108]31-12-2008'!#REF!</definedName>
    <definedName name="XRefPaste40" localSheetId="0" hidden="1">'[108]31-12-2008'!#REF!</definedName>
    <definedName name="XRefPaste40" localSheetId="6" hidden="1">'[108]31-12-2008'!#REF!</definedName>
    <definedName name="XRefPaste40" hidden="1">'[108]31-12-2008'!#REF!</definedName>
    <definedName name="XRefPaste40Row" localSheetId="2" hidden="1">#REF!</definedName>
    <definedName name="XRefPaste40Row" localSheetId="0" hidden="1">#REF!</definedName>
    <definedName name="XRefPaste40Row" localSheetId="6" hidden="1">#REF!</definedName>
    <definedName name="XRefPaste40Row" hidden="1">#REF!</definedName>
    <definedName name="XRefPaste41" localSheetId="2" hidden="1">'[108]31-12-2008'!#REF!</definedName>
    <definedName name="XRefPaste41" localSheetId="0" hidden="1">'[108]31-12-2008'!#REF!</definedName>
    <definedName name="XRefPaste41" localSheetId="6" hidden="1">'[108]31-12-2008'!#REF!</definedName>
    <definedName name="XRefPaste41" hidden="1">'[108]31-12-2008'!#REF!</definedName>
    <definedName name="XRefPaste41Row" localSheetId="2" hidden="1">#REF!</definedName>
    <definedName name="XRefPaste41Row" localSheetId="0" hidden="1">#REF!</definedName>
    <definedName name="XRefPaste41Row" localSheetId="6" hidden="1">#REF!</definedName>
    <definedName name="XRefPaste41Row" hidden="1">#REF!</definedName>
    <definedName name="XRefPaste42" localSheetId="2" hidden="1">'[108]31-12-2008'!#REF!</definedName>
    <definedName name="XRefPaste42" localSheetId="0" hidden="1">'[108]31-12-2008'!#REF!</definedName>
    <definedName name="XRefPaste42" localSheetId="6" hidden="1">'[108]31-12-2008'!#REF!</definedName>
    <definedName name="XRefPaste42" hidden="1">'[108]31-12-2008'!#REF!</definedName>
    <definedName name="XRefPaste42Row" localSheetId="2" hidden="1">#REF!</definedName>
    <definedName name="XRefPaste42Row" localSheetId="0" hidden="1">#REF!</definedName>
    <definedName name="XRefPaste42Row" localSheetId="6" hidden="1">#REF!</definedName>
    <definedName name="XRefPaste42Row" hidden="1">#REF!</definedName>
    <definedName name="XRefPaste43" localSheetId="2" hidden="1">[132]DRE!#REF!</definedName>
    <definedName name="XRefPaste43" localSheetId="0" hidden="1">[132]DRE!#REF!</definedName>
    <definedName name="XRefPaste43" localSheetId="6" hidden="1">[132]DRE!#REF!</definedName>
    <definedName name="XRefPaste43" hidden="1">[132]DRE!#REF!</definedName>
    <definedName name="XRefPaste43Row" localSheetId="2" hidden="1">#REF!</definedName>
    <definedName name="XRefPaste43Row" localSheetId="0" hidden="1">#REF!</definedName>
    <definedName name="XRefPaste43Row" localSheetId="6" hidden="1">#REF!</definedName>
    <definedName name="XRefPaste43Row" hidden="1">#REF!</definedName>
    <definedName name="XRefPaste44" localSheetId="2" hidden="1">[132]DRE!#REF!</definedName>
    <definedName name="XRefPaste44" localSheetId="0" hidden="1">[132]DRE!#REF!</definedName>
    <definedName name="XRefPaste44" localSheetId="6" hidden="1">[132]DRE!#REF!</definedName>
    <definedName name="XRefPaste44" hidden="1">[132]DRE!#REF!</definedName>
    <definedName name="XRefPaste44Row" localSheetId="2" hidden="1">#REF!</definedName>
    <definedName name="XRefPaste44Row" localSheetId="0" hidden="1">#REF!</definedName>
    <definedName name="XRefPaste44Row" localSheetId="6" hidden="1">#REF!</definedName>
    <definedName name="XRefPaste44Row" hidden="1">#REF!</definedName>
    <definedName name="XRefPaste45" localSheetId="2" hidden="1">#REF!</definedName>
    <definedName name="XRefPaste45" localSheetId="0" hidden="1">#REF!</definedName>
    <definedName name="XRefPaste45" localSheetId="6" hidden="1">#REF!</definedName>
    <definedName name="XRefPaste45" hidden="1">#REF!</definedName>
    <definedName name="XRefPaste45Row" localSheetId="2" hidden="1">#REF!</definedName>
    <definedName name="XRefPaste45Row" localSheetId="0" hidden="1">#REF!</definedName>
    <definedName name="XRefPaste45Row" localSheetId="6" hidden="1">#REF!</definedName>
    <definedName name="XRefPaste45Row" hidden="1">#REF!</definedName>
    <definedName name="XRefPaste46" localSheetId="2" hidden="1">#REF!</definedName>
    <definedName name="XRefPaste46" localSheetId="0" hidden="1">#REF!</definedName>
    <definedName name="XRefPaste46" localSheetId="6" hidden="1">#REF!</definedName>
    <definedName name="XRefPaste46" hidden="1">#REF!</definedName>
    <definedName name="XRefPaste46Row" localSheetId="2" hidden="1">#REF!</definedName>
    <definedName name="XRefPaste46Row" localSheetId="0" hidden="1">#REF!</definedName>
    <definedName name="XRefPaste46Row" localSheetId="6" hidden="1">#REF!</definedName>
    <definedName name="XRefPaste46Row" hidden="1">#REF!</definedName>
    <definedName name="XRefPaste47" hidden="1">[123]Lead!$F$653</definedName>
    <definedName name="XRefPaste47Row" localSheetId="2" hidden="1">#REF!</definedName>
    <definedName name="XRefPaste47Row" localSheetId="0" hidden="1">#REF!</definedName>
    <definedName name="XRefPaste47Row" localSheetId="6" hidden="1">#REF!</definedName>
    <definedName name="XRefPaste47Row" hidden="1">#REF!</definedName>
    <definedName name="XRefPaste48" localSheetId="2" hidden="1">'[108]31-12-2008'!#REF!</definedName>
    <definedName name="XRefPaste48" localSheetId="0" hidden="1">'[108]31-12-2008'!#REF!</definedName>
    <definedName name="XRefPaste48" localSheetId="6" hidden="1">'[108]31-12-2008'!#REF!</definedName>
    <definedName name="XRefPaste48" hidden="1">'[108]31-12-2008'!#REF!</definedName>
    <definedName name="XRefPaste48Row" localSheetId="2" hidden="1">#REF!</definedName>
    <definedName name="XRefPaste48Row" localSheetId="0" hidden="1">#REF!</definedName>
    <definedName name="XRefPaste48Row" localSheetId="6" hidden="1">#REF!</definedName>
    <definedName name="XRefPaste48Row" hidden="1">#REF!</definedName>
    <definedName name="XRefPaste49Row" localSheetId="2" hidden="1">#REF!</definedName>
    <definedName name="XRefPaste49Row" localSheetId="0" hidden="1">#REF!</definedName>
    <definedName name="XRefPaste49Row" localSheetId="6" hidden="1">#REF!</definedName>
    <definedName name="XRefPaste49Row" hidden="1">#REF!</definedName>
    <definedName name="XRefPaste4Row" localSheetId="2" hidden="1">#REF!</definedName>
    <definedName name="XRefPaste4Row" localSheetId="0" hidden="1">#REF!</definedName>
    <definedName name="XRefPaste4Row" localSheetId="6" hidden="1">#REF!</definedName>
    <definedName name="XRefPaste4Row" hidden="1">#REF!</definedName>
    <definedName name="XRefPaste50Row" localSheetId="2" hidden="1">#REF!</definedName>
    <definedName name="XRefPaste50Row" localSheetId="0" hidden="1">#REF!</definedName>
    <definedName name="XRefPaste50Row" localSheetId="6" hidden="1">#REF!</definedName>
    <definedName name="XRefPaste50Row" hidden="1">#REF!</definedName>
    <definedName name="XRefPaste51Row" localSheetId="2" hidden="1">#REF!</definedName>
    <definedName name="XRefPaste51Row" localSheetId="0" hidden="1">#REF!</definedName>
    <definedName name="XRefPaste51Row" localSheetId="6" hidden="1">#REF!</definedName>
    <definedName name="XRefPaste51Row" hidden="1">#REF!</definedName>
    <definedName name="XRefPaste53" localSheetId="2" hidden="1">#REF!</definedName>
    <definedName name="XRefPaste53" localSheetId="0" hidden="1">#REF!</definedName>
    <definedName name="XRefPaste53" localSheetId="6" hidden="1">#REF!</definedName>
    <definedName name="XRefPaste53" hidden="1">#REF!</definedName>
    <definedName name="XRefPaste5Row" localSheetId="2" hidden="1">#REF!</definedName>
    <definedName name="XRefPaste5Row" localSheetId="0" hidden="1">#REF!</definedName>
    <definedName name="XRefPaste5Row" localSheetId="6" hidden="1">#REF!</definedName>
    <definedName name="XRefPaste5Row" hidden="1">#REF!</definedName>
    <definedName name="XRefPaste6Row" localSheetId="2" hidden="1">#REF!</definedName>
    <definedName name="XRefPaste6Row" localSheetId="0" hidden="1">#REF!</definedName>
    <definedName name="XRefPaste6Row" localSheetId="6" hidden="1">#REF!</definedName>
    <definedName name="XRefPaste6Row" hidden="1">#REF!</definedName>
    <definedName name="XRefPaste7Row" localSheetId="2" hidden="1">#REF!</definedName>
    <definedName name="XRefPaste7Row" localSheetId="0" hidden="1">#REF!</definedName>
    <definedName name="XRefPaste7Row" localSheetId="6" hidden="1">#REF!</definedName>
    <definedName name="XRefPaste7Row" hidden="1">#REF!</definedName>
    <definedName name="XRefPaste8Row" localSheetId="2" hidden="1">[125]XREF!#REF!</definedName>
    <definedName name="XRefPaste8Row" localSheetId="0" hidden="1">[125]XREF!#REF!</definedName>
    <definedName name="XRefPaste8Row" localSheetId="6" hidden="1">[125]XREF!#REF!</definedName>
    <definedName name="XRefPaste8Row" hidden="1">[125]XREF!#REF!</definedName>
    <definedName name="XRefPaste9Row" localSheetId="2" hidden="1">#REF!</definedName>
    <definedName name="XRefPaste9Row" localSheetId="0" hidden="1">#REF!</definedName>
    <definedName name="XRefPaste9Row" localSheetId="6" hidden="1">#REF!</definedName>
    <definedName name="XRefPaste9Row" hidden="1">#REF!</definedName>
    <definedName name="XRefPasteRangeCount" hidden="1">48</definedName>
    <definedName name="XXX">[12]!XXX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YJJYJ" hidden="1">{#N/A,#N/A,TRUE,"BD 97";#N/A,#N/A,TRUE,"IR E CS 1997";#N/A,#N/A,TRUE,"CONTINGÊNCIAS";#N/A,#N/A,TRUE,"AD_EX_97";#N/A,#N/A,TRUE,"PR ND";#N/A,#N/A,TRUE,"8191";#N/A,#N/A,TRUE,"8383";#N/A,#N/A,TRUE,"MP 1024"}</definedName>
    <definedName name="yuk">'[133]RELATA VÉIO'!$A$1:$AA$335</definedName>
    <definedName name="Z_60DF8B29_1C1F_4B50_BDA8_B8E0C7DD04C3_.wvu.Cols" hidden="1">[134]Jurídico!$D:$D,[134]Jurídico!$F:$K</definedName>
    <definedName name="Z_E3FFE9E0_6C4F_4FB4_A56E_FBE96871B5C8_.wvu.Cols" hidden="1">[134]Jurídico!$D:$D,[134]Jurídico!$F:$K</definedName>
    <definedName name="ZFLHDSZLGKJ" localSheetId="2" hidden="1">[70]XREF!#REF!</definedName>
    <definedName name="ZFLHDSZLGKJ" localSheetId="0" hidden="1">[70]XREF!#REF!</definedName>
    <definedName name="ZFLHDSZLGKJ" localSheetId="6" hidden="1">[70]XREF!#REF!</definedName>
    <definedName name="ZFLHDSZLGKJ" hidden="1">[70]XREF!#REF!</definedName>
    <definedName name="zg" hidden="1">'[99]Conciliação Custos - Guarani'!$C$16</definedName>
    <definedName name="zk" hidden="1">[99]XREF!$6:$6</definedName>
    <definedName name="zo" hidden="1">[99]XREF!$3:$3</definedName>
    <definedName name="ZONASUL">'[74]CUSTO ZONA SUL'!$A$3:$N$21</definedName>
    <definedName name="ZS" localSheetId="2" hidden="1">'[135]População Res.'!#REF!</definedName>
    <definedName name="ZS" localSheetId="0" hidden="1">'[135]População Res.'!#REF!</definedName>
    <definedName name="ZS" localSheetId="6" hidden="1">'[135]População Res.'!#REF!</definedName>
    <definedName name="ZS" hidden="1">'[135]População Res.'!#REF!</definedName>
    <definedName name="zx" hidden="1">{"Pèrdues i Guanys analític.Català",#N/A,FALSE,"Català";"Pèrdues i G. analític.castellà",#N/A,FALSE,"Castellà"}</definedName>
    <definedName name="zz" hidden="1">{"Pèrdues i Guanys analític.Català",#N/A,FALSE,"Català";"Pèrdues i G. analític.castellà",#N/A,FALSE,"Castellà"}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1" i="20" l="1"/>
  <c r="D4" i="17"/>
  <c r="F10" i="17"/>
  <c r="H14" i="20" l="1"/>
  <c r="H15" i="20"/>
  <c r="H16" i="20"/>
  <c r="H12" i="20"/>
  <c r="H13" i="20"/>
  <c r="G17" i="20"/>
  <c r="G12" i="20"/>
  <c r="H17" i="20"/>
  <c r="H75" i="20"/>
  <c r="H74" i="20"/>
  <c r="H24" i="20"/>
  <c r="H29" i="20"/>
  <c r="H56" i="20"/>
  <c r="H109" i="20"/>
  <c r="H108" i="20"/>
  <c r="H107" i="20"/>
  <c r="H106" i="20"/>
  <c r="H104" i="20"/>
  <c r="H103" i="20"/>
  <c r="H102" i="20"/>
  <c r="H94" i="20"/>
  <c r="H95" i="20"/>
  <c r="H101" i="20"/>
  <c r="H91" i="20"/>
  <c r="H90" i="20"/>
  <c r="H89" i="20"/>
  <c r="H88" i="20"/>
  <c r="H87" i="20"/>
  <c r="H86" i="20"/>
  <c r="H82" i="20"/>
  <c r="H81" i="20"/>
  <c r="H80" i="20"/>
  <c r="H78" i="20"/>
  <c r="H77" i="20"/>
  <c r="H76" i="20"/>
  <c r="H73" i="20"/>
  <c r="H66" i="20"/>
  <c r="H65" i="20" s="1"/>
  <c r="N19" i="17" s="1"/>
  <c r="H64" i="20"/>
  <c r="H62" i="20"/>
  <c r="H60" i="20"/>
  <c r="H59" i="20"/>
  <c r="H58" i="20"/>
  <c r="H57" i="20"/>
  <c r="H55" i="20"/>
  <c r="H53" i="20"/>
  <c r="H52" i="20"/>
  <c r="H51" i="20"/>
  <c r="H50" i="20"/>
  <c r="H48" i="20"/>
  <c r="H47" i="20"/>
  <c r="H46" i="20"/>
  <c r="H43" i="20"/>
  <c r="H39" i="20"/>
  <c r="H36" i="20"/>
  <c r="H35" i="20"/>
  <c r="H33" i="20"/>
  <c r="H31" i="20"/>
  <c r="H30" i="20"/>
  <c r="H28" i="20"/>
  <c r="H25" i="20"/>
  <c r="H22" i="20"/>
  <c r="H99" i="20"/>
  <c r="H85" i="20"/>
  <c r="H70" i="20"/>
  <c r="H69" i="20" s="1"/>
  <c r="N20" i="17" s="1"/>
  <c r="H68" i="20"/>
  <c r="H67" i="20" s="1"/>
  <c r="H42" i="20"/>
  <c r="H26" i="20"/>
  <c r="H23" i="20"/>
  <c r="G18" i="20"/>
  <c r="H97" i="20"/>
  <c r="H96" i="20"/>
  <c r="H83" i="20"/>
  <c r="H41" i="20"/>
  <c r="H40" i="20"/>
  <c r="E4" i="3"/>
  <c r="F67" i="9"/>
  <c r="F66" i="9"/>
  <c r="F65" i="9"/>
  <c r="F64" i="9"/>
  <c r="F58" i="9"/>
  <c r="F57" i="9"/>
  <c r="F56" i="9"/>
  <c r="F55" i="9"/>
  <c r="F54" i="9"/>
  <c r="F48" i="9"/>
  <c r="F47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13" i="9"/>
  <c r="F5" i="9"/>
  <c r="F6" i="9"/>
  <c r="F7" i="9"/>
  <c r="D324" i="19"/>
  <c r="D326" i="19" s="1"/>
  <c r="G323" i="19" s="1"/>
  <c r="H27" i="20" l="1"/>
  <c r="H98" i="20"/>
  <c r="H38" i="20"/>
  <c r="H100" i="20"/>
  <c r="H45" i="20"/>
  <c r="H11" i="20"/>
  <c r="H44" i="20"/>
  <c r="H84" i="20"/>
  <c r="H79" i="20" s="1"/>
  <c r="N23" i="17" s="1"/>
  <c r="H63" i="20"/>
  <c r="H34" i="20"/>
  <c r="H32" i="20" s="1"/>
  <c r="N13" i="17" s="1"/>
  <c r="H21" i="20"/>
  <c r="H105" i="20"/>
  <c r="N26" i="17" s="1"/>
  <c r="H18" i="20"/>
  <c r="H61" i="20"/>
  <c r="N18" i="17" s="1"/>
  <c r="H72" i="20"/>
  <c r="N22" i="17" s="1"/>
  <c r="H54" i="20"/>
  <c r="N17" i="17" s="1"/>
  <c r="H49" i="20"/>
  <c r="N16" i="17" s="1"/>
  <c r="G106" i="19"/>
  <c r="H10" i="20" l="1"/>
  <c r="H9" i="20"/>
  <c r="N10" i="17"/>
  <c r="H20" i="20"/>
  <c r="N12" i="17" s="1"/>
  <c r="H93" i="20"/>
  <c r="N25" i="17" s="1"/>
  <c r="H37" i="20"/>
  <c r="H71" i="20"/>
  <c r="H92" i="20" l="1"/>
  <c r="H19" i="20"/>
  <c r="G111" i="20" s="1"/>
  <c r="N27" i="17" s="1"/>
  <c r="N14" i="17"/>
  <c r="N15" i="17"/>
  <c r="D257" i="19" l="1"/>
  <c r="G251" i="19" s="1"/>
  <c r="D247" i="19"/>
  <c r="D248" i="19" s="1"/>
  <c r="D242" i="19"/>
  <c r="D243" i="19" s="1"/>
  <c r="G241" i="19" s="1"/>
  <c r="D232" i="19"/>
  <c r="G230" i="19" s="1"/>
  <c r="D227" i="19"/>
  <c r="G229" i="19" s="1"/>
  <c r="D224" i="19"/>
  <c r="G222" i="19" s="1"/>
  <c r="D208" i="19"/>
  <c r="G206" i="19" s="1"/>
  <c r="D204" i="19"/>
  <c r="G202" i="19" s="1"/>
  <c r="D200" i="19"/>
  <c r="G196" i="19" s="1"/>
  <c r="D337" i="19"/>
  <c r="G335" i="19" s="1"/>
  <c r="D333" i="19"/>
  <c r="G331" i="19" s="1"/>
  <c r="D320" i="19"/>
  <c r="G312" i="19" s="1"/>
  <c r="D309" i="19"/>
  <c r="D304" i="19"/>
  <c r="G306" i="19" s="1"/>
  <c r="D285" i="19"/>
  <c r="G283" i="19" s="1"/>
  <c r="D280" i="19"/>
  <c r="D279" i="19"/>
  <c r="D273" i="19"/>
  <c r="D274" i="19" s="1"/>
  <c r="G301" i="19" s="1"/>
  <c r="D187" i="19"/>
  <c r="G192" i="19" s="1"/>
  <c r="D171" i="19"/>
  <c r="G176" i="19" s="1"/>
  <c r="D153" i="19"/>
  <c r="D155" i="19" s="1"/>
  <c r="D150" i="19"/>
  <c r="G148" i="19" s="1"/>
  <c r="D146" i="19"/>
  <c r="G143" i="19" s="1"/>
  <c r="E131" i="19"/>
  <c r="G129" i="19" s="1"/>
  <c r="G81" i="19"/>
  <c r="D21" i="19"/>
  <c r="G18" i="19" s="1"/>
  <c r="D268" i="19" l="1"/>
  <c r="G264" i="19" s="1"/>
  <c r="G245" i="19"/>
  <c r="G302" i="19"/>
  <c r="D219" i="19"/>
  <c r="G215" i="19" s="1"/>
  <c r="D213" i="19"/>
  <c r="G210" i="19" s="1"/>
  <c r="D281" i="19"/>
  <c r="G277" i="19" s="1"/>
  <c r="D173" i="19"/>
  <c r="G170" i="19" s="1"/>
  <c r="G287" i="19"/>
  <c r="G272" i="19"/>
  <c r="G276" i="19"/>
  <c r="G152" i="19"/>
  <c r="D167" i="19"/>
  <c r="G163" i="19" s="1"/>
  <c r="D161" i="19"/>
  <c r="G158" i="19" s="1"/>
  <c r="G157" i="19"/>
  <c r="G234" i="19"/>
  <c r="G179" i="19"/>
  <c r="G226" i="19"/>
  <c r="G190" i="19"/>
  <c r="D262" i="19"/>
  <c r="G259" i="19" s="1"/>
  <c r="G175" i="19" l="1"/>
  <c r="E35" i="3" l="1"/>
  <c r="G35" i="3" s="1"/>
  <c r="J35" i="3" l="1"/>
  <c r="I5" i="16"/>
  <c r="D71" i="19" s="1"/>
  <c r="I3" i="16"/>
  <c r="E219" i="13"/>
  <c r="F207" i="13"/>
  <c r="E207" i="13"/>
  <c r="P184" i="13"/>
  <c r="P185" i="13"/>
  <c r="P186" i="13"/>
  <c r="P187" i="13"/>
  <c r="P188" i="13"/>
  <c r="P189" i="13"/>
  <c r="K184" i="13"/>
  <c r="K185" i="13"/>
  <c r="K186" i="13"/>
  <c r="K187" i="13"/>
  <c r="K188" i="13"/>
  <c r="K189" i="13"/>
  <c r="F184" i="13"/>
  <c r="F185" i="13"/>
  <c r="F186" i="13"/>
  <c r="F187" i="13"/>
  <c r="F188" i="13"/>
  <c r="F189" i="13"/>
  <c r="P176" i="13"/>
  <c r="P177" i="13"/>
  <c r="K176" i="13"/>
  <c r="K177" i="13"/>
  <c r="F176" i="13"/>
  <c r="F177" i="13"/>
  <c r="P163" i="13"/>
  <c r="P164" i="13"/>
  <c r="P165" i="13"/>
  <c r="P166" i="13"/>
  <c r="P167" i="13"/>
  <c r="P168" i="13"/>
  <c r="P169" i="13"/>
  <c r="K163" i="13"/>
  <c r="K164" i="13"/>
  <c r="K165" i="13"/>
  <c r="K166" i="13"/>
  <c r="K167" i="13"/>
  <c r="K168" i="13"/>
  <c r="K169" i="13"/>
  <c r="F163" i="13"/>
  <c r="F164" i="13"/>
  <c r="F165" i="13"/>
  <c r="F166" i="13"/>
  <c r="F167" i="13"/>
  <c r="F168" i="13"/>
  <c r="F169" i="13"/>
  <c r="F157" i="13"/>
  <c r="F156" i="13"/>
  <c r="P147" i="13"/>
  <c r="P148" i="13"/>
  <c r="P149" i="13"/>
  <c r="K147" i="13"/>
  <c r="P135" i="13"/>
  <c r="P133" i="13"/>
  <c r="P134" i="13"/>
  <c r="J132" i="13"/>
  <c r="J135" i="13" s="1"/>
  <c r="E135" i="13"/>
  <c r="F133" i="13"/>
  <c r="F125" i="13"/>
  <c r="F126" i="13"/>
  <c r="K119" i="13"/>
  <c r="K104" i="13"/>
  <c r="K105" i="13"/>
  <c r="K106" i="13"/>
  <c r="P89" i="13"/>
  <c r="P90" i="13"/>
  <c r="P91" i="13"/>
  <c r="K89" i="13"/>
  <c r="F89" i="13"/>
  <c r="F90" i="13"/>
  <c r="F91" i="13"/>
  <c r="F92" i="13"/>
  <c r="P82" i="13"/>
  <c r="P83" i="13" s="1"/>
  <c r="K76" i="13"/>
  <c r="K69" i="13"/>
  <c r="K70" i="13" s="1"/>
  <c r="F62" i="13"/>
  <c r="K51" i="13"/>
  <c r="K52" i="13"/>
  <c r="K53" i="13"/>
  <c r="K54" i="13"/>
  <c r="K55" i="13"/>
  <c r="F56" i="13"/>
  <c r="E56" i="13"/>
  <c r="P36" i="13"/>
  <c r="K36" i="13"/>
  <c r="K37" i="13"/>
  <c r="K38" i="13"/>
  <c r="F36" i="13"/>
  <c r="F37" i="13"/>
  <c r="F29" i="13"/>
  <c r="F218" i="13"/>
  <c r="F219" i="13" s="1"/>
  <c r="F212" i="13"/>
  <c r="F213" i="13" s="1"/>
  <c r="F206" i="13"/>
  <c r="F200" i="13"/>
  <c r="F201" i="13" s="1"/>
  <c r="P183" i="13"/>
  <c r="P190" i="13" s="1"/>
  <c r="K183" i="13"/>
  <c r="F183" i="13"/>
  <c r="P175" i="13"/>
  <c r="P178" i="13" s="1"/>
  <c r="K175" i="13"/>
  <c r="F175" i="13"/>
  <c r="F178" i="13" s="1"/>
  <c r="P162" i="13"/>
  <c r="K162" i="13"/>
  <c r="F162" i="13"/>
  <c r="F170" i="13" s="1"/>
  <c r="F155" i="13"/>
  <c r="P146" i="13"/>
  <c r="K146" i="13"/>
  <c r="K150" i="13" s="1"/>
  <c r="F146" i="13"/>
  <c r="F150" i="13" s="1"/>
  <c r="P140" i="13"/>
  <c r="P141" i="13" s="1"/>
  <c r="P132" i="13"/>
  <c r="K132" i="13"/>
  <c r="K135" i="13" s="1"/>
  <c r="F132" i="13"/>
  <c r="F135" i="13" s="1"/>
  <c r="F124" i="13"/>
  <c r="K118" i="13"/>
  <c r="F118" i="13"/>
  <c r="F119" i="13" s="1"/>
  <c r="P112" i="13"/>
  <c r="P113" i="13" s="1"/>
  <c r="K103" i="13"/>
  <c r="F97" i="13"/>
  <c r="F98" i="13" s="1"/>
  <c r="P88" i="13"/>
  <c r="K88" i="13"/>
  <c r="K93" i="13" s="1"/>
  <c r="F88" i="13"/>
  <c r="P81" i="13"/>
  <c r="K75" i="13"/>
  <c r="K77" i="13" s="1"/>
  <c r="P68" i="13"/>
  <c r="P70" i="13" s="1"/>
  <c r="K68" i="13"/>
  <c r="K61" i="13"/>
  <c r="K63" i="13" s="1"/>
  <c r="F61" i="13"/>
  <c r="F63" i="13" s="1"/>
  <c r="K50" i="13"/>
  <c r="K56" i="13" s="1"/>
  <c r="F50" i="13"/>
  <c r="K44" i="13"/>
  <c r="K45" i="13" s="1"/>
  <c r="F44" i="13"/>
  <c r="F45" i="13" s="1"/>
  <c r="P35" i="13"/>
  <c r="K35" i="13"/>
  <c r="F35" i="13"/>
  <c r="F39" i="13" s="1"/>
  <c r="F28" i="13"/>
  <c r="F30" i="13" s="1"/>
  <c r="P17" i="13"/>
  <c r="K18" i="13"/>
  <c r="K19" i="13"/>
  <c r="K20" i="13"/>
  <c r="K21" i="13"/>
  <c r="K22" i="13"/>
  <c r="K23" i="13"/>
  <c r="K17" i="13"/>
  <c r="F18" i="13"/>
  <c r="F17" i="13"/>
  <c r="E218" i="13"/>
  <c r="E212" i="13"/>
  <c r="E213" i="13" s="1"/>
  <c r="E206" i="13"/>
  <c r="E200" i="13"/>
  <c r="E201" i="13" s="1"/>
  <c r="O189" i="13"/>
  <c r="J189" i="13"/>
  <c r="E189" i="13"/>
  <c r="O188" i="13"/>
  <c r="J188" i="13"/>
  <c r="E188" i="13"/>
  <c r="O187" i="13"/>
  <c r="J187" i="13"/>
  <c r="E187" i="13"/>
  <c r="O186" i="13"/>
  <c r="J186" i="13"/>
  <c r="E186" i="13"/>
  <c r="O185" i="13"/>
  <c r="J185" i="13"/>
  <c r="E185" i="13"/>
  <c r="O184" i="13"/>
  <c r="J184" i="13"/>
  <c r="E184" i="13"/>
  <c r="O183" i="13"/>
  <c r="J183" i="13"/>
  <c r="E183" i="13"/>
  <c r="O177" i="13"/>
  <c r="J177" i="13"/>
  <c r="E177" i="13"/>
  <c r="O176" i="13"/>
  <c r="J176" i="13"/>
  <c r="E176" i="13"/>
  <c r="O175" i="13"/>
  <c r="J175" i="13"/>
  <c r="E175" i="13"/>
  <c r="E178" i="13" s="1"/>
  <c r="O169" i="13"/>
  <c r="J169" i="13"/>
  <c r="E169" i="13"/>
  <c r="O168" i="13"/>
  <c r="J168" i="13"/>
  <c r="E168" i="13"/>
  <c r="O167" i="13"/>
  <c r="J167" i="13"/>
  <c r="E167" i="13"/>
  <c r="O166" i="13"/>
  <c r="J166" i="13"/>
  <c r="E166" i="13"/>
  <c r="O165" i="13"/>
  <c r="J165" i="13"/>
  <c r="E165" i="13"/>
  <c r="O164" i="13"/>
  <c r="J164" i="13"/>
  <c r="E164" i="13"/>
  <c r="O163" i="13"/>
  <c r="J163" i="13"/>
  <c r="E163" i="13"/>
  <c r="O162" i="13"/>
  <c r="J162" i="13"/>
  <c r="E162" i="13"/>
  <c r="E156" i="13"/>
  <c r="E155" i="13"/>
  <c r="O149" i="13"/>
  <c r="O148" i="13"/>
  <c r="O147" i="13"/>
  <c r="J147" i="13"/>
  <c r="O146" i="13"/>
  <c r="J146" i="13"/>
  <c r="J150" i="13" s="1"/>
  <c r="E146" i="13"/>
  <c r="E150" i="13" s="1"/>
  <c r="O140" i="13"/>
  <c r="O141" i="13" s="1"/>
  <c r="O134" i="13"/>
  <c r="O133" i="13"/>
  <c r="O135" i="13" s="1"/>
  <c r="E133" i="13"/>
  <c r="O132" i="13"/>
  <c r="E132" i="13"/>
  <c r="E126" i="13"/>
  <c r="E125" i="13"/>
  <c r="E124" i="13"/>
  <c r="J118" i="13"/>
  <c r="J119" i="13" s="1"/>
  <c r="E118" i="13"/>
  <c r="E119" i="13" s="1"/>
  <c r="O112" i="13"/>
  <c r="O113" i="13" s="1"/>
  <c r="J106" i="13"/>
  <c r="J105" i="13"/>
  <c r="J104" i="13"/>
  <c r="J103" i="13"/>
  <c r="E97" i="13"/>
  <c r="E98" i="13" s="1"/>
  <c r="E92" i="13"/>
  <c r="O91" i="13"/>
  <c r="E91" i="13"/>
  <c r="O90" i="13"/>
  <c r="E90" i="13"/>
  <c r="O89" i="13"/>
  <c r="J89" i="13"/>
  <c r="E89" i="13"/>
  <c r="O88" i="13"/>
  <c r="J88" i="13"/>
  <c r="E88" i="13"/>
  <c r="O82" i="13"/>
  <c r="O81" i="13"/>
  <c r="O83" i="13" s="1"/>
  <c r="J76" i="13"/>
  <c r="J75" i="13"/>
  <c r="J69" i="13"/>
  <c r="O68" i="13"/>
  <c r="O70" i="13" s="1"/>
  <c r="J68" i="13"/>
  <c r="J70" i="13" s="1"/>
  <c r="E62" i="13"/>
  <c r="J61" i="13"/>
  <c r="J63" i="13" s="1"/>
  <c r="E61" i="13"/>
  <c r="E63" i="13" s="1"/>
  <c r="J55" i="13"/>
  <c r="J54" i="13"/>
  <c r="J53" i="13"/>
  <c r="J52" i="13"/>
  <c r="J51" i="13"/>
  <c r="J50" i="13"/>
  <c r="E50" i="13"/>
  <c r="J44" i="13"/>
  <c r="J45" i="13" s="1"/>
  <c r="E44" i="13"/>
  <c r="E45" i="13" s="1"/>
  <c r="J38" i="13"/>
  <c r="J37" i="13"/>
  <c r="E37" i="13"/>
  <c r="O36" i="13"/>
  <c r="J36" i="13"/>
  <c r="E36" i="13"/>
  <c r="O35" i="13"/>
  <c r="J35" i="13"/>
  <c r="E35" i="13"/>
  <c r="E29" i="13"/>
  <c r="E28" i="13"/>
  <c r="E30" i="13" s="1"/>
  <c r="J23" i="13"/>
  <c r="J22" i="13"/>
  <c r="J21" i="13"/>
  <c r="J20" i="13"/>
  <c r="J19" i="13"/>
  <c r="J18" i="13"/>
  <c r="E18" i="13"/>
  <c r="O17" i="13"/>
  <c r="J17" i="13"/>
  <c r="E17" i="13"/>
  <c r="E24" i="13" s="1"/>
  <c r="C195" i="13" l="1"/>
  <c r="C194" i="13"/>
  <c r="K178" i="13"/>
  <c r="O39" i="13"/>
  <c r="J178" i="13"/>
  <c r="P93" i="13"/>
  <c r="E127" i="13"/>
  <c r="E157" i="13"/>
  <c r="O170" i="13"/>
  <c r="O178" i="13"/>
  <c r="J190" i="13"/>
  <c r="P150" i="13"/>
  <c r="F190" i="13"/>
  <c r="D72" i="19"/>
  <c r="G115" i="19" s="1"/>
  <c r="D58" i="19"/>
  <c r="J24" i="13"/>
  <c r="O93" i="13"/>
  <c r="O150" i="13"/>
  <c r="E190" i="13"/>
  <c r="K24" i="13"/>
  <c r="K170" i="13"/>
  <c r="P170" i="13"/>
  <c r="E39" i="13"/>
  <c r="C11" i="13" s="1"/>
  <c r="D28" i="19" s="1"/>
  <c r="J39" i="13"/>
  <c r="J56" i="13"/>
  <c r="J77" i="13"/>
  <c r="E93" i="13"/>
  <c r="J93" i="13"/>
  <c r="J107" i="13"/>
  <c r="J170" i="13"/>
  <c r="E170" i="13"/>
  <c r="O190" i="13"/>
  <c r="F24" i="13"/>
  <c r="K39" i="13"/>
  <c r="F93" i="13"/>
  <c r="K107" i="13"/>
  <c r="F127" i="13"/>
  <c r="K190" i="13"/>
  <c r="P39" i="13"/>
  <c r="G116" i="19"/>
  <c r="E15" i="3"/>
  <c r="G15" i="3" s="1"/>
  <c r="E23" i="3"/>
  <c r="G23" i="3" s="1"/>
  <c r="E31" i="3"/>
  <c r="G31" i="3" s="1"/>
  <c r="E40" i="3"/>
  <c r="G40" i="3" s="1"/>
  <c r="E44" i="3"/>
  <c r="G44" i="3" s="1"/>
  <c r="E45" i="3"/>
  <c r="G45" i="3" s="1"/>
  <c r="E43" i="3"/>
  <c r="G43" i="3" s="1"/>
  <c r="E39" i="3"/>
  <c r="G39" i="3" s="1"/>
  <c r="E41" i="3"/>
  <c r="G41" i="3" s="1"/>
  <c r="E42" i="3"/>
  <c r="G42" i="3" s="1"/>
  <c r="E38" i="3"/>
  <c r="G38" i="3" s="1"/>
  <c r="E37" i="3"/>
  <c r="G37" i="3" s="1"/>
  <c r="E36" i="3"/>
  <c r="G36" i="3" s="1"/>
  <c r="E24" i="3"/>
  <c r="G24" i="3" s="1"/>
  <c r="E25" i="3"/>
  <c r="G25" i="3" s="1"/>
  <c r="E26" i="3"/>
  <c r="G26" i="3" s="1"/>
  <c r="E27" i="3"/>
  <c r="G27" i="3" s="1"/>
  <c r="E28" i="3"/>
  <c r="G28" i="3" s="1"/>
  <c r="E29" i="3"/>
  <c r="G29" i="3" s="1"/>
  <c r="E30" i="3"/>
  <c r="G30" i="3" s="1"/>
  <c r="E32" i="3"/>
  <c r="G32" i="3" s="1"/>
  <c r="E33" i="3"/>
  <c r="G33" i="3" s="1"/>
  <c r="E34" i="3"/>
  <c r="G34" i="3" s="1"/>
  <c r="E8" i="3"/>
  <c r="G8" i="3" s="1"/>
  <c r="E9" i="3"/>
  <c r="G9" i="3" s="1"/>
  <c r="E10" i="3"/>
  <c r="G10" i="3" s="1"/>
  <c r="E11" i="3"/>
  <c r="G11" i="3" s="1"/>
  <c r="E12" i="3"/>
  <c r="G12" i="3" s="1"/>
  <c r="E13" i="3"/>
  <c r="G13" i="3" s="1"/>
  <c r="E14" i="3"/>
  <c r="G14" i="3" s="1"/>
  <c r="E16" i="3"/>
  <c r="G16" i="3" s="1"/>
  <c r="E17" i="3"/>
  <c r="G17" i="3" s="1"/>
  <c r="E18" i="3"/>
  <c r="G18" i="3" s="1"/>
  <c r="E19" i="3"/>
  <c r="G19" i="3" s="1"/>
  <c r="E20" i="3"/>
  <c r="G20" i="3" s="1"/>
  <c r="G21" i="3"/>
  <c r="E22" i="3"/>
  <c r="G22" i="3" s="1"/>
  <c r="E7" i="3"/>
  <c r="G7" i="3" s="1"/>
  <c r="G38" i="19" l="1"/>
  <c r="G33" i="19"/>
  <c r="G43" i="19"/>
  <c r="E47" i="19"/>
  <c r="G44" i="19" s="1"/>
  <c r="G37" i="19"/>
  <c r="G40" i="19"/>
  <c r="E53" i="19"/>
  <c r="G49" i="19" s="1"/>
  <c r="G39" i="19"/>
  <c r="G32" i="19"/>
  <c r="G36" i="19"/>
  <c r="G57" i="19"/>
  <c r="G65" i="19"/>
  <c r="G56" i="19"/>
  <c r="G75" i="19"/>
  <c r="C12" i="13"/>
  <c r="D29" i="19" s="1"/>
  <c r="G26" i="19" s="1"/>
  <c r="E5" i="3"/>
  <c r="G5" i="3" s="1"/>
  <c r="E6" i="3"/>
  <c r="G6" i="3" s="1"/>
  <c r="G4" i="3"/>
  <c r="J44" i="3"/>
  <c r="J45" i="3"/>
  <c r="J39" i="3"/>
  <c r="J40" i="3"/>
  <c r="J41" i="3"/>
  <c r="L19" i="17" s="1"/>
  <c r="J42" i="3"/>
  <c r="L20" i="17" s="1"/>
  <c r="J43" i="3"/>
  <c r="J38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6" i="3"/>
  <c r="J37" i="3"/>
  <c r="J7" i="3"/>
  <c r="E120" i="19" l="1"/>
  <c r="J26" i="17"/>
  <c r="L27" i="17"/>
  <c r="F15" i="17"/>
  <c r="F18" i="17"/>
  <c r="J6" i="3"/>
  <c r="J5" i="3"/>
  <c r="J4" i="3"/>
  <c r="E126" i="19" l="1"/>
  <c r="G122" i="19" s="1"/>
  <c r="G117" i="19"/>
  <c r="F16" i="17"/>
  <c r="F17" i="17"/>
  <c r="F13" i="17"/>
  <c r="F12" i="17" l="1"/>
  <c r="F14" i="17"/>
  <c r="H22" i="17"/>
  <c r="J23" i="17"/>
  <c r="H23" i="17"/>
  <c r="H25" i="17" l="1"/>
  <c r="F27" i="17"/>
  <c r="H27" i="17" l="1"/>
  <c r="J25" i="17"/>
  <c r="J27" i="17" s="1"/>
  <c r="F28" i="17"/>
  <c r="H28" i="17" l="1"/>
  <c r="D27" i="17"/>
  <c r="I27" i="17" s="1"/>
  <c r="D28" i="17"/>
  <c r="E28" i="17" s="1"/>
  <c r="E27" i="17" l="1"/>
  <c r="G27" i="17"/>
  <c r="K27" i="17"/>
  <c r="G28" i="17"/>
  <c r="J28" i="17"/>
  <c r="M27" i="17" l="1"/>
  <c r="I28" i="17"/>
  <c r="L28" i="17"/>
  <c r="N28" i="17" l="1"/>
  <c r="K28" i="17"/>
  <c r="M28" i="17" s="1"/>
</calcChain>
</file>

<file path=xl/sharedStrings.xml><?xml version="1.0" encoding="utf-8"?>
<sst xmlns="http://schemas.openxmlformats.org/spreadsheetml/2006/main" count="2410" uniqueCount="510">
  <si>
    <t>Rodovia e Trecho:</t>
  </si>
  <si>
    <t>Código:</t>
  </si>
  <si>
    <t>Revisão:</t>
  </si>
  <si>
    <t xml:space="preserve">Título: </t>
  </si>
  <si>
    <t>Contrato:</t>
  </si>
  <si>
    <t>Folha:</t>
  </si>
  <si>
    <t>BASE PREÇOS</t>
  </si>
  <si>
    <t>ITEM</t>
  </si>
  <si>
    <t>FONTE</t>
  </si>
  <si>
    <t>CÓDIGO</t>
  </si>
  <si>
    <t>ATIVIDADE / SERVIÇO</t>
  </si>
  <si>
    <t>UNID.</t>
  </si>
  <si>
    <t>PREÇO UNIT.</t>
  </si>
  <si>
    <t>QTDE.</t>
  </si>
  <si>
    <t>VALOR</t>
  </si>
  <si>
    <t>1.1</t>
  </si>
  <si>
    <t>1.1.1</t>
  </si>
  <si>
    <t>SICRO-GO</t>
  </si>
  <si>
    <t>2.1</t>
  </si>
  <si>
    <t>2.1.1</t>
  </si>
  <si>
    <t>2.1.2</t>
  </si>
  <si>
    <t>2.1.3</t>
  </si>
  <si>
    <t>2.1.4</t>
  </si>
  <si>
    <t>2.1.5</t>
  </si>
  <si>
    <t>3.1</t>
  </si>
  <si>
    <t>MANUTENÇÃO E RECUPERAÇÃO DE OAE</t>
  </si>
  <si>
    <t>Tratamento de concreto disgregado ou segregado com argamassa polimérica</t>
  </si>
  <si>
    <t>FDE</t>
  </si>
  <si>
    <t>16.35.001</t>
  </si>
  <si>
    <t>SIURB</t>
  </si>
  <si>
    <t>16.47.001</t>
  </si>
  <si>
    <t>16.35.019</t>
  </si>
  <si>
    <t>Estrada KO-402 - Divisa dos Municípios de Piên - PR e Campo Alegre/SC</t>
  </si>
  <si>
    <t>KO-402-MC-001-21</t>
  </si>
  <si>
    <t>114/2021</t>
  </si>
  <si>
    <t>Orçamento de recuperação e reforço
PONTE SOBRE O RIO NEGRO</t>
  </si>
  <si>
    <t>tkm</t>
  </si>
  <si>
    <t>m</t>
  </si>
  <si>
    <t>t</t>
  </si>
  <si>
    <t>Dreno de PVC D=100 mm para OAE - fornecimento e instalação</t>
  </si>
  <si>
    <t>un</t>
  </si>
  <si>
    <t>Armação em aço CA-50 - fornecimento, preparo e colocação</t>
  </si>
  <si>
    <t>kg</t>
  </si>
  <si>
    <t>Apicoamento manual de concreto</t>
  </si>
  <si>
    <t>Adensamento de concreto por vibrador de imersão</t>
  </si>
  <si>
    <t>Aparelho de apoio de neoprene fretado para estruturas moldadas no local - fornecimento e instalação</t>
  </si>
  <si>
    <t>Apicoamento mecanizado de concreto</t>
  </si>
  <si>
    <t>Definicao e demarcacao da area de reparo, com disco de corte</t>
  </si>
  <si>
    <t>Limpeza em superfície de concreto com escova de aço</t>
  </si>
  <si>
    <t>Corte superficial de concreto até 3 cm de profundidade</t>
  </si>
  <si>
    <t>Preparação de ponte de aderência com adesivo acrilico</t>
  </si>
  <si>
    <t>Cura química</t>
  </si>
  <si>
    <t>Limpeza do substrato, com jato de ar comprimido</t>
  </si>
  <si>
    <t>Injeção de fissuras passivas, secas, com abertura maior que 0,3mm</t>
  </si>
  <si>
    <t>DER-SP</t>
  </si>
  <si>
    <t>m²</t>
  </si>
  <si>
    <t>Grampeamento de trincas</t>
  </si>
  <si>
    <t>27.06.17</t>
  </si>
  <si>
    <t>Adequação de sinalização vertical</t>
  </si>
  <si>
    <t>Implantação de buzinotes</t>
  </si>
  <si>
    <t>Implantação de pingadeiras</t>
  </si>
  <si>
    <t>Pingadeira de elastômero perfil 40 x 40 mm com aba inclinada e fixada com adesivo estrutural e pinos - fornecimento e instalação</t>
  </si>
  <si>
    <t>Limpeza da superfície através de jateamento d'água</t>
  </si>
  <si>
    <t>Estucamento de superfícies de concreto</t>
  </si>
  <si>
    <t>27.16.01</t>
  </si>
  <si>
    <t>Aplicação manual e preparo de pasta para estucamento em OAE, sem pintura</t>
  </si>
  <si>
    <t>Pintura acrílica</t>
  </si>
  <si>
    <t>Pintura acrílica - 2 demãos</t>
  </si>
  <si>
    <t>27.14.04</t>
  </si>
  <si>
    <t>REFERENCIAL</t>
  </si>
  <si>
    <t>DESCRIÇÃO</t>
  </si>
  <si>
    <t>UNIDADE</t>
  </si>
  <si>
    <t>CUSTO UNITÁRIO DIRETO</t>
  </si>
  <si>
    <t>BDI</t>
  </si>
  <si>
    <t>PREÇO UNITÁRIO COM BDI</t>
  </si>
  <si>
    <t>DATA BASE</t>
  </si>
  <si>
    <t>Índice de Reajuste</t>
  </si>
  <si>
    <t>Preço Unitário</t>
  </si>
  <si>
    <t>Limpeza em superficie de concreto com jateamento d’água sob pressão</t>
  </si>
  <si>
    <t>SICRO-PR</t>
  </si>
  <si>
    <t>10-04-00</t>
  </si>
  <si>
    <t>27.01.40</t>
  </si>
  <si>
    <t>Tratamento de armadura com primer rico em zinco</t>
  </si>
  <si>
    <t>Argamassa para reparos e grauteamento - confecção em misturador e lançamento manual</t>
  </si>
  <si>
    <t>m³</t>
  </si>
  <si>
    <t>10-15-00</t>
  </si>
  <si>
    <t>Carga, manobra e descarga de material demolido em caminhão basculante de 6 m³ - carga manual e descarga livre</t>
  </si>
  <si>
    <t>Transporte com caminhão basculante de 6 m³ - rodovia em revestimento primário</t>
  </si>
  <si>
    <t>txkm</t>
  </si>
  <si>
    <t>Limpeza manual com escova de aço p/aço</t>
  </si>
  <si>
    <t>27.02.08</t>
  </si>
  <si>
    <t>DER-PR</t>
  </si>
  <si>
    <t>Bico de perfuração para injeção de adesivo estrutural à base de resina epóxi - fornecimento, instalação e retirada</t>
  </si>
  <si>
    <t>Injeção de adesivo estrutural à base de resina epóxi de baixa viscosidade para tratamento de fissuras em estruturas de concreto - fornecimento e aplicação manual</t>
  </si>
  <si>
    <t>Demolição de concreto simples</t>
  </si>
  <si>
    <t>Perfuração em concreto armado d=16,0mm</t>
  </si>
  <si>
    <t>Chumbamento barras resina c/resina epóxi inj.</t>
  </si>
  <si>
    <t>Placa em aço - película I + III - fornecimento e implantação</t>
  </si>
  <si>
    <t>Placa de advertência em aço, lado de 0,60 m - película retrorrefletiva tipo I + SI - fornecimento e implantação</t>
  </si>
  <si>
    <t xml:space="preserve"> Suporte metálico galvanizado para placa de advertência ou regulamentação - lado ou diâmetro de 0,60 m - fornecimento e
implantação</t>
  </si>
  <si>
    <t>Suporte metálico galvanizado para marco quilométrico - fornecimento e implantação</t>
  </si>
  <si>
    <t xml:space="preserve"> Suporte metálico galvanizado para placa de advertência ou regulamentação - lado ou diâmetro de 0,60 m - fornecimento e implantação</t>
  </si>
  <si>
    <t>Perfuração em concreto com coroa diamantada - D = 100 mm</t>
  </si>
  <si>
    <t>Perfuração em concreto armado d=20,0mm</t>
  </si>
  <si>
    <t>Perfuração em concreto armado d=12,7mm</t>
  </si>
  <si>
    <t>Concreto para bombeamento fck = 25 MPa - confecção em central dosadora de 40 m³/h - areia e brita comerciais</t>
  </si>
  <si>
    <t>Lançamento mecânico de concreto com bomba rebocável com capacidade de 30 m³/h - confecção em central dosadora de 30 m³/h</t>
  </si>
  <si>
    <t>Fôrmas de compensado plastificado 14 mm - uso geral - utilização de 1 vez - confecção, instalação e retirada</t>
  </si>
  <si>
    <t>dm³</t>
  </si>
  <si>
    <t>Elevação de estruturas de 496 a 929 kN para substituição de aparelho de apoio com a utilização de macaco hidráulico</t>
  </si>
  <si>
    <t>Implantação dos aparelhos de apoio</t>
  </si>
  <si>
    <t>Demolição de concreto armado com martelete e corte oxiacetileno</t>
  </si>
  <si>
    <t>Argamassa autoadensável para reparos e grauteamento - confecção em misturador e lançamento manual</t>
  </si>
  <si>
    <t>Estaca raiz perfurada no solo com D = 45 cm - confecção</t>
  </si>
  <si>
    <t>Arrasamento de estacas de concreto com seção superior à 900 cm²</t>
  </si>
  <si>
    <t>Database:</t>
  </si>
  <si>
    <t>CUSTO UNITÁRIO</t>
  </si>
  <si>
    <t>BDI:</t>
  </si>
  <si>
    <t>VALOR TABELA</t>
  </si>
  <si>
    <t>Data base:</t>
  </si>
  <si>
    <t>DNIT</t>
  </si>
  <si>
    <t>IMPLANTAÇÃO DOS APARELHOS DE APOIO</t>
  </si>
  <si>
    <t>2.1.6</t>
  </si>
  <si>
    <t>2.1.7</t>
  </si>
  <si>
    <t>2.1.8</t>
  </si>
  <si>
    <t>2.1.9</t>
  </si>
  <si>
    <t>2.1.10</t>
  </si>
  <si>
    <t>2.1.11</t>
  </si>
  <si>
    <t>REFORÇO DAS FUNDAÇÕES</t>
  </si>
  <si>
    <t>Fundação em estaca raiz</t>
  </si>
  <si>
    <t>Viga de reforço</t>
  </si>
  <si>
    <t>OBRA:</t>
  </si>
  <si>
    <t>DADOS GEOMETRIA (metros)</t>
  </si>
  <si>
    <t>comprimento</t>
  </si>
  <si>
    <t>No Longarinas</t>
  </si>
  <si>
    <t>largura</t>
  </si>
  <si>
    <t>DMT</t>
  </si>
  <si>
    <t>km</t>
  </si>
  <si>
    <t>Código Serviço</t>
  </si>
  <si>
    <t>DISCRIMINAÇÃO</t>
  </si>
  <si>
    <t>QTDE</t>
  </si>
  <si>
    <t>Ponte sobre o Rio Negro</t>
  </si>
  <si>
    <t>Largura Longar</t>
  </si>
  <si>
    <t>Altura Longar</t>
  </si>
  <si>
    <t>Referência</t>
  </si>
  <si>
    <t>10,00 km</t>
  </si>
  <si>
    <t>MANUTENÇÃO E RECUPERAÇÃO DA OAE</t>
  </si>
  <si>
    <t>Face leste</t>
  </si>
  <si>
    <t>Face inferior</t>
  </si>
  <si>
    <t>Face oeste</t>
  </si>
  <si>
    <t>Nº</t>
  </si>
  <si>
    <t>Comprimento</t>
  </si>
  <si>
    <t>Altura</t>
  </si>
  <si>
    <t>Área</t>
  </si>
  <si>
    <t>-</t>
  </si>
  <si>
    <t>Face norte</t>
  </si>
  <si>
    <t>Face sul</t>
  </si>
  <si>
    <t>Face superior</t>
  </si>
  <si>
    <t>MEMÓRIA DE CÁLCULO - Recuperação de estrutura existente</t>
  </si>
  <si>
    <t>TABELAS DE QUANTIDADES (Relatório de Inspeção - Patologia)</t>
  </si>
  <si>
    <t>Ponte sobre o Rio Negro - Estrada KO-402</t>
  </si>
  <si>
    <t>Anomalia: concreto segregado ou disgregado com armadura exposta e oxidada</t>
  </si>
  <si>
    <t>Viga longarina VL1 - vão 1</t>
  </si>
  <si>
    <t>Elemento: Viga longarina VL1 - vão 2</t>
  </si>
  <si>
    <t>Elemento: Viga longarina VL1 - vão 3</t>
  </si>
  <si>
    <t>Elemento: Viga longarina VL2 - vão 1</t>
  </si>
  <si>
    <t>Elemento: Viga longarina VL2 - vão 2</t>
  </si>
  <si>
    <t>Elemento: Viga longarina VL2 - vão 3</t>
  </si>
  <si>
    <t>Elemento: Viga longarina VL3 - vão 1</t>
  </si>
  <si>
    <t>Elemento: Viga longarina VL3 - vão 2</t>
  </si>
  <si>
    <t>Elemento: Viga longarina VL3 - vão 3</t>
  </si>
  <si>
    <t>Elemento: Transversina VT1</t>
  </si>
  <si>
    <t>Elemento: Transversina VT2</t>
  </si>
  <si>
    <t>Elemento: Transversina VT3</t>
  </si>
  <si>
    <t>Elemento: Transversina VT4</t>
  </si>
  <si>
    <t>Elemento: Transversina VT5</t>
  </si>
  <si>
    <t>Elemento: Transversina VT6</t>
  </si>
  <si>
    <t>Elemento: Transversina VT7</t>
  </si>
  <si>
    <t>Elemento: Laje e laje em balanço - vão 1</t>
  </si>
  <si>
    <t>Elemento: Laje e laje em balanço - vão 2</t>
  </si>
  <si>
    <t>Elemento: Laje e laje em balanço - vão 3</t>
  </si>
  <si>
    <t>Anomalia: concreto segregado ou disgregado</t>
  </si>
  <si>
    <t>Área:</t>
  </si>
  <si>
    <t>Perímetro:</t>
  </si>
  <si>
    <t>Perim.</t>
  </si>
  <si>
    <t>Elemento: Viga longarina VL1 - vão 1</t>
  </si>
  <si>
    <t>Elemento: Guarda-rodas GR1</t>
  </si>
  <si>
    <t>Área de reparo:</t>
  </si>
  <si>
    <t>Esp. Corte:</t>
  </si>
  <si>
    <t>Considera o corte superficial de 3cm para exposição e tratamento da armadura: 38,86*0,03=1,1658m³</t>
  </si>
  <si>
    <t>Peso específico</t>
  </si>
  <si>
    <t>t/m³</t>
  </si>
  <si>
    <t>Empolamento</t>
  </si>
  <si>
    <t>%</t>
  </si>
  <si>
    <t>Carga:</t>
  </si>
  <si>
    <t>38,86*0,03*2,5=</t>
  </si>
  <si>
    <t>Considerando 4m de aço por m² de reparo: 38,86*4=155,434</t>
  </si>
  <si>
    <t>Mom transp</t>
  </si>
  <si>
    <t>38,86*0,03*2,5*(1+0,3)*10 =</t>
  </si>
  <si>
    <t>FISSURA</t>
  </si>
  <si>
    <t>ELEMENTO ESTRUTURAL</t>
  </si>
  <si>
    <t>FACE</t>
  </si>
  <si>
    <t>COMPRIMENTO DA FISSURA (m)</t>
  </si>
  <si>
    <t>ABERTURA MÁXIMA (mm) / TIPO</t>
  </si>
  <si>
    <t>DISTÂNCIA DO ELEMENTO ESTRUTURAL</t>
  </si>
  <si>
    <t>F.01</t>
  </si>
  <si>
    <t>VL1 - VÃO 1</t>
  </si>
  <si>
    <t>LESTE/OESTE</t>
  </si>
  <si>
    <t>0,8m da TR1</t>
  </si>
  <si>
    <t>F.02</t>
  </si>
  <si>
    <t>VL1 - VÃO 2</t>
  </si>
  <si>
    <t>0,3m da TR2</t>
  </si>
  <si>
    <t>F.03</t>
  </si>
  <si>
    <t>0,9m da TR2</t>
  </si>
  <si>
    <t>F.04</t>
  </si>
  <si>
    <t>1,2m da TR2</t>
  </si>
  <si>
    <t>F.05</t>
  </si>
  <si>
    <t>INFERIOR</t>
  </si>
  <si>
    <t>F.06</t>
  </si>
  <si>
    <t>F.07</t>
  </si>
  <si>
    <t>VL1 - VÃO 3</t>
  </si>
  <si>
    <t>LESTE</t>
  </si>
  <si>
    <t>1,0m da TR2</t>
  </si>
  <si>
    <t>F.08</t>
  </si>
  <si>
    <t>0,5m da TR2</t>
  </si>
  <si>
    <t>F.09</t>
  </si>
  <si>
    <t>VL2 - VÃO 1</t>
  </si>
  <si>
    <t>0,7m da TR1</t>
  </si>
  <si>
    <t>F.10</t>
  </si>
  <si>
    <t>1,0m da TR1</t>
  </si>
  <si>
    <t>F.11</t>
  </si>
  <si>
    <t>OESTE</t>
  </si>
  <si>
    <t>0,6m da TR1</t>
  </si>
  <si>
    <t>F.12</t>
  </si>
  <si>
    <t>VL2 - VÃO 2</t>
  </si>
  <si>
    <t>F.13</t>
  </si>
  <si>
    <t>0,5m da TR1</t>
  </si>
  <si>
    <t>F.14</t>
  </si>
  <si>
    <t>VL2 - VÃO 3</t>
  </si>
  <si>
    <t>1,1m da TR2</t>
  </si>
  <si>
    <t>F.15</t>
  </si>
  <si>
    <t>0,6m da TR2</t>
  </si>
  <si>
    <t>F.16</t>
  </si>
  <si>
    <t>0,7m da TR2</t>
  </si>
  <si>
    <t>F.17</t>
  </si>
  <si>
    <t>VL3 - VÃO 1</t>
  </si>
  <si>
    <t>F.18</t>
  </si>
  <si>
    <t>0,75m da TR1</t>
  </si>
  <si>
    <t>F.19</t>
  </si>
  <si>
    <t>VL3 - VÃO 2</t>
  </si>
  <si>
    <t>F.20</t>
  </si>
  <si>
    <t>F.21</t>
  </si>
  <si>
    <t>F.22</t>
  </si>
  <si>
    <t>F.23</t>
  </si>
  <si>
    <t>VL3 - VÃO 3</t>
  </si>
  <si>
    <t>F.24</t>
  </si>
  <si>
    <t>ENC2</t>
  </si>
  <si>
    <t>NORTE</t>
  </si>
  <si>
    <t>Na face do encontro</t>
  </si>
  <si>
    <t>F.25</t>
  </si>
  <si>
    <t>F.26</t>
  </si>
  <si>
    <t>AL2</t>
  </si>
  <si>
    <t>Na face da ala</t>
  </si>
  <si>
    <t>F.27</t>
  </si>
  <si>
    <t>F.28</t>
  </si>
  <si>
    <t>AL4</t>
  </si>
  <si>
    <t>F.29</t>
  </si>
  <si>
    <t>Região próxima ao solo</t>
  </si>
  <si>
    <t>F.30</t>
  </si>
  <si>
    <t>Grampear</t>
  </si>
  <si>
    <t>Comprimento fissuras grampear:</t>
  </si>
  <si>
    <t>Comprimento fiss.</t>
  </si>
  <si>
    <t>Considerando limpeza de 10cm para cada lado da fissura: 31,7*0,2 = 6,34m²</t>
  </si>
  <si>
    <t>Considerando considerando 4 bicos de injeção por metro de fissura</t>
  </si>
  <si>
    <t>Bicos: 31,7*4 = 127 un</t>
  </si>
  <si>
    <t>Considerando um consumo de resina de 0,3 kg/m</t>
  </si>
  <si>
    <t>Consumo de resina: 31,7*0,3 = 9,51kg</t>
  </si>
  <si>
    <t>Comprimento dos furos: 82*0,15: 12,30m</t>
  </si>
  <si>
    <t>Diâmetro mínimo do furo: 14mm</t>
  </si>
  <si>
    <t>Diâmetro da barra: 10mm</t>
  </si>
  <si>
    <t>Consumo de adesivo:</t>
  </si>
  <si>
    <t>Considerando 10% de perda: 3,78*1,1 = 4,16kg</t>
  </si>
  <si>
    <t>Peso de aço</t>
  </si>
  <si>
    <t>Dimensão marcadores de perigo: 0,3m x 0,9m</t>
  </si>
  <si>
    <t>1 placa em cada extremidade, total de 2 un.</t>
  </si>
  <si>
    <t>Suporte para as placas de advertência: 2 un.</t>
  </si>
  <si>
    <t>Área da placa (4 un.):</t>
  </si>
  <si>
    <t>4*0,3*0,9 =</t>
  </si>
  <si>
    <t>Suporte para os marcadores de perigo: 4 un.</t>
  </si>
  <si>
    <t>un.</t>
  </si>
  <si>
    <t>Quant. buziotes:</t>
  </si>
  <si>
    <t>Profundidade do furo:</t>
  </si>
  <si>
    <t>Comprimento perfur.</t>
  </si>
  <si>
    <t>Comprim. Total</t>
  </si>
  <si>
    <t>Comprim. total</t>
  </si>
  <si>
    <t>Comprim. buzinote</t>
  </si>
  <si>
    <t>Área do chanfro:</t>
  </si>
  <si>
    <t>Profundididade</t>
  </si>
  <si>
    <t>Volume:</t>
  </si>
  <si>
    <t>Volume total:</t>
  </si>
  <si>
    <t>Comp. implantação:</t>
  </si>
  <si>
    <t>Limpeza de uma faixa com 0,1m nos locais de implantação das pingadeiras:</t>
  </si>
  <si>
    <t>Lajes</t>
  </si>
  <si>
    <t>Vigas</t>
  </si>
  <si>
    <t>Transversinas</t>
  </si>
  <si>
    <t>Encontros</t>
  </si>
  <si>
    <t>Travessas</t>
  </si>
  <si>
    <t>Alas</t>
  </si>
  <si>
    <t>Guarda-rodas</t>
  </si>
  <si>
    <t>Total</t>
  </si>
  <si>
    <t>Área cada consolo:</t>
  </si>
  <si>
    <t>Área total:</t>
  </si>
  <si>
    <t>Desenho KO-402-002-21: furos f2 e f3</t>
  </si>
  <si>
    <t>Furo f2</t>
  </si>
  <si>
    <t>Furo f3</t>
  </si>
  <si>
    <t>Desenho KO-402-002-21: furo f4</t>
  </si>
  <si>
    <t>Furo f4</t>
  </si>
  <si>
    <t>Diâmetro dos furos f2 e f3: 20mm</t>
  </si>
  <si>
    <t>Diâmetro do furo f4: 12mm</t>
  </si>
  <si>
    <t>Consumo de adesivo furo f3:</t>
  </si>
  <si>
    <t>Consumo de adesivo furo f2:</t>
  </si>
  <si>
    <t>Consumo de adesivo furo f4:</t>
  </si>
  <si>
    <t>Considerando 10% de perda: (7,54 + 3,77 + 4,88)*1,1 = 17,81kg</t>
  </si>
  <si>
    <t>Volume cada consolo:</t>
  </si>
  <si>
    <t>Considerando 10% de perda: 19,6686*1,1 = 21,64m²</t>
  </si>
  <si>
    <t>Desenho KO-402-002-21: ferros N3 a N8</t>
  </si>
  <si>
    <t>Peso N3:</t>
  </si>
  <si>
    <t>Peso N4:</t>
  </si>
  <si>
    <t>Peso N5:</t>
  </si>
  <si>
    <t>Peso N6:</t>
  </si>
  <si>
    <t>Peso N7:</t>
  </si>
  <si>
    <t>Peso N8:</t>
  </si>
  <si>
    <t>Vol. cada ap. apoio</t>
  </si>
  <si>
    <t>Nº de pontos macaqueamento: 18</t>
  </si>
  <si>
    <t>Considerando a remoção do concreto existente entre as vigas e as travessas; e entre as vigas e os encontros</t>
  </si>
  <si>
    <t>Volume demolição</t>
  </si>
  <si>
    <t>Considerando a necessidade de regularização da superfície das vigas após a remoção do concreto</t>
  </si>
  <si>
    <t>Volume reconstituição</t>
  </si>
  <si>
    <t>Desenho KO-402-002-21: ferros N13 e N14</t>
  </si>
  <si>
    <t>Peso N13:</t>
  </si>
  <si>
    <t>Peso N14:</t>
  </si>
  <si>
    <t>Profund. cada estaca</t>
  </si>
  <si>
    <t>Profund. Total</t>
  </si>
  <si>
    <t>Considerando 1,00m de altura de argamassa a ser demolida</t>
  </si>
  <si>
    <t>Remoção de uma camada com espessura de 10cm com altura igual a da viga de reforço (0,80m) ao londo de todo o encontro (5,55m)</t>
  </si>
  <si>
    <t>Desenho KO-402-002-21: furo f5</t>
  </si>
  <si>
    <t>Furo f5</t>
  </si>
  <si>
    <t>Considerando 10% de perda: 8,68*1,1 = 9,55kg</t>
  </si>
  <si>
    <t>Volume cada viga:</t>
  </si>
  <si>
    <t>Área cada viga:</t>
  </si>
  <si>
    <t>Considerando 10% de perda: 25,44*1,1 = 27,98m²</t>
  </si>
  <si>
    <t>Desenho KO-402-002-21: ferros N9 a N12</t>
  </si>
  <si>
    <t>Peso N9:</t>
  </si>
  <si>
    <t>Peso N10:</t>
  </si>
  <si>
    <t>Peso N11:</t>
  </si>
  <si>
    <t>Peso N12:</t>
  </si>
  <si>
    <t>VALOR TOTAL DOS SERVIÇOS</t>
  </si>
  <si>
    <t>SERVIÇOS PRELIMINARES</t>
  </si>
  <si>
    <t>Identificação da obra</t>
  </si>
  <si>
    <t>SICRO</t>
  </si>
  <si>
    <t>un.dia</t>
  </si>
  <si>
    <t>Placa de advertência para sinalização de obras montada em suporte metálico móvel, lado 1,00 m - utilização de 600 ciclos - fornecimento, 01 implantação e 01 retirada diária</t>
  </si>
  <si>
    <t>Tempo previsto de obra: 60 dias</t>
  </si>
  <si>
    <t>Número de placas de sinalização: 2 un.</t>
  </si>
  <si>
    <t>Tempo: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</si>
  <si>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</si>
  <si>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</si>
  <si>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</si>
  <si>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</si>
  <si>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</si>
  <si>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</si>
  <si>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</si>
  <si>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</si>
  <si>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</si>
  <si>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</si>
  <si>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</si>
  <si>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</si>
  <si>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</si>
  <si>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</si>
  <si>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</si>
  <si>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</si>
  <si>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2.4</t>
  </si>
  <si>
    <t>2.4.1</t>
  </si>
  <si>
    <t>2.4.2</t>
  </si>
  <si>
    <t>2.4.3</t>
  </si>
  <si>
    <t>2.4.4</t>
  </si>
  <si>
    <t>2.5</t>
  </si>
  <si>
    <t>2.5.1</t>
  </si>
  <si>
    <t>2.5.3</t>
  </si>
  <si>
    <t>2.5.2</t>
  </si>
  <si>
    <t>2.5.4</t>
  </si>
  <si>
    <t>2.5.5</t>
  </si>
  <si>
    <t>2.5.6</t>
  </si>
  <si>
    <t>2.6</t>
  </si>
  <si>
    <t>2.6.1</t>
  </si>
  <si>
    <t>2.6.2</t>
  </si>
  <si>
    <t>2.6.3</t>
  </si>
  <si>
    <t>2.7</t>
  </si>
  <si>
    <t>2.7.1</t>
  </si>
  <si>
    <t>2.8</t>
  </si>
  <si>
    <t>2.8.1</t>
  </si>
  <si>
    <t>2.9</t>
  </si>
  <si>
    <t>2.9.1</t>
  </si>
  <si>
    <t>4.1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</si>
  <si>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</si>
  <si>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</si>
  <si>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</si>
  <si>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</si>
  <si>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</si>
  <si>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</si>
  <si>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</si>
  <si>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</si>
  <si>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</si>
  <si>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4.2.4</t>
  </si>
  <si>
    <t>VALOR TOTAL:</t>
  </si>
  <si>
    <t>VALOR TOTAL</t>
  </si>
  <si>
    <t>ETAPA 1</t>
  </si>
  <si>
    <t>ETAPA 2</t>
  </si>
  <si>
    <t>ETAPA 3</t>
  </si>
  <si>
    <t>TOTAL</t>
  </si>
  <si>
    <t>5.1</t>
  </si>
  <si>
    <t>Execução dos consolos</t>
  </si>
  <si>
    <t>5.2</t>
  </si>
  <si>
    <t>ETAPA 4</t>
  </si>
  <si>
    <t>DATA BASE:</t>
  </si>
  <si>
    <t>TOTAL ETAPA</t>
  </si>
  <si>
    <t>ACUMULADO</t>
  </si>
  <si>
    <t>CRONOGRAMA FÍSICO FINANCEIRO</t>
  </si>
  <si>
    <t>Injetar epóxi e grampear</t>
  </si>
  <si>
    <t>Comprimento fissuras injetar epóxi e grampear:</t>
  </si>
  <si>
    <t>Encontros e alas:</t>
  </si>
  <si>
    <t>Vigas:</t>
  </si>
  <si>
    <t>Demarcação com disco em cada lado da fissura: (14,16+31,7)*2 = 91,72m</t>
  </si>
  <si>
    <t>Profund. enc. e alas:</t>
  </si>
  <si>
    <t>Profund. Vigas</t>
  </si>
  <si>
    <t>Considerando demolição de 0,6m para cada lado da fissura nos encontros e alas: 14,16*1,2*0,05= 0,85 m³</t>
  </si>
  <si>
    <t>Considerando demolição de 0,15m para cada lado da fissura nas vigas: 31,7*0,3*0,03= 0,2853 m³</t>
  </si>
  <si>
    <t>Perfuração em concreto armado d=10,0mm</t>
  </si>
  <si>
    <t>Desenho KO-402-003-21: 82 furos c/ comprimento de 0,15m cada</t>
  </si>
  <si>
    <t>Encontros e muros de ala:</t>
  </si>
  <si>
    <t>Desenho KO-402-003-21: ferros N1, N2 e N3</t>
  </si>
  <si>
    <t>Encontros e muros de ala: 0,6m para cada lado da fissura: 14,16*1,2= 16,99 m²</t>
  </si>
  <si>
    <t>Vigas: 0,3m para cada lado da fissura: 31,7*0,3= 9,51 m²</t>
  </si>
  <si>
    <t>Área total para limpeza: 16,99+9,51 = 26,5m²</t>
  </si>
  <si>
    <t>1,13*2,5</t>
  </si>
  <si>
    <t>1,13*2,5*(1+0,3)*10</t>
  </si>
  <si>
    <t>Desenho KO-402-003-21: 680 furos c/ comprimento de 0,1m cada</t>
  </si>
  <si>
    <t>Comprimento dos furos: 680*0,1: 68,00m</t>
  </si>
  <si>
    <t>Diâmetro mínimo do furo: 12mm</t>
  </si>
  <si>
    <t>Diâmetro da barra: 8.0mm</t>
  </si>
  <si>
    <t>Considerando 10% de perda: 15,38*1,1 = 16,92kg</t>
  </si>
  <si>
    <t>Consumo total: 4,16+16,92 = 21,08kg</t>
  </si>
  <si>
    <t>2.3.11</t>
  </si>
  <si>
    <t>3.1.1</t>
  </si>
  <si>
    <t>3.1.2</t>
  </si>
  <si>
    <t>3.1.3</t>
  </si>
  <si>
    <t>3.1.4</t>
  </si>
  <si>
    <t>3.1.5</t>
  </si>
  <si>
    <t>3.2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</si>
  <si>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</si>
  <si>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</si>
  <si>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</si>
  <si>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</si>
  <si>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</si>
  <si>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</si>
  <si>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</si>
  <si>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</si>
  <si>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</si>
  <si>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</si>
  <si>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</si>
  <si>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</si>
  <si>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4.1.6</t>
  </si>
  <si>
    <t>4.1.7</t>
  </si>
  <si>
    <t>4.1.8</t>
  </si>
  <si>
    <t>4.1.9</t>
  </si>
  <si>
    <t>4.1.10</t>
  </si>
  <si>
    <t>4.1.11</t>
  </si>
  <si>
    <t>Quant. Ap. apoio</t>
  </si>
  <si>
    <t>Vol. Total</t>
  </si>
  <si>
    <t>*ATUALIZADO PELO INCC DO PERÍODO</t>
  </si>
  <si>
    <t>MEMÓRIA DE CÁLCULO DAS QUANTIDADES - Recuperação de estrutura existente</t>
  </si>
  <si>
    <t>Andaime suspenso de madeira, inclusive plataforma</t>
  </si>
  <si>
    <t>m2</t>
  </si>
  <si>
    <t>1.1.2</t>
  </si>
  <si>
    <t>OBSERVAÇÃO:</t>
  </si>
  <si>
    <t>TAXA DE INSTALACAO EQUIPAM.ESTACA RAIZ</t>
  </si>
  <si>
    <t xml:space="preserve">un </t>
  </si>
  <si>
    <t>25.04.21</t>
  </si>
  <si>
    <t>Escavada, injetada (Microestaca, Estaca-raiz) Ø 41 cm</t>
  </si>
  <si>
    <t>008001036</t>
  </si>
  <si>
    <t>3.1.6</t>
  </si>
  <si>
    <t>Local para refeições / Refeitório</t>
  </si>
  <si>
    <t>SANEPAR-PR</t>
  </si>
  <si>
    <t>Barracão fechado para materiais</t>
  </si>
  <si>
    <t>Sanitário químico</t>
  </si>
  <si>
    <t>udxmês</t>
  </si>
  <si>
    <t>Tapume de chapa de madeira compensada</t>
  </si>
  <si>
    <t>Placa de Obra em chapa metálica</t>
  </si>
  <si>
    <t xml:space="preserve">Grupo gerador - 14 kVA </t>
  </si>
  <si>
    <t>E9066</t>
  </si>
  <si>
    <t>h</t>
  </si>
  <si>
    <t>1.1.3</t>
  </si>
  <si>
    <t>1.1.4</t>
  </si>
  <si>
    <t>1.1.5</t>
  </si>
  <si>
    <t>1.1.6</t>
  </si>
  <si>
    <t>1.1.7</t>
  </si>
  <si>
    <t>1.1.8</t>
  </si>
  <si>
    <t>Placas, canteiro de obras, equipamento</t>
  </si>
  <si>
    <t>* Atualização de preços para Agosto/2024; inclusão dos itens 1.1.2 a 1.1.8; 3.1.2 e 3.1.3; realizada pelo engenheiro civil SIMON SCHNEIDER CREA RS 117.954/D; funcionário do Município de Piên-PR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</si>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</sst>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0000000"/>
    <numFmt numFmtId="166" formatCode="00\-00\-00"/>
    <numFmt numFmtId="167" formatCode="[$-416]mmm\-yy;@"/>
    <numFmt numFmtId="168" formatCode="0.000"/>
    <numFmt numFmtId="169" formatCode="_(* #,##0.00_);_(* \(#,##0.00\);_(* &quot;-&quot;??_);_(@_)"/>
    <numFmt numFmtId="170" formatCode="0.00;[Red]0.00"/>
    <numFmt numFmtId="171" formatCode="0.0"/>
    <numFmt numFmtId="172" formatCode="0.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169" fontId="13" fillId="0" borderId="0" applyFont="0" applyFill="0" applyBorder="0" applyAlignment="0" applyProtection="0"/>
    <xf numFmtId="39" fontId="14" fillId="0" borderId="0"/>
    <xf numFmtId="0" fontId="13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44" fontId="0" fillId="2" borderId="0" xfId="2" applyFont="1" applyFill="1"/>
    <xf numFmtId="17" fontId="0" fillId="0" borderId="0" xfId="0" applyNumberFormat="1"/>
    <xf numFmtId="10" fontId="3" fillId="5" borderId="18" xfId="1" applyNumberFormat="1" applyFont="1" applyFill="1" applyBorder="1" applyAlignment="1">
      <alignment horizontal="center" vertical="center" wrapText="1"/>
    </xf>
    <xf numFmtId="10" fontId="3" fillId="7" borderId="12" xfId="1" applyNumberFormat="1" applyFont="1" applyFill="1" applyBorder="1" applyAlignment="1">
      <alignment horizontal="center" vertical="center" wrapText="1"/>
    </xf>
    <xf numFmtId="17" fontId="10" fillId="7" borderId="18" xfId="1" applyNumberFormat="1" applyFont="1" applyFill="1" applyBorder="1" applyAlignment="1">
      <alignment horizontal="center" vertical="center" wrapText="1"/>
    </xf>
    <xf numFmtId="17" fontId="0" fillId="0" borderId="19" xfId="0" applyNumberFormat="1" applyBorder="1" applyAlignment="1">
      <alignment horizontal="center" vertical="center"/>
    </xf>
    <xf numFmtId="0" fontId="11" fillId="0" borderId="0" xfId="3"/>
    <xf numFmtId="0" fontId="0" fillId="0" borderId="0" xfId="0" applyAlignment="1">
      <alignment horizontal="right" vertical="center"/>
    </xf>
    <xf numFmtId="10" fontId="0" fillId="0" borderId="0" xfId="1" applyNumberFormat="1" applyFont="1"/>
    <xf numFmtId="0" fontId="0" fillId="9" borderId="21" xfId="0" applyFill="1" applyBorder="1" applyAlignment="1">
      <alignment horizontal="center" vertical="center"/>
    </xf>
    <xf numFmtId="167" fontId="0" fillId="9" borderId="21" xfId="0" applyNumberFormat="1" applyFill="1" applyBorder="1" applyAlignment="1">
      <alignment horizontal="left" vertical="center" wrapText="1"/>
    </xf>
    <xf numFmtId="167" fontId="0" fillId="9" borderId="21" xfId="0" applyNumberFormat="1" applyFill="1" applyBorder="1" applyAlignment="1">
      <alignment horizontal="center" vertical="center" wrapText="1"/>
    </xf>
    <xf numFmtId="44" fontId="0" fillId="9" borderId="21" xfId="2" applyFont="1" applyFill="1" applyBorder="1" applyAlignment="1">
      <alignment vertical="center"/>
    </xf>
    <xf numFmtId="0" fontId="0" fillId="9" borderId="22" xfId="0" applyFill="1" applyBorder="1" applyAlignment="1">
      <alignment horizontal="center" vertical="center"/>
    </xf>
    <xf numFmtId="167" fontId="0" fillId="9" borderId="22" xfId="0" applyNumberFormat="1" applyFill="1" applyBorder="1" applyAlignment="1">
      <alignment horizontal="left" vertical="center" wrapText="1"/>
    </xf>
    <xf numFmtId="167" fontId="0" fillId="9" borderId="22" xfId="0" applyNumberFormat="1" applyFill="1" applyBorder="1" applyAlignment="1">
      <alignment horizontal="center" vertical="center" wrapText="1"/>
    </xf>
    <xf numFmtId="44" fontId="0" fillId="9" borderId="22" xfId="2" applyFont="1" applyFill="1" applyBorder="1" applyAlignment="1">
      <alignment vertical="center"/>
    </xf>
    <xf numFmtId="10" fontId="3" fillId="5" borderId="0" xfId="1" applyNumberFormat="1" applyFont="1" applyFill="1" applyBorder="1" applyAlignment="1">
      <alignment horizontal="center" vertical="center" wrapText="1"/>
    </xf>
    <xf numFmtId="165" fontId="0" fillId="10" borderId="21" xfId="0" applyNumberFormat="1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44" fontId="0" fillId="10" borderId="21" xfId="2" applyFont="1" applyFill="1" applyBorder="1" applyAlignment="1">
      <alignment vertical="center"/>
    </xf>
    <xf numFmtId="44" fontId="0" fillId="10" borderId="21" xfId="2" applyFont="1" applyFill="1" applyBorder="1" applyAlignment="1">
      <alignment horizontal="center" vertical="center"/>
    </xf>
    <xf numFmtId="44" fontId="0" fillId="10" borderId="21" xfId="1" applyNumberFormat="1" applyFont="1" applyFill="1" applyBorder="1" applyAlignment="1">
      <alignment horizontal="center" vertical="center"/>
    </xf>
    <xf numFmtId="44" fontId="0" fillId="10" borderId="21" xfId="2" applyFont="1" applyFill="1" applyBorder="1" applyAlignment="1">
      <alignment vertical="center" wrapText="1"/>
    </xf>
    <xf numFmtId="165" fontId="0" fillId="10" borderId="22" xfId="0" applyNumberFormat="1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44" fontId="0" fillId="10" borderId="22" xfId="2" applyFont="1" applyFill="1" applyBorder="1" applyAlignment="1">
      <alignment vertical="center" wrapText="1"/>
    </xf>
    <xf numFmtId="44" fontId="0" fillId="10" borderId="22" xfId="2" applyFont="1" applyFill="1" applyBorder="1" applyAlignment="1">
      <alignment horizontal="center" vertical="center"/>
    </xf>
    <xf numFmtId="165" fontId="0" fillId="8" borderId="21" xfId="0" applyNumberFormat="1" applyFill="1" applyBorder="1" applyAlignment="1">
      <alignment horizontal="center" vertical="center"/>
    </xf>
    <xf numFmtId="49" fontId="0" fillId="8" borderId="21" xfId="0" applyNumberFormat="1" applyFill="1" applyBorder="1" applyAlignment="1">
      <alignment horizontal="center" vertical="center"/>
    </xf>
    <xf numFmtId="44" fontId="0" fillId="8" borderId="21" xfId="2" applyFont="1" applyFill="1" applyBorder="1" applyAlignment="1">
      <alignment vertical="center"/>
    </xf>
    <xf numFmtId="44" fontId="0" fillId="8" borderId="21" xfId="2" applyFont="1" applyFill="1" applyBorder="1" applyAlignment="1">
      <alignment horizontal="center" vertical="center"/>
    </xf>
    <xf numFmtId="44" fontId="0" fillId="8" borderId="21" xfId="1" applyNumberFormat="1" applyFont="1" applyFill="1" applyBorder="1" applyAlignment="1">
      <alignment horizontal="center" vertical="center"/>
    </xf>
    <xf numFmtId="165" fontId="0" fillId="8" borderId="22" xfId="0" applyNumberFormat="1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167" fontId="0" fillId="8" borderId="22" xfId="0" applyNumberFormat="1" applyFill="1" applyBorder="1" applyAlignment="1">
      <alignment horizontal="left" vertical="center" wrapText="1"/>
    </xf>
    <xf numFmtId="44" fontId="0" fillId="8" borderId="22" xfId="2" applyFont="1" applyFill="1" applyBorder="1" applyAlignment="1">
      <alignment horizontal="center" vertical="center"/>
    </xf>
    <xf numFmtId="44" fontId="0" fillId="8" borderId="22" xfId="2" applyFont="1" applyFill="1" applyBorder="1" applyAlignment="1">
      <alignment vertical="center"/>
    </xf>
    <xf numFmtId="44" fontId="0" fillId="8" borderId="22" xfId="1" applyNumberFormat="1" applyFont="1" applyFill="1" applyBorder="1" applyAlignment="1">
      <alignment horizontal="center" vertical="center"/>
    </xf>
    <xf numFmtId="0" fontId="0" fillId="13" borderId="21" xfId="0" applyFill="1" applyBorder="1" applyAlignment="1">
      <alignment horizontal="center" vertical="center"/>
    </xf>
    <xf numFmtId="167" fontId="0" fillId="13" borderId="21" xfId="0" applyNumberFormat="1" applyFill="1" applyBorder="1" applyAlignment="1">
      <alignment horizontal="left" vertical="center" wrapText="1"/>
    </xf>
    <xf numFmtId="167" fontId="0" fillId="13" borderId="21" xfId="0" applyNumberFormat="1" applyFill="1" applyBorder="1" applyAlignment="1">
      <alignment horizontal="center" vertical="center" wrapText="1"/>
    </xf>
    <xf numFmtId="44" fontId="0" fillId="13" borderId="21" xfId="2" applyFont="1" applyFill="1" applyBorder="1" applyAlignment="1">
      <alignment vertical="center"/>
    </xf>
    <xf numFmtId="0" fontId="0" fillId="13" borderId="22" xfId="0" applyFill="1" applyBorder="1" applyAlignment="1">
      <alignment horizontal="center" vertical="center"/>
    </xf>
    <xf numFmtId="167" fontId="0" fillId="13" borderId="22" xfId="0" applyNumberFormat="1" applyFill="1" applyBorder="1" applyAlignment="1">
      <alignment horizontal="left" vertical="center" wrapText="1"/>
    </xf>
    <xf numFmtId="167" fontId="0" fillId="13" borderId="22" xfId="0" applyNumberFormat="1" applyFill="1" applyBorder="1" applyAlignment="1">
      <alignment horizontal="center" vertical="center" wrapText="1"/>
    </xf>
    <xf numFmtId="44" fontId="0" fillId="13" borderId="22" xfId="2" applyFont="1" applyFill="1" applyBorder="1" applyAlignment="1">
      <alignment vertical="center"/>
    </xf>
    <xf numFmtId="0" fontId="0" fillId="12" borderId="20" xfId="0" applyFill="1" applyBorder="1" applyAlignment="1">
      <alignment horizontal="center" vertical="center"/>
    </xf>
    <xf numFmtId="167" fontId="0" fillId="12" borderId="20" xfId="0" applyNumberFormat="1" applyFill="1" applyBorder="1" applyAlignment="1">
      <alignment horizontal="left" vertical="center" wrapText="1"/>
    </xf>
    <xf numFmtId="167" fontId="0" fillId="12" borderId="20" xfId="0" applyNumberFormat="1" applyFill="1" applyBorder="1" applyAlignment="1">
      <alignment horizontal="center" vertical="center" wrapText="1"/>
    </xf>
    <xf numFmtId="44" fontId="0" fillId="12" borderId="20" xfId="2" applyFont="1" applyFill="1" applyBorder="1" applyAlignment="1">
      <alignment vertical="center"/>
    </xf>
    <xf numFmtId="44" fontId="0" fillId="12" borderId="20" xfId="1" applyNumberFormat="1" applyFont="1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167" fontId="0" fillId="12" borderId="21" xfId="0" applyNumberFormat="1" applyFill="1" applyBorder="1" applyAlignment="1">
      <alignment horizontal="left" vertical="center" wrapText="1"/>
    </xf>
    <xf numFmtId="167" fontId="0" fillId="12" borderId="21" xfId="0" applyNumberFormat="1" applyFill="1" applyBorder="1" applyAlignment="1">
      <alignment horizontal="center" vertical="center" wrapText="1"/>
    </xf>
    <xf numFmtId="44" fontId="0" fillId="12" borderId="21" xfId="2" applyFont="1" applyFill="1" applyBorder="1" applyAlignment="1">
      <alignment vertical="center"/>
    </xf>
    <xf numFmtId="44" fontId="0" fillId="12" borderId="21" xfId="1" applyNumberFormat="1" applyFont="1" applyFill="1" applyBorder="1" applyAlignment="1">
      <alignment horizontal="center" vertical="center"/>
    </xf>
    <xf numFmtId="0" fontId="0" fillId="12" borderId="22" xfId="0" applyFill="1" applyBorder="1" applyAlignment="1">
      <alignment horizontal="center" vertical="center"/>
    </xf>
    <xf numFmtId="167" fontId="0" fillId="12" borderId="22" xfId="0" applyNumberFormat="1" applyFill="1" applyBorder="1" applyAlignment="1">
      <alignment horizontal="left" vertical="center" wrapText="1"/>
    </xf>
    <xf numFmtId="167" fontId="0" fillId="12" borderId="22" xfId="0" applyNumberFormat="1" applyFill="1" applyBorder="1" applyAlignment="1">
      <alignment horizontal="center" vertical="center" wrapText="1"/>
    </xf>
    <xf numFmtId="44" fontId="0" fillId="12" borderId="22" xfId="2" applyFont="1" applyFill="1" applyBorder="1" applyAlignment="1">
      <alignment vertical="center"/>
    </xf>
    <xf numFmtId="44" fontId="0" fillId="12" borderId="22" xfId="1" applyNumberFormat="1" applyFont="1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167" fontId="0" fillId="9" borderId="20" xfId="0" applyNumberFormat="1" applyFill="1" applyBorder="1" applyAlignment="1">
      <alignment horizontal="left" vertical="center" wrapText="1"/>
    </xf>
    <xf numFmtId="167" fontId="0" fillId="9" borderId="20" xfId="0" applyNumberFormat="1" applyFill="1" applyBorder="1" applyAlignment="1">
      <alignment horizontal="center" vertical="center" wrapText="1"/>
    </xf>
    <xf numFmtId="44" fontId="0" fillId="9" borderId="20" xfId="2" applyFont="1" applyFill="1" applyBorder="1" applyAlignment="1">
      <alignment vertical="center"/>
    </xf>
    <xf numFmtId="10" fontId="0" fillId="9" borderId="20" xfId="1" applyNumberFormat="1" applyFont="1" applyFill="1" applyBorder="1" applyAlignment="1">
      <alignment horizontal="center" vertical="center"/>
    </xf>
    <xf numFmtId="17" fontId="0" fillId="9" borderId="20" xfId="0" applyNumberFormat="1" applyFill="1" applyBorder="1" applyAlignment="1">
      <alignment horizontal="center" vertical="center"/>
    </xf>
    <xf numFmtId="10" fontId="0" fillId="9" borderId="20" xfId="1" applyNumberFormat="1" applyFont="1" applyFill="1" applyBorder="1" applyAlignment="1">
      <alignment vertical="center"/>
    </xf>
    <xf numFmtId="10" fontId="0" fillId="9" borderId="21" xfId="1" applyNumberFormat="1" applyFont="1" applyFill="1" applyBorder="1" applyAlignment="1">
      <alignment horizontal="center" vertical="center"/>
    </xf>
    <xf numFmtId="17" fontId="0" fillId="9" borderId="21" xfId="0" applyNumberFormat="1" applyFill="1" applyBorder="1" applyAlignment="1">
      <alignment horizontal="center" vertical="center"/>
    </xf>
    <xf numFmtId="10" fontId="0" fillId="9" borderId="21" xfId="1" applyNumberFormat="1" applyFont="1" applyFill="1" applyBorder="1" applyAlignment="1">
      <alignment vertical="center"/>
    </xf>
    <xf numFmtId="10" fontId="0" fillId="10" borderId="21" xfId="1" applyNumberFormat="1" applyFont="1" applyFill="1" applyBorder="1" applyAlignment="1">
      <alignment horizontal="center" vertical="center"/>
    </xf>
    <xf numFmtId="17" fontId="0" fillId="10" borderId="21" xfId="0" applyNumberFormat="1" applyFill="1" applyBorder="1" applyAlignment="1">
      <alignment horizontal="center" vertical="center"/>
    </xf>
    <xf numFmtId="10" fontId="0" fillId="10" borderId="21" xfId="1" applyNumberFormat="1" applyFont="1" applyFill="1" applyBorder="1" applyAlignment="1">
      <alignment vertical="center"/>
    </xf>
    <xf numFmtId="10" fontId="0" fillId="8" borderId="21" xfId="1" applyNumberFormat="1" applyFont="1" applyFill="1" applyBorder="1" applyAlignment="1">
      <alignment horizontal="center" vertical="center"/>
    </xf>
    <xf numFmtId="17" fontId="0" fillId="8" borderId="21" xfId="0" applyNumberFormat="1" applyFill="1" applyBorder="1" applyAlignment="1">
      <alignment horizontal="center" vertical="center"/>
    </xf>
    <xf numFmtId="10" fontId="0" fillId="8" borderId="21" xfId="1" applyNumberFormat="1" applyFont="1" applyFill="1" applyBorder="1" applyAlignment="1">
      <alignment vertical="center"/>
    </xf>
    <xf numFmtId="0" fontId="0" fillId="8" borderId="21" xfId="0" applyFill="1" applyBorder="1" applyAlignment="1">
      <alignment horizontal="center" vertical="center"/>
    </xf>
    <xf numFmtId="167" fontId="0" fillId="8" borderId="21" xfId="0" applyNumberFormat="1" applyFill="1" applyBorder="1" applyAlignment="1">
      <alignment horizontal="left" vertical="center" wrapText="1"/>
    </xf>
    <xf numFmtId="10" fontId="0" fillId="13" borderId="21" xfId="1" applyNumberFormat="1" applyFont="1" applyFill="1" applyBorder="1" applyAlignment="1">
      <alignment horizontal="center" vertical="center"/>
    </xf>
    <xf numFmtId="17" fontId="0" fillId="13" borderId="21" xfId="0" applyNumberFormat="1" applyFill="1" applyBorder="1" applyAlignment="1">
      <alignment horizontal="center" vertical="center"/>
    </xf>
    <xf numFmtId="10" fontId="0" fillId="13" borderId="21" xfId="1" applyNumberFormat="1" applyFont="1" applyFill="1" applyBorder="1" applyAlignment="1">
      <alignment vertical="center"/>
    </xf>
    <xf numFmtId="10" fontId="0" fillId="12" borderId="21" xfId="1" applyNumberFormat="1" applyFont="1" applyFill="1" applyBorder="1" applyAlignment="1">
      <alignment horizontal="center" vertical="center"/>
    </xf>
    <xf numFmtId="17" fontId="0" fillId="12" borderId="21" xfId="0" applyNumberFormat="1" applyFill="1" applyBorder="1" applyAlignment="1">
      <alignment horizontal="center" vertical="center"/>
    </xf>
    <xf numFmtId="10" fontId="0" fillId="12" borderId="21" xfId="1" applyNumberFormat="1" applyFont="1" applyFill="1" applyBorder="1" applyAlignment="1">
      <alignment vertical="center"/>
    </xf>
    <xf numFmtId="10" fontId="0" fillId="12" borderId="22" xfId="1" applyNumberFormat="1" applyFont="1" applyFill="1" applyBorder="1" applyAlignment="1">
      <alignment horizontal="center" vertical="center"/>
    </xf>
    <xf numFmtId="17" fontId="0" fillId="12" borderId="22" xfId="0" applyNumberFormat="1" applyFill="1" applyBorder="1" applyAlignment="1">
      <alignment horizontal="center" vertical="center"/>
    </xf>
    <xf numFmtId="10" fontId="0" fillId="12" borderId="22" xfId="1" applyNumberFormat="1" applyFont="1" applyFill="1" applyBorder="1" applyAlignment="1">
      <alignment vertical="center"/>
    </xf>
    <xf numFmtId="44" fontId="0" fillId="6" borderId="21" xfId="2" applyFont="1" applyFill="1" applyBorder="1" applyAlignment="1">
      <alignment vertical="center"/>
    </xf>
    <xf numFmtId="0" fontId="19" fillId="14" borderId="0" xfId="0" applyFont="1" applyFill="1"/>
    <xf numFmtId="0" fontId="9" fillId="14" borderId="0" xfId="0" applyFont="1" applyFill="1"/>
    <xf numFmtId="2" fontId="9" fillId="14" borderId="0" xfId="0" applyNumberFormat="1" applyFont="1" applyFill="1"/>
    <xf numFmtId="0" fontId="9" fillId="14" borderId="0" xfId="0" applyFont="1" applyFill="1" applyAlignment="1">
      <alignment horizontal="right"/>
    </xf>
    <xf numFmtId="0" fontId="18" fillId="11" borderId="5" xfId="0" applyFont="1" applyFill="1" applyBorder="1" applyAlignment="1">
      <alignment horizontal="left" vertical="center" wrapText="1"/>
    </xf>
    <xf numFmtId="170" fontId="21" fillId="11" borderId="7" xfId="0" applyNumberFormat="1" applyFont="1" applyFill="1" applyBorder="1" applyAlignment="1">
      <alignment horizontal="center" vertical="center"/>
    </xf>
    <xf numFmtId="2" fontId="9" fillId="14" borderId="0" xfId="0" applyNumberFormat="1" applyFont="1" applyFill="1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4" fontId="1" fillId="2" borderId="0" xfId="2" applyFont="1" applyFill="1"/>
    <xf numFmtId="39" fontId="6" fillId="0" borderId="1" xfId="7" applyFont="1" applyBorder="1"/>
    <xf numFmtId="39" fontId="6" fillId="0" borderId="2" xfId="7" applyFont="1" applyBorder="1"/>
    <xf numFmtId="39" fontId="6" fillId="0" borderId="3" xfId="7" applyFont="1" applyBorder="1"/>
    <xf numFmtId="39" fontId="6" fillId="0" borderId="4" xfId="7" applyFont="1" applyBorder="1"/>
    <xf numFmtId="39" fontId="6" fillId="0" borderId="8" xfId="7" applyFont="1" applyBorder="1"/>
    <xf numFmtId="39" fontId="6" fillId="0" borderId="0" xfId="7" applyFont="1"/>
    <xf numFmtId="0" fontId="7" fillId="0" borderId="9" xfId="8" applyFont="1" applyBorder="1"/>
    <xf numFmtId="39" fontId="25" fillId="0" borderId="10" xfId="7" applyFont="1" applyBorder="1"/>
    <xf numFmtId="39" fontId="6" fillId="0" borderId="10" xfId="7" applyFont="1" applyBorder="1" applyAlignment="1">
      <alignment horizontal="left"/>
    </xf>
    <xf numFmtId="39" fontId="6" fillId="0" borderId="10" xfId="7" applyFont="1" applyBorder="1"/>
    <xf numFmtId="39" fontId="23" fillId="0" borderId="10" xfId="7" applyFont="1" applyBorder="1"/>
    <xf numFmtId="39" fontId="6" fillId="0" borderId="11" xfId="7" applyFont="1" applyBorder="1"/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0" fillId="11" borderId="12" xfId="0" applyFont="1" applyFill="1" applyBorder="1" applyAlignment="1">
      <alignment horizontal="left" vertical="center" wrapText="1"/>
    </xf>
    <xf numFmtId="0" fontId="22" fillId="15" borderId="12" xfId="0" applyFont="1" applyFill="1" applyBorder="1" applyAlignment="1">
      <alignment horizontal="center" vertical="center"/>
    </xf>
    <xf numFmtId="0" fontId="8" fillId="15" borderId="12" xfId="0" applyFont="1" applyFill="1" applyBorder="1" applyAlignment="1">
      <alignment horizontal="center" vertical="center"/>
    </xf>
    <xf numFmtId="0" fontId="22" fillId="15" borderId="12" xfId="0" applyFont="1" applyFill="1" applyBorder="1" applyAlignment="1">
      <alignment horizontal="left" vertical="center"/>
    </xf>
    <xf numFmtId="0" fontId="22" fillId="15" borderId="12" xfId="0" applyFont="1" applyFill="1" applyBorder="1" applyAlignment="1">
      <alignment vertical="center"/>
    </xf>
    <xf numFmtId="44" fontId="22" fillId="15" borderId="12" xfId="2" applyFont="1" applyFill="1" applyBorder="1" applyAlignment="1">
      <alignment horizontal="center" vertical="center"/>
    </xf>
    <xf numFmtId="1" fontId="23" fillId="11" borderId="13" xfId="0" applyNumberFormat="1" applyFont="1" applyFill="1" applyBorder="1" applyAlignment="1">
      <alignment horizontal="center" vertical="center"/>
    </xf>
    <xf numFmtId="0" fontId="23" fillId="11" borderId="5" xfId="0" applyFont="1" applyFill="1" applyBorder="1" applyAlignment="1">
      <alignment horizontal="left" vertical="center" wrapText="1"/>
    </xf>
    <xf numFmtId="0" fontId="20" fillId="11" borderId="13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14" fontId="8" fillId="0" borderId="12" xfId="0" quotePrefix="1" applyNumberFormat="1" applyFont="1" applyBorder="1" applyAlignment="1">
      <alignment horizontal="center" vertical="center"/>
    </xf>
    <xf numFmtId="166" fontId="8" fillId="0" borderId="12" xfId="0" applyNumberFormat="1" applyFont="1" applyBorder="1" applyAlignment="1">
      <alignment horizontal="center" vertical="center"/>
    </xf>
    <xf numFmtId="0" fontId="23" fillId="11" borderId="12" xfId="0" applyFont="1" applyFill="1" applyBorder="1" applyAlignment="1">
      <alignment horizontal="center" vertical="center" wrapText="1"/>
    </xf>
    <xf numFmtId="0" fontId="18" fillId="11" borderId="12" xfId="0" applyFont="1" applyFill="1" applyBorder="1" applyAlignment="1">
      <alignment horizontal="left" vertical="center" wrapText="1"/>
    </xf>
    <xf numFmtId="0" fontId="23" fillId="11" borderId="12" xfId="0" applyFont="1" applyFill="1" applyBorder="1" applyAlignment="1">
      <alignment horizontal="left" vertical="center" wrapText="1"/>
    </xf>
    <xf numFmtId="170" fontId="21" fillId="11" borderId="12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4" fontId="0" fillId="0" borderId="10" xfId="2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44" fontId="0" fillId="0" borderId="2" xfId="2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44" fontId="0" fillId="0" borderId="6" xfId="2" applyFont="1" applyFill="1" applyBorder="1" applyAlignment="1">
      <alignment vertical="center"/>
    </xf>
    <xf numFmtId="0" fontId="9" fillId="0" borderId="0" xfId="0" applyFont="1"/>
    <xf numFmtId="2" fontId="0" fillId="0" borderId="0" xfId="0" applyNumberFormat="1"/>
    <xf numFmtId="0" fontId="9" fillId="0" borderId="12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39" fontId="4" fillId="0" borderId="0" xfId="7" applyFont="1"/>
    <xf numFmtId="39" fontId="16" fillId="0" borderId="0" xfId="7" applyFont="1" applyAlignment="1">
      <alignment horizontal="left" vertical="center"/>
    </xf>
    <xf numFmtId="0" fontId="16" fillId="0" borderId="0" xfId="8" applyFont="1"/>
    <xf numFmtId="39" fontId="17" fillId="0" borderId="0" xfId="7" applyFont="1"/>
    <xf numFmtId="39" fontId="18" fillId="0" borderId="0" xfId="7" applyFont="1"/>
    <xf numFmtId="39" fontId="4" fillId="0" borderId="0" xfId="7" applyFont="1" applyAlignment="1">
      <alignment horizontal="left"/>
    </xf>
    <xf numFmtId="0" fontId="27" fillId="0" borderId="26" xfId="0" applyFont="1" applyBorder="1"/>
    <xf numFmtId="0" fontId="0" fillId="0" borderId="26" xfId="0" applyBorder="1"/>
    <xf numFmtId="0" fontId="0" fillId="16" borderId="0" xfId="0" applyFill="1"/>
    <xf numFmtId="0" fontId="0" fillId="17" borderId="0" xfId="0" applyFill="1"/>
    <xf numFmtId="0" fontId="28" fillId="0" borderId="0" xfId="0" applyFont="1"/>
    <xf numFmtId="0" fontId="2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2" fontId="1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4" fontId="0" fillId="0" borderId="0" xfId="2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 vertical="center"/>
    </xf>
    <xf numFmtId="2" fontId="8" fillId="18" borderId="0" xfId="0" applyNumberFormat="1" applyFont="1" applyFill="1" applyAlignment="1">
      <alignment horizontal="right" vertical="center"/>
    </xf>
    <xf numFmtId="0" fontId="8" fillId="18" borderId="0" xfId="0" applyFont="1" applyFill="1" applyAlignment="1">
      <alignment horizontal="right" vertical="center"/>
    </xf>
    <xf numFmtId="0" fontId="30" fillId="0" borderId="2" xfId="0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2" fontId="8" fillId="0" borderId="12" xfId="0" applyNumberFormat="1" applyFont="1" applyBorder="1" applyAlignment="1">
      <alignment horizontal="right" vertical="center"/>
    </xf>
    <xf numFmtId="2" fontId="0" fillId="0" borderId="2" xfId="2" applyNumberFormat="1" applyFont="1" applyFill="1" applyBorder="1" applyAlignment="1">
      <alignment vertical="center"/>
    </xf>
    <xf numFmtId="2" fontId="0" fillId="0" borderId="6" xfId="2" applyNumberFormat="1" applyFont="1" applyFill="1" applyBorder="1" applyAlignment="1">
      <alignment vertical="center"/>
    </xf>
    <xf numFmtId="2" fontId="30" fillId="0" borderId="0" xfId="0" applyNumberFormat="1" applyFont="1" applyAlignment="1">
      <alignment horizontal="left" vertical="center" wrapText="1"/>
    </xf>
    <xf numFmtId="168" fontId="8" fillId="0" borderId="2" xfId="0" applyNumberFormat="1" applyFont="1" applyBorder="1" applyAlignment="1">
      <alignment horizontal="right" vertical="center"/>
    </xf>
    <xf numFmtId="168" fontId="8" fillId="0" borderId="0" xfId="0" applyNumberFormat="1" applyFont="1" applyAlignment="1">
      <alignment horizontal="right" vertical="center"/>
    </xf>
    <xf numFmtId="2" fontId="30" fillId="0" borderId="0" xfId="0" applyNumberFormat="1" applyFont="1" applyAlignment="1">
      <alignment horizontal="left" vertical="center"/>
    </xf>
    <xf numFmtId="2" fontId="30" fillId="0" borderId="0" xfId="0" applyNumberFormat="1" applyFont="1" applyAlignment="1">
      <alignment horizontal="right" vertical="center"/>
    </xf>
    <xf numFmtId="0" fontId="8" fillId="0" borderId="0" xfId="0" applyFont="1"/>
    <xf numFmtId="0" fontId="22" fillId="2" borderId="12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8" fillId="6" borderId="0" xfId="0" applyFont="1" applyFill="1"/>
    <xf numFmtId="0" fontId="8" fillId="10" borderId="0" xfId="0" applyFont="1" applyFill="1"/>
    <xf numFmtId="0" fontId="8" fillId="6" borderId="12" xfId="0" applyFont="1" applyFill="1" applyBorder="1" applyAlignment="1">
      <alignment horizontal="center" vertical="center"/>
    </xf>
    <xf numFmtId="2" fontId="8" fillId="6" borderId="12" xfId="0" applyNumberFormat="1" applyFont="1" applyFill="1" applyBorder="1" applyAlignment="1">
      <alignment horizontal="center" vertical="center"/>
    </xf>
    <xf numFmtId="171" fontId="8" fillId="6" borderId="12" xfId="0" applyNumberFormat="1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2" fontId="8" fillId="10" borderId="12" xfId="0" applyNumberFormat="1" applyFont="1" applyFill="1" applyBorder="1" applyAlignment="1">
      <alignment horizontal="center" vertical="center"/>
    </xf>
    <xf numFmtId="171" fontId="8" fillId="10" borderId="12" xfId="0" applyNumberFormat="1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29" fillId="0" borderId="0" xfId="0" applyFont="1"/>
    <xf numFmtId="44" fontId="8" fillId="0" borderId="0" xfId="2" applyFont="1" applyFill="1" applyBorder="1" applyAlignment="1">
      <alignment vertical="center"/>
    </xf>
    <xf numFmtId="2" fontId="8" fillId="0" borderId="0" xfId="0" applyNumberFormat="1" applyFont="1" applyAlignment="1">
      <alignment horizontal="right" vertical="center"/>
    </xf>
    <xf numFmtId="9" fontId="30" fillId="0" borderId="0" xfId="1" applyFont="1" applyFill="1" applyBorder="1" applyAlignment="1">
      <alignment horizontal="center" vertical="center"/>
    </xf>
    <xf numFmtId="2" fontId="30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0" fillId="0" borderId="0" xfId="1" applyFont="1" applyFill="1" applyBorder="1" applyAlignment="1">
      <alignment horizontal="right" vertical="center"/>
    </xf>
    <xf numFmtId="0" fontId="30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0" fillId="0" borderId="0" xfId="10" applyFont="1"/>
    <xf numFmtId="10" fontId="0" fillId="0" borderId="0" xfId="0" applyNumberFormat="1"/>
    <xf numFmtId="0" fontId="0" fillId="19" borderId="12" xfId="0" applyFill="1" applyBorder="1" applyAlignment="1">
      <alignment horizontal="left" vertical="center"/>
    </xf>
    <xf numFmtId="0" fontId="3" fillId="0" borderId="28" xfId="0" applyFont="1" applyBorder="1"/>
    <xf numFmtId="0" fontId="3" fillId="0" borderId="29" xfId="0" applyFont="1" applyBorder="1"/>
    <xf numFmtId="0" fontId="0" fillId="19" borderId="30" xfId="0" applyFill="1" applyBorder="1" applyAlignment="1">
      <alignment horizontal="center" vertical="center"/>
    </xf>
    <xf numFmtId="0" fontId="0" fillId="19" borderId="12" xfId="0" applyFill="1" applyBorder="1" applyAlignment="1">
      <alignment horizontal="center" vertical="center"/>
    </xf>
    <xf numFmtId="17" fontId="0" fillId="0" borderId="0" xfId="0" applyNumberFormat="1" applyAlignment="1">
      <alignment horizontal="right"/>
    </xf>
    <xf numFmtId="164" fontId="0" fillId="0" borderId="0" xfId="10" applyFont="1" applyAlignment="1">
      <alignment horizontal="right"/>
    </xf>
    <xf numFmtId="10" fontId="0" fillId="0" borderId="0" xfId="0" applyNumberFormat="1" applyAlignment="1">
      <alignment horizontal="right"/>
    </xf>
    <xf numFmtId="164" fontId="0" fillId="19" borderId="12" xfId="1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9" fontId="0" fillId="19" borderId="12" xfId="1" applyFont="1" applyFill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12" xfId="0" applyFont="1" applyBorder="1" applyAlignment="1">
      <alignment horizontal="left" vertical="center"/>
    </xf>
    <xf numFmtId="164" fontId="31" fillId="0" borderId="12" xfId="10" applyFont="1" applyFill="1" applyBorder="1" applyAlignment="1">
      <alignment horizontal="left" vertical="center"/>
    </xf>
    <xf numFmtId="9" fontId="31" fillId="0" borderId="12" xfId="1" applyFont="1" applyFill="1" applyBorder="1" applyAlignment="1">
      <alignment horizontal="left" vertical="center"/>
    </xf>
    <xf numFmtId="0" fontId="31" fillId="0" borderId="12" xfId="0" applyFont="1" applyBorder="1" applyAlignment="1">
      <alignment horizontal="left" vertical="center" wrapText="1"/>
    </xf>
    <xf numFmtId="164" fontId="31" fillId="0" borderId="12" xfId="0" applyNumberFormat="1" applyFont="1" applyBorder="1" applyAlignment="1">
      <alignment horizontal="left" vertical="center"/>
    </xf>
    <xf numFmtId="164" fontId="0" fillId="19" borderId="31" xfId="10" applyFont="1" applyFill="1" applyBorder="1" applyAlignment="1">
      <alignment horizontal="center" vertical="center"/>
    </xf>
    <xf numFmtId="164" fontId="31" fillId="0" borderId="31" xfId="10" applyFont="1" applyFill="1" applyBorder="1" applyAlignment="1">
      <alignment horizontal="left" vertical="center"/>
    </xf>
    <xf numFmtId="9" fontId="31" fillId="0" borderId="12" xfId="1" applyFont="1" applyFill="1" applyBorder="1" applyAlignment="1">
      <alignment horizontal="center" vertical="center"/>
    </xf>
    <xf numFmtId="9" fontId="0" fillId="19" borderId="12" xfId="1" applyFont="1" applyFill="1" applyBorder="1" applyAlignment="1">
      <alignment vertical="center"/>
    </xf>
    <xf numFmtId="9" fontId="31" fillId="0" borderId="12" xfId="1" applyFont="1" applyFill="1" applyBorder="1" applyAlignment="1">
      <alignment vertical="center"/>
    </xf>
    <xf numFmtId="164" fontId="3" fillId="0" borderId="32" xfId="0" applyNumberFormat="1" applyFont="1" applyBorder="1"/>
    <xf numFmtId="164" fontId="3" fillId="0" borderId="12" xfId="10" applyFont="1" applyFill="1" applyBorder="1" applyAlignment="1">
      <alignment horizontal="left" vertical="center"/>
    </xf>
    <xf numFmtId="9" fontId="3" fillId="0" borderId="12" xfId="1" applyFont="1" applyFill="1" applyBorder="1" applyAlignment="1">
      <alignment horizontal="center" vertical="center"/>
    </xf>
    <xf numFmtId="164" fontId="3" fillId="0" borderId="12" xfId="0" applyNumberFormat="1" applyFont="1" applyBorder="1" applyAlignment="1">
      <alignment horizontal="left" vertical="center"/>
    </xf>
    <xf numFmtId="9" fontId="3" fillId="0" borderId="12" xfId="1" applyFont="1" applyFill="1" applyBorder="1" applyAlignment="1">
      <alignment vertical="center"/>
    </xf>
    <xf numFmtId="164" fontId="3" fillId="0" borderId="31" xfId="10" applyFont="1" applyFill="1" applyBorder="1" applyAlignment="1">
      <alignment horizontal="left" vertical="center"/>
    </xf>
    <xf numFmtId="9" fontId="3" fillId="0" borderId="32" xfId="1" applyFont="1" applyBorder="1" applyAlignment="1">
      <alignment horizontal="center"/>
    </xf>
    <xf numFmtId="9" fontId="3" fillId="0" borderId="32" xfId="1" applyFont="1" applyBorder="1" applyAlignment="1"/>
    <xf numFmtId="164" fontId="3" fillId="0" borderId="33" xfId="0" applyNumberFormat="1" applyFont="1" applyBorder="1"/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172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2" fontId="33" fillId="0" borderId="0" xfId="0" applyNumberFormat="1" applyFont="1" applyAlignment="1">
      <alignment horizontal="right" vertical="center"/>
    </xf>
    <xf numFmtId="0" fontId="6" fillId="0" borderId="0" xfId="0" applyFont="1"/>
    <xf numFmtId="2" fontId="33" fillId="0" borderId="0" xfId="0" applyNumberFormat="1" applyFont="1" applyAlignment="1">
      <alignment horizontal="center" vertical="center"/>
    </xf>
    <xf numFmtId="164" fontId="31" fillId="19" borderId="31" xfId="10" applyFont="1" applyFill="1" applyBorder="1" applyAlignment="1">
      <alignment horizontal="left" vertical="center"/>
    </xf>
    <xf numFmtId="164" fontId="0" fillId="0" borderId="0" xfId="0" applyNumberFormat="1"/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44" fontId="5" fillId="2" borderId="2" xfId="2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18" xfId="0" applyFont="1" applyFill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3" fontId="0" fillId="0" borderId="0" xfId="9" applyFont="1" applyProtection="1"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6" fillId="2" borderId="5" xfId="0" applyFont="1" applyFill="1" applyBorder="1" applyAlignment="1" applyProtection="1">
      <alignment horizontal="left" vertical="center" wrapText="1" indent="1"/>
      <protection locked="0"/>
    </xf>
    <xf numFmtId="49" fontId="6" fillId="2" borderId="13" xfId="0" applyNumberFormat="1" applyFont="1" applyFill="1" applyBorder="1" applyAlignment="1" applyProtection="1">
      <alignment horizontal="left" vertical="center" wrapText="1"/>
      <protection locked="0"/>
    </xf>
    <xf numFmtId="44" fontId="5" fillId="2" borderId="2" xfId="2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17" fontId="6" fillId="2" borderId="6" xfId="0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44" fontId="3" fillId="3" borderId="10" xfId="2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44" fontId="2" fillId="4" borderId="12" xfId="2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left" vertical="center"/>
      <protection locked="0"/>
    </xf>
    <xf numFmtId="0" fontId="3" fillId="5" borderId="13" xfId="0" applyFont="1" applyFill="1" applyBorder="1" applyAlignment="1" applyProtection="1">
      <alignment vertical="center"/>
      <protection locked="0"/>
    </xf>
    <xf numFmtId="44" fontId="3" fillId="5" borderId="13" xfId="2" applyFont="1" applyFill="1" applyBorder="1" applyAlignment="1" applyProtection="1">
      <alignment vertical="center"/>
      <protection locked="0"/>
    </xf>
    <xf numFmtId="44" fontId="3" fillId="5" borderId="13" xfId="2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left" vertical="center"/>
      <protection locked="0"/>
    </xf>
    <xf numFmtId="44" fontId="3" fillId="6" borderId="12" xfId="2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44" fontId="0" fillId="0" borderId="12" xfId="2" applyFont="1" applyFill="1" applyBorder="1" applyAlignment="1" applyProtection="1">
      <alignment horizontal="center" vertical="center"/>
      <protection locked="0"/>
    </xf>
    <xf numFmtId="2" fontId="0" fillId="0" borderId="12" xfId="0" applyNumberFormat="1" applyBorder="1" applyAlignment="1" applyProtection="1">
      <alignment vertical="center"/>
      <protection locked="0"/>
    </xf>
    <xf numFmtId="44" fontId="0" fillId="0" borderId="12" xfId="2" applyFont="1" applyFill="1" applyBorder="1" applyAlignment="1" applyProtection="1">
      <alignment vertical="center"/>
      <protection locked="0"/>
    </xf>
    <xf numFmtId="43" fontId="0" fillId="0" borderId="0" xfId="0" applyNumberFormat="1" applyProtection="1"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44" fontId="0" fillId="0" borderId="17" xfId="2" applyFont="1" applyFill="1" applyBorder="1" applyAlignment="1" applyProtection="1">
      <alignment horizontal="center" vertical="center"/>
      <protection locked="0"/>
    </xf>
    <xf numFmtId="2" fontId="0" fillId="0" borderId="17" xfId="0" applyNumberFormat="1" applyBorder="1" applyAlignment="1" applyProtection="1">
      <alignment vertical="center"/>
      <protection locked="0"/>
    </xf>
    <xf numFmtId="44" fontId="0" fillId="0" borderId="17" xfId="2" applyFont="1" applyFill="1" applyBorder="1" applyAlignment="1" applyProtection="1">
      <alignment vertical="center"/>
      <protection locked="0"/>
    </xf>
    <xf numFmtId="0" fontId="3" fillId="5" borderId="13" xfId="0" applyFont="1" applyFill="1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44" fontId="0" fillId="0" borderId="20" xfId="2" applyFont="1" applyFill="1" applyBorder="1" applyAlignment="1" applyProtection="1">
      <alignment horizontal="center" vertical="center"/>
      <protection locked="0"/>
    </xf>
    <xf numFmtId="2" fontId="0" fillId="0" borderId="20" xfId="0" applyNumberFormat="1" applyBorder="1" applyAlignment="1" applyProtection="1">
      <alignment vertical="center"/>
      <protection locked="0"/>
    </xf>
    <xf numFmtId="44" fontId="0" fillId="0" borderId="20" xfId="2" applyFont="1" applyFill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44" fontId="0" fillId="0" borderId="21" xfId="2" applyFont="1" applyFill="1" applyBorder="1" applyAlignment="1" applyProtection="1">
      <alignment horizontal="center" vertical="center"/>
      <protection locked="0"/>
    </xf>
    <xf numFmtId="2" fontId="0" fillId="0" borderId="21" xfId="0" applyNumberFormat="1" applyBorder="1" applyAlignment="1" applyProtection="1">
      <alignment vertical="center"/>
      <protection locked="0"/>
    </xf>
    <xf numFmtId="44" fontId="0" fillId="0" borderId="21" xfId="2" applyFont="1" applyFill="1" applyBorder="1" applyAlignment="1" applyProtection="1">
      <alignment vertical="center"/>
      <protection locked="0"/>
    </xf>
    <xf numFmtId="43" fontId="0" fillId="0" borderId="20" xfId="9" applyFont="1" applyFill="1" applyBorder="1" applyAlignment="1" applyProtection="1">
      <alignment vertical="center"/>
      <protection locked="0"/>
    </xf>
    <xf numFmtId="14" fontId="0" fillId="0" borderId="21" xfId="0" quotePrefix="1" applyNumberFormat="1" applyBorder="1" applyAlignment="1" applyProtection="1">
      <alignment horizontal="center" vertical="center"/>
      <protection locked="0"/>
    </xf>
    <xf numFmtId="43" fontId="0" fillId="0" borderId="21" xfId="9" applyFont="1" applyFill="1" applyBorder="1" applyAlignment="1" applyProtection="1">
      <alignment vertical="center"/>
      <protection locked="0"/>
    </xf>
    <xf numFmtId="43" fontId="3" fillId="6" borderId="12" xfId="9" applyFont="1" applyFill="1" applyBorder="1" applyAlignment="1" applyProtection="1">
      <alignment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43" fontId="0" fillId="0" borderId="14" xfId="9" applyFont="1" applyFill="1" applyBorder="1" applyAlignment="1" applyProtection="1">
      <alignment vertical="center"/>
      <protection locked="0"/>
    </xf>
    <xf numFmtId="44" fontId="0" fillId="0" borderId="15" xfId="2" applyFont="1" applyFill="1" applyBorder="1" applyAlignment="1" applyProtection="1">
      <alignment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43" fontId="0" fillId="0" borderId="16" xfId="9" applyFont="1" applyFill="1" applyBorder="1" applyAlignment="1" applyProtection="1">
      <alignment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vertical="center"/>
      <protection locked="0"/>
    </xf>
    <xf numFmtId="44" fontId="3" fillId="5" borderId="12" xfId="2" applyFont="1" applyFill="1" applyBorder="1" applyAlignment="1" applyProtection="1">
      <alignment vertical="center"/>
      <protection locked="0"/>
    </xf>
    <xf numFmtId="43" fontId="3" fillId="5" borderId="12" xfId="9" applyFont="1" applyFill="1" applyBorder="1" applyAlignment="1" applyProtection="1">
      <alignment vertical="center"/>
      <protection locked="0"/>
    </xf>
    <xf numFmtId="44" fontId="3" fillId="5" borderId="12" xfId="2" applyFon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43" fontId="0" fillId="0" borderId="22" xfId="9" applyFont="1" applyFill="1" applyBorder="1" applyAlignment="1" applyProtection="1">
      <alignment vertical="center"/>
      <protection locked="0"/>
    </xf>
    <xf numFmtId="44" fontId="0" fillId="0" borderId="22" xfId="2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27" fillId="2" borderId="0" xfId="0" applyFon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44" fontId="0" fillId="2" borderId="0" xfId="2" applyFont="1" applyFill="1" applyProtection="1"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0" fontId="6" fillId="2" borderId="6" xfId="0" applyFont="1" applyFill="1" applyBorder="1" applyAlignment="1" applyProtection="1">
      <alignment horizontal="left" vertical="center" wrapText="1"/>
      <protection locked="0"/>
    </xf>
    <xf numFmtId="0" fontId="6" fillId="2" borderId="17" xfId="0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left" vertical="center" wrapText="1" indent="1"/>
      <protection locked="0"/>
    </xf>
    <xf numFmtId="0" fontId="6" fillId="2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6" fillId="2" borderId="10" xfId="0" applyFont="1" applyFill="1" applyBorder="1" applyAlignment="1" applyProtection="1">
      <alignment vertical="center" wrapText="1"/>
      <protection locked="0"/>
    </xf>
    <xf numFmtId="0" fontId="7" fillId="20" borderId="5" xfId="0" applyFont="1" applyFill="1" applyBorder="1" applyAlignment="1" applyProtection="1">
      <alignment horizontal="center" vertical="center"/>
      <protection locked="0"/>
    </xf>
    <xf numFmtId="0" fontId="7" fillId="20" borderId="6" xfId="0" applyFont="1" applyFill="1" applyBorder="1" applyAlignment="1" applyProtection="1">
      <alignment horizontal="center" vertical="center"/>
      <protection locked="0"/>
    </xf>
    <xf numFmtId="0" fontId="7" fillId="20" borderId="7" xfId="0" applyFont="1" applyFill="1" applyBorder="1" applyAlignment="1" applyProtection="1">
      <alignment horizontal="center" vertical="center"/>
      <protection locked="0"/>
    </xf>
    <xf numFmtId="44" fontId="7" fillId="20" borderId="5" xfId="2" applyFont="1" applyFill="1" applyBorder="1" applyAlignment="1" applyProtection="1">
      <alignment horizontal="center" vertical="center"/>
      <protection locked="0"/>
    </xf>
    <xf numFmtId="44" fontId="7" fillId="20" borderId="7" xfId="2" applyFont="1" applyFill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horizontal="center"/>
    </xf>
    <xf numFmtId="0" fontId="3" fillId="0" borderId="34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9" fontId="24" fillId="0" borderId="0" xfId="7" applyFont="1" applyAlignment="1">
      <alignment horizontal="center" vertical="center"/>
    </xf>
    <xf numFmtId="0" fontId="19" fillId="0" borderId="12" xfId="0" applyFont="1" applyBorder="1" applyAlignment="1">
      <alignment horizontal="center"/>
    </xf>
    <xf numFmtId="39" fontId="15" fillId="0" borderId="0" xfId="7" applyFont="1" applyAlignment="1">
      <alignment horizontal="center" vertical="center"/>
    </xf>
    <xf numFmtId="44" fontId="3" fillId="5" borderId="18" xfId="2" applyFont="1" applyFill="1" applyBorder="1" applyAlignment="1">
      <alignment horizontal="center" vertical="center" wrapText="1"/>
    </xf>
    <xf numFmtId="44" fontId="3" fillId="5" borderId="17" xfId="2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44" fontId="3" fillId="5" borderId="13" xfId="2" applyFont="1" applyFill="1" applyBorder="1" applyAlignment="1">
      <alignment horizontal="center" vertical="center" wrapText="1"/>
    </xf>
  </cellXfs>
  <cellStyles count="11">
    <cellStyle name="Hiperlink" xfId="3" builtinId="8"/>
    <cellStyle name="Moeda" xfId="10" builtinId="4"/>
    <cellStyle name="Moeda 2" xfId="2" xr:uid="{00000000-0005-0000-0000-000002000000}"/>
    <cellStyle name="Normal" xfId="0" builtinId="0"/>
    <cellStyle name="Normal 10" xfId="5" xr:uid="{00000000-0005-0000-0000-000004000000}"/>
    <cellStyle name="Normal 2" xfId="7" xr:uid="{00000000-0005-0000-0000-000005000000}"/>
    <cellStyle name="Normal 2 2" xfId="8" xr:uid="{00000000-0005-0000-0000-000006000000}"/>
    <cellStyle name="Normal 5 2" xfId="4" xr:uid="{00000000-0005-0000-0000-000007000000}"/>
    <cellStyle name="Porcentagem" xfId="1" builtinId="5"/>
    <cellStyle name="Vírgula" xfId="9" builtinId="3"/>
    <cellStyle name="Vírgula 2" xfId="6" xr:uid="{00000000-0005-0000-0000-00000A000000}"/>
  </cellStyles>
  <dxfs count="13"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5" tint="0.59996337778862885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ont>
        <b/>
        <i val="0"/>
        <strike val="0"/>
      </font>
      <fill>
        <patternFill>
          <bgColor theme="2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9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63" Type="http://schemas.openxmlformats.org/officeDocument/2006/relationships/externalLink" Target="externalLinks/externalLink55.xml"/><Relationship Id="rId84" Type="http://schemas.openxmlformats.org/officeDocument/2006/relationships/externalLink" Target="externalLinks/externalLink76.xml"/><Relationship Id="rId138" Type="http://schemas.openxmlformats.org/officeDocument/2006/relationships/externalLink" Target="externalLinks/externalLink130.xml"/><Relationship Id="rId107" Type="http://schemas.openxmlformats.org/officeDocument/2006/relationships/externalLink" Target="externalLinks/externalLink99.xml"/><Relationship Id="rId11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4.xml"/><Relationship Id="rId53" Type="http://schemas.openxmlformats.org/officeDocument/2006/relationships/externalLink" Target="externalLinks/externalLink45.xml"/><Relationship Id="rId74" Type="http://schemas.openxmlformats.org/officeDocument/2006/relationships/externalLink" Target="externalLinks/externalLink66.xml"/><Relationship Id="rId128" Type="http://schemas.openxmlformats.org/officeDocument/2006/relationships/externalLink" Target="externalLinks/externalLink120.xml"/><Relationship Id="rId149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113" Type="http://schemas.openxmlformats.org/officeDocument/2006/relationships/externalLink" Target="externalLinks/externalLink105.xml"/><Relationship Id="rId118" Type="http://schemas.openxmlformats.org/officeDocument/2006/relationships/externalLink" Target="externalLinks/externalLink110.xml"/><Relationship Id="rId134" Type="http://schemas.openxmlformats.org/officeDocument/2006/relationships/externalLink" Target="externalLinks/externalLink126.xml"/><Relationship Id="rId139" Type="http://schemas.openxmlformats.org/officeDocument/2006/relationships/externalLink" Target="externalLinks/externalLink131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150" Type="http://schemas.openxmlformats.org/officeDocument/2006/relationships/customXml" Target="../customXml/item2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59" Type="http://schemas.openxmlformats.org/officeDocument/2006/relationships/externalLink" Target="externalLinks/externalLink51.xml"/><Relationship Id="rId103" Type="http://schemas.openxmlformats.org/officeDocument/2006/relationships/externalLink" Target="externalLinks/externalLink95.xml"/><Relationship Id="rId108" Type="http://schemas.openxmlformats.org/officeDocument/2006/relationships/externalLink" Target="externalLinks/externalLink100.xml"/><Relationship Id="rId124" Type="http://schemas.openxmlformats.org/officeDocument/2006/relationships/externalLink" Target="externalLinks/externalLink116.xml"/><Relationship Id="rId129" Type="http://schemas.openxmlformats.org/officeDocument/2006/relationships/externalLink" Target="externalLinks/externalLink121.xml"/><Relationship Id="rId54" Type="http://schemas.openxmlformats.org/officeDocument/2006/relationships/externalLink" Target="externalLinks/externalLink46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40" Type="http://schemas.openxmlformats.org/officeDocument/2006/relationships/externalLink" Target="externalLinks/externalLink132.xml"/><Relationship Id="rId14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49" Type="http://schemas.openxmlformats.org/officeDocument/2006/relationships/externalLink" Target="externalLinks/externalLink41.xml"/><Relationship Id="rId114" Type="http://schemas.openxmlformats.org/officeDocument/2006/relationships/externalLink" Target="externalLinks/externalLink106.xml"/><Relationship Id="rId119" Type="http://schemas.openxmlformats.org/officeDocument/2006/relationships/externalLink" Target="externalLinks/externalLink111.xml"/><Relationship Id="rId44" Type="http://schemas.openxmlformats.org/officeDocument/2006/relationships/externalLink" Target="externalLinks/externalLink36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130" Type="http://schemas.openxmlformats.org/officeDocument/2006/relationships/externalLink" Target="externalLinks/externalLink122.xml"/><Relationship Id="rId135" Type="http://schemas.openxmlformats.org/officeDocument/2006/relationships/externalLink" Target="externalLinks/externalLink127.xml"/><Relationship Id="rId151" Type="http://schemas.openxmlformats.org/officeDocument/2006/relationships/customXml" Target="../customXml/item3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109" Type="http://schemas.openxmlformats.org/officeDocument/2006/relationships/externalLink" Target="externalLinks/externalLink10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externalLink" Target="externalLinks/externalLink96.xml"/><Relationship Id="rId120" Type="http://schemas.openxmlformats.org/officeDocument/2006/relationships/externalLink" Target="externalLinks/externalLink112.xml"/><Relationship Id="rId125" Type="http://schemas.openxmlformats.org/officeDocument/2006/relationships/externalLink" Target="externalLinks/externalLink117.xml"/><Relationship Id="rId141" Type="http://schemas.openxmlformats.org/officeDocument/2006/relationships/externalLink" Target="externalLinks/externalLink133.xml"/><Relationship Id="rId14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1.xml"/><Relationship Id="rId24" Type="http://schemas.openxmlformats.org/officeDocument/2006/relationships/externalLink" Target="externalLinks/externalLink16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66" Type="http://schemas.openxmlformats.org/officeDocument/2006/relationships/externalLink" Target="externalLinks/externalLink58.xml"/><Relationship Id="rId87" Type="http://schemas.openxmlformats.org/officeDocument/2006/relationships/externalLink" Target="externalLinks/externalLink79.xml"/><Relationship Id="rId110" Type="http://schemas.openxmlformats.org/officeDocument/2006/relationships/externalLink" Target="externalLinks/externalLink102.xml"/><Relationship Id="rId115" Type="http://schemas.openxmlformats.org/officeDocument/2006/relationships/externalLink" Target="externalLinks/externalLink107.xml"/><Relationship Id="rId131" Type="http://schemas.openxmlformats.org/officeDocument/2006/relationships/externalLink" Target="externalLinks/externalLink123.xml"/><Relationship Id="rId136" Type="http://schemas.openxmlformats.org/officeDocument/2006/relationships/externalLink" Target="externalLinks/externalLink128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56" Type="http://schemas.openxmlformats.org/officeDocument/2006/relationships/externalLink" Target="externalLinks/externalLink48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externalLink" Target="externalLinks/externalLink97.xml"/><Relationship Id="rId126" Type="http://schemas.openxmlformats.org/officeDocument/2006/relationships/externalLink" Target="externalLinks/externalLink118.xml"/><Relationship Id="rId147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121" Type="http://schemas.openxmlformats.org/officeDocument/2006/relationships/externalLink" Target="externalLinks/externalLink113.xml"/><Relationship Id="rId142" Type="http://schemas.openxmlformats.org/officeDocument/2006/relationships/externalLink" Target="externalLinks/externalLink134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7.xml"/><Relationship Id="rId46" Type="http://schemas.openxmlformats.org/officeDocument/2006/relationships/externalLink" Target="externalLinks/externalLink38.xml"/><Relationship Id="rId67" Type="http://schemas.openxmlformats.org/officeDocument/2006/relationships/externalLink" Target="externalLinks/externalLink59.xml"/><Relationship Id="rId116" Type="http://schemas.openxmlformats.org/officeDocument/2006/relationships/externalLink" Target="externalLinks/externalLink108.xml"/><Relationship Id="rId137" Type="http://schemas.openxmlformats.org/officeDocument/2006/relationships/externalLink" Target="externalLinks/externalLink129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62" Type="http://schemas.openxmlformats.org/officeDocument/2006/relationships/externalLink" Target="externalLinks/externalLink54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111" Type="http://schemas.openxmlformats.org/officeDocument/2006/relationships/externalLink" Target="externalLinks/externalLink103.xml"/><Relationship Id="rId132" Type="http://schemas.openxmlformats.org/officeDocument/2006/relationships/externalLink" Target="externalLinks/externalLink124.xml"/><Relationship Id="rId15" Type="http://schemas.openxmlformats.org/officeDocument/2006/relationships/externalLink" Target="externalLinks/externalLink7.xml"/><Relationship Id="rId36" Type="http://schemas.openxmlformats.org/officeDocument/2006/relationships/externalLink" Target="externalLinks/externalLink28.xml"/><Relationship Id="rId57" Type="http://schemas.openxmlformats.org/officeDocument/2006/relationships/externalLink" Target="externalLinks/externalLink49.xml"/><Relationship Id="rId106" Type="http://schemas.openxmlformats.org/officeDocument/2006/relationships/externalLink" Target="externalLinks/externalLink98.xml"/><Relationship Id="rId127" Type="http://schemas.openxmlformats.org/officeDocument/2006/relationships/externalLink" Target="externalLinks/externalLink119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52" Type="http://schemas.openxmlformats.org/officeDocument/2006/relationships/externalLink" Target="externalLinks/externalLink44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122" Type="http://schemas.openxmlformats.org/officeDocument/2006/relationships/externalLink" Target="externalLinks/externalLink114.xml"/><Relationship Id="rId143" Type="http://schemas.openxmlformats.org/officeDocument/2006/relationships/externalLink" Target="externalLinks/externalLink135.xml"/><Relationship Id="rId14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26" Type="http://schemas.openxmlformats.org/officeDocument/2006/relationships/externalLink" Target="externalLinks/externalLink18.xml"/><Relationship Id="rId47" Type="http://schemas.openxmlformats.org/officeDocument/2006/relationships/externalLink" Target="externalLinks/externalLink39.xml"/><Relationship Id="rId68" Type="http://schemas.openxmlformats.org/officeDocument/2006/relationships/externalLink" Target="externalLinks/externalLink60.xml"/><Relationship Id="rId89" Type="http://schemas.openxmlformats.org/officeDocument/2006/relationships/externalLink" Target="externalLinks/externalLink81.xml"/><Relationship Id="rId112" Type="http://schemas.openxmlformats.org/officeDocument/2006/relationships/externalLink" Target="externalLinks/externalLink104.xml"/><Relationship Id="rId133" Type="http://schemas.openxmlformats.org/officeDocument/2006/relationships/externalLink" Target="externalLinks/externalLink125.xml"/><Relationship Id="rId16" Type="http://schemas.openxmlformats.org/officeDocument/2006/relationships/externalLink" Target="externalLinks/externalLink8.xml"/><Relationship Id="rId37" Type="http://schemas.openxmlformats.org/officeDocument/2006/relationships/externalLink" Target="externalLinks/externalLink29.xml"/><Relationship Id="rId58" Type="http://schemas.openxmlformats.org/officeDocument/2006/relationships/externalLink" Target="externalLinks/externalLink50.xml"/><Relationship Id="rId79" Type="http://schemas.openxmlformats.org/officeDocument/2006/relationships/externalLink" Target="externalLinks/externalLink71.xml"/><Relationship Id="rId102" Type="http://schemas.openxmlformats.org/officeDocument/2006/relationships/externalLink" Target="externalLinks/externalLink94.xml"/><Relationship Id="rId123" Type="http://schemas.openxmlformats.org/officeDocument/2006/relationships/externalLink" Target="externalLinks/externalLink115.xml"/><Relationship Id="rId144" Type="http://schemas.openxmlformats.org/officeDocument/2006/relationships/theme" Target="theme/theme1.xml"/><Relationship Id="rId90" Type="http://schemas.openxmlformats.org/officeDocument/2006/relationships/externalLink" Target="externalLinks/externalLink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179293</xdr:colOff>
      <xdr:row>1</xdr:row>
      <xdr:rowOff>78441</xdr:rowOff>
    </xdr:from>
    <xdr:to>
      <xdr:col>2</xdr:col>
      <xdr:colOff>750794</xdr:colOff>
      <xdr:row>5</xdr:row>
      <xdr:rowOff>44823</xdr:rowOff>
    </xdr:to>
    <xdr:pic>
      <xdr:nvPicPr>
        <xdr:cNvPr id="2" name="Imagem 1" descr="C:\Users\Gean Warmling\Desktop\Logo Piên.png">
          <a:extLst>
            <a:ext uri="{FF2B5EF4-FFF2-40B4-BE49-F238E27FC236}">
              <a16:creationId xmlns:a16="http://schemas.microsoft.com/office/drawing/2014/main" id="{D0A5120F-1E28-425C-A4A0-860A7C0F8B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3" y="268941"/>
          <a:ext cx="2076451" cy="8045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746092</xdr:colOff>
      <xdr:row>91</xdr:row>
      <xdr:rowOff>160813</xdr:rowOff>
    </xdr:from>
    <xdr:ext cx="4930808" cy="3535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1755742" y="16820038"/>
              <a:ext cx="4930808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sSup>
                          <m:sSupPr>
                            <m:ctrlP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×</m:t>
                            </m:r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(0,014)</m:t>
                            </m:r>
                          </m:e>
                          <m:sup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pt-B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0,15∗82=0,00189</m:t>
                    </m:r>
                    <m:sSup>
                      <m:sSupPr>
                        <m:ctrlP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</m:t>
                        </m:r>
                      </m:sup>
                    </m:sSup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=1,89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×2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/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=3,78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1755742" y="16820038"/>
              <a:ext cx="4930808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pt-BR" sz="1100" i="0">
                  <a:latin typeface="Cambria Math" panose="02040503050406030204" pitchFamily="18" charset="0"/>
                </a:rPr>
                <a:t>(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(0,014)〗^2)/</a:t>
              </a:r>
              <a:r>
                <a:rPr lang="pt-BR" sz="1100" b="0" i="0">
                  <a:latin typeface="Cambria Math" panose="02040503050406030204" pitchFamily="18" charset="0"/>
                </a:rPr>
                <a:t>4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pt-B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0,15∗82=0,00189𝑚^3=1,89𝑙 ×2𝑘𝑔/𝑙=3,78𝑘𝑔 </a:t>
              </a:r>
              <a:endParaRPr lang="pt-BR" sz="1100"/>
            </a:p>
          </xdr:txBody>
        </xdr:sp>
      </mc:Fallback>
    </mc:AlternateContent>
    <xdr:clientData/>
  </xdr:oneCellAnchor>
  <xdr:oneCellAnchor>
    <xdr:from>
      <xdr:col>3</xdr:col>
      <xdr:colOff>314324</xdr:colOff>
      <xdr:row>289</xdr:row>
      <xdr:rowOff>141763</xdr:rowOff>
    </xdr:from>
    <xdr:ext cx="4410075" cy="3535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2276474" y="39613363"/>
              <a:ext cx="4410075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sSup>
                          <m:sSupPr>
                            <m:ctrlP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×</m:t>
                            </m:r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(0,02)</m:t>
                            </m:r>
                          </m:e>
                          <m:sup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pt-B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0,5∗24=0,00377</m:t>
                    </m:r>
                    <m:sSup>
                      <m:sSupPr>
                        <m:ctrlP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</m:t>
                        </m:r>
                      </m:sup>
                    </m:sSup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=3,77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×2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/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=7,54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>
              <a:off x="2276474" y="39613363"/>
              <a:ext cx="4410075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pt-BR" sz="1100" i="0">
                  <a:latin typeface="Cambria Math" panose="02040503050406030204" pitchFamily="18" charset="0"/>
                </a:rPr>
                <a:t>(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(0,02)〗^2)/</a:t>
              </a:r>
              <a:r>
                <a:rPr lang="pt-BR" sz="1100" b="0" i="0">
                  <a:latin typeface="Cambria Math" panose="02040503050406030204" pitchFamily="18" charset="0"/>
                </a:rPr>
                <a:t>4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pt-B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0,5∗24=0,00377𝑚^3=3,77𝑙 ×2𝑘𝑔/𝑙=7,54𝑘𝑔 </a:t>
              </a:r>
              <a:endParaRPr lang="pt-BR" sz="1100"/>
            </a:p>
          </xdr:txBody>
        </xdr:sp>
      </mc:Fallback>
    </mc:AlternateContent>
    <xdr:clientData/>
  </xdr:oneCellAnchor>
  <xdr:oneCellAnchor>
    <xdr:from>
      <xdr:col>3</xdr:col>
      <xdr:colOff>323850</xdr:colOff>
      <xdr:row>292</xdr:row>
      <xdr:rowOff>104775</xdr:rowOff>
    </xdr:from>
    <xdr:ext cx="4410075" cy="3535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2286000" y="40147875"/>
              <a:ext cx="4410075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sSup>
                          <m:sSupPr>
                            <m:ctrlP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×</m:t>
                            </m:r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(0,02)</m:t>
                            </m:r>
                          </m:e>
                          <m:sup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pt-B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0,25∗24=0,00188</m:t>
                    </m:r>
                    <m:sSup>
                      <m:sSupPr>
                        <m:ctrlP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</m:t>
                        </m:r>
                      </m:sup>
                    </m:sSup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=3,88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×2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/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=3,77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>
              <a:off x="2286000" y="40147875"/>
              <a:ext cx="4410075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pt-BR" sz="1100" i="0">
                  <a:latin typeface="Cambria Math" panose="02040503050406030204" pitchFamily="18" charset="0"/>
                </a:rPr>
                <a:t>(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(0,02)〗^2)/</a:t>
              </a:r>
              <a:r>
                <a:rPr lang="pt-BR" sz="1100" b="0" i="0">
                  <a:latin typeface="Cambria Math" panose="02040503050406030204" pitchFamily="18" charset="0"/>
                </a:rPr>
                <a:t>4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pt-B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0,25∗24=0,00188𝑚^3=3,88𝑙 ×2𝑘𝑔/𝑙=3,77𝑘𝑔 </a:t>
              </a:r>
              <a:endParaRPr lang="pt-BR" sz="1100"/>
            </a:p>
          </xdr:txBody>
        </xdr:sp>
      </mc:Fallback>
    </mc:AlternateContent>
    <xdr:clientData/>
  </xdr:oneCellAnchor>
  <xdr:oneCellAnchor>
    <xdr:from>
      <xdr:col>3</xdr:col>
      <xdr:colOff>390525</xdr:colOff>
      <xdr:row>295</xdr:row>
      <xdr:rowOff>66675</xdr:rowOff>
    </xdr:from>
    <xdr:ext cx="4410075" cy="3535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2352675" y="40681275"/>
              <a:ext cx="4410075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sSup>
                          <m:sSupPr>
                            <m:ctrlP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×</m:t>
                            </m:r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(0,012)</m:t>
                            </m:r>
                          </m:e>
                          <m:sup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pt-B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0,15∗144=0,00244</m:t>
                    </m:r>
                    <m:sSup>
                      <m:sSupPr>
                        <m:ctrlP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</m:t>
                        </m:r>
                      </m:sup>
                    </m:sSup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=2,44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×2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/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=4,88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5" name="CaixaDeTexto 4"/>
            <xdr:cNvSpPr txBox="1"/>
          </xdr:nvSpPr>
          <xdr:spPr>
            <a:xfrm>
              <a:off x="2352675" y="40681275"/>
              <a:ext cx="4410075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pt-BR" sz="1100" i="0">
                  <a:latin typeface="Cambria Math" panose="02040503050406030204" pitchFamily="18" charset="0"/>
                </a:rPr>
                <a:t>(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(0,012)〗^2)/</a:t>
              </a:r>
              <a:r>
                <a:rPr lang="pt-BR" sz="1100" b="0" i="0">
                  <a:latin typeface="Cambria Math" panose="02040503050406030204" pitchFamily="18" charset="0"/>
                </a:rPr>
                <a:t>4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pt-B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0,15∗144=0,00244𝑚^3=2,44𝑙 ×2𝑘𝑔/𝑙=4,88𝑘𝑔 </a:t>
              </a:r>
              <a:endParaRPr lang="pt-BR" sz="1100"/>
            </a:p>
          </xdr:txBody>
        </xdr:sp>
      </mc:Fallback>
    </mc:AlternateContent>
    <xdr:clientData/>
  </xdr:oneCellAnchor>
  <xdr:oneCellAnchor>
    <xdr:from>
      <xdr:col>2</xdr:col>
      <xdr:colOff>746092</xdr:colOff>
      <xdr:row>236</xdr:row>
      <xdr:rowOff>0</xdr:rowOff>
    </xdr:from>
    <xdr:ext cx="4930808" cy="3535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aixaDeTexto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1755742" y="57569100"/>
              <a:ext cx="4930808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sSup>
                          <m:sSupPr>
                            <m:ctrlP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×</m:t>
                            </m:r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(0,014)</m:t>
                            </m:r>
                          </m:e>
                          <m:sup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pt-B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0,15∗188=0,00434</m:t>
                    </m:r>
                    <m:sSup>
                      <m:sSupPr>
                        <m:ctrlP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</m:t>
                        </m:r>
                      </m:sup>
                    </m:sSup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=4,34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×2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/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=8,68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6" name="CaixaDeTexto 5"/>
            <xdr:cNvSpPr txBox="1"/>
          </xdr:nvSpPr>
          <xdr:spPr>
            <a:xfrm>
              <a:off x="1755742" y="57569100"/>
              <a:ext cx="4930808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pt-BR" sz="1100" i="0">
                  <a:latin typeface="Cambria Math" panose="02040503050406030204" pitchFamily="18" charset="0"/>
                </a:rPr>
                <a:t>(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(0,014)〗^2)/</a:t>
              </a:r>
              <a:r>
                <a:rPr lang="pt-BR" sz="1100" b="0" i="0">
                  <a:latin typeface="Cambria Math" panose="02040503050406030204" pitchFamily="18" charset="0"/>
                </a:rPr>
                <a:t>4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pt-B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0,15∗188=0,00434𝑚^3=4,34𝑙 ×2𝑘𝑔/𝑙=8,68𝑘𝑔 </a:t>
              </a:r>
              <a:endParaRPr lang="pt-BR" sz="1100"/>
            </a:p>
          </xdr:txBody>
        </xdr:sp>
      </mc:Fallback>
    </mc:AlternateContent>
    <xdr:clientData/>
  </xdr:oneCellAnchor>
  <xdr:oneCellAnchor>
    <xdr:from>
      <xdr:col>2</xdr:col>
      <xdr:colOff>746092</xdr:colOff>
      <xdr:row>98</xdr:row>
      <xdr:rowOff>160813</xdr:rowOff>
    </xdr:from>
    <xdr:ext cx="4930808" cy="3535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aixaDeTexto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>
            <a:xfrm>
              <a:off x="1755742" y="18344038"/>
              <a:ext cx="4930808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sSup>
                          <m:sSupPr>
                            <m:ctrlP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×</m:t>
                            </m:r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(0,012)</m:t>
                            </m:r>
                          </m:e>
                          <m:sup>
                            <m:r>
                              <a:rPr lang="pt-B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pt-B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0,1∗680=0,00769</m:t>
                    </m:r>
                    <m:sSup>
                      <m:sSupPr>
                        <m:ctrlP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</m:t>
                        </m:r>
                      </m:sup>
                    </m:sSup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=7,69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×2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/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=15,38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𝑘𝑔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7" name="CaixaDeTexto 6"/>
            <xdr:cNvSpPr txBox="1"/>
          </xdr:nvSpPr>
          <xdr:spPr>
            <a:xfrm>
              <a:off x="1755742" y="18344038"/>
              <a:ext cx="4930808" cy="353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pt-BR" sz="1100" i="0">
                  <a:latin typeface="Cambria Math" panose="02040503050406030204" pitchFamily="18" charset="0"/>
                </a:rPr>
                <a:t>(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pt-B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(0,012)〗^2)/</a:t>
              </a:r>
              <a:r>
                <a:rPr lang="pt-BR" sz="1100" b="0" i="0">
                  <a:latin typeface="Cambria Math" panose="02040503050406030204" pitchFamily="18" charset="0"/>
                </a:rPr>
                <a:t>4</a:t>
              </a:r>
              <a:r>
                <a:rPr lang="pt-B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pt-B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0,1∗680=0,00769𝑚^3=7,69𝑙 ×2𝑘𝑔/𝑙=15,38𝑘𝑔 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599881</xdr:colOff>
      <xdr:row>1</xdr:row>
      <xdr:rowOff>190452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52381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7</xdr:row>
      <xdr:rowOff>142875</xdr:rowOff>
    </xdr:from>
    <xdr:to>
      <xdr:col>1</xdr:col>
      <xdr:colOff>341535</xdr:colOff>
      <xdr:row>9</xdr:row>
      <xdr:rowOff>171450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1" y="1666875"/>
          <a:ext cx="1236884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41</xdr:row>
      <xdr:rowOff>142876</xdr:rowOff>
    </xdr:from>
    <xdr:to>
      <xdr:col>0</xdr:col>
      <xdr:colOff>923925</xdr:colOff>
      <xdr:row>43</xdr:row>
      <xdr:rowOff>175972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11001376"/>
          <a:ext cx="847725" cy="414096"/>
        </a:xfrm>
        <a:prstGeom prst="rect">
          <a:avLst/>
        </a:prstGeom>
      </xdr:spPr>
    </xdr:pic>
    <xdr:clientData/>
  </xdr:twoCellAnchor>
  <xdr:twoCellAnchor editAs="oneCell">
    <xdr:from>
      <xdr:col>0</xdr:col>
      <xdr:colOff>57334</xdr:colOff>
      <xdr:row>48</xdr:row>
      <xdr:rowOff>66674</xdr:rowOff>
    </xdr:from>
    <xdr:to>
      <xdr:col>0</xdr:col>
      <xdr:colOff>351912</xdr:colOff>
      <xdr:row>50</xdr:row>
      <xdr:rowOff>180975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34" y="12449174"/>
          <a:ext cx="294578" cy="495301"/>
        </a:xfrm>
        <a:prstGeom prst="rect">
          <a:avLst/>
        </a:prstGeom>
      </xdr:spPr>
    </xdr:pic>
    <xdr:clientData/>
  </xdr:twoCellAnchor>
  <xdr:twoCellAnchor editAs="oneCell">
    <xdr:from>
      <xdr:col>0</xdr:col>
      <xdr:colOff>85775</xdr:colOff>
      <xdr:row>58</xdr:row>
      <xdr:rowOff>114300</xdr:rowOff>
    </xdr:from>
    <xdr:to>
      <xdr:col>0</xdr:col>
      <xdr:colOff>422990</xdr:colOff>
      <xdr:row>60</xdr:row>
      <xdr:rowOff>171450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75" y="14592300"/>
          <a:ext cx="337215" cy="438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14</xdr:col>
      <xdr:colOff>495300</xdr:colOff>
      <xdr:row>27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DCC37E-EF1D-4904-2CF8-9183AA862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850"/>
          <a:ext cx="9048750" cy="4829175"/>
        </a:xfrm>
        <a:prstGeom prst="rect">
          <a:avLst/>
        </a:prstGeom>
      </xdr:spPr>
    </xdr:pic>
    <xdr:clientData/>
  </xdr:twoCellAnchor>
  <xdr:twoCellAnchor>
    <xdr:from>
      <xdr:col>7</xdr:col>
      <xdr:colOff>361951</xdr:colOff>
      <xdr:row>16</xdr:row>
      <xdr:rowOff>57150</xdr:rowOff>
    </xdr:from>
    <xdr:to>
      <xdr:col>8</xdr:col>
      <xdr:colOff>400051</xdr:colOff>
      <xdr:row>19</xdr:row>
      <xdr:rowOff>0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4648201" y="3105150"/>
          <a:ext cx="647700" cy="5143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ixo\f\Meus%20Documentos\Balan&#231;os%2098\CMI\12-98%20cm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PE_2003\CompGerCustos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correncia\LICITA&#199;&#195;O\DNIT\BR-101%20-%20SC%20EDITAL%200003-02\LOTE%2028%20apresenta&#231;&#227;o\cd\Lote%2028%20SC\gelson\XLS\CUSTOS\DNER398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PROSUL2\APPL\USR\GELSON\XLS\CONSAPPE\SISNORTE\REORDENA\11BR28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3\Projeto\2006\CRS%20616%20-%20Projeto%20Basico%20Restauracao%20-%20BR-430-030%20BA%20-%20DERBA\campo\Brumado-Sussuarana\lead\CARACT%20PAV%20EXISTENT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indices%20caracterizador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3\tecnico\Concorrencia\LICITA&#199;&#195;O\DNIT\BR-101%20-%20SC%20EDITAL%200003-02\LOTE%2028%20apresenta&#231;&#227;o\cd\Lote%2028%20SC\gelson\XLS\CUSTOS\DNER398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SULTA\PROPOSTA\BDPRO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Engenharia\Planejamento\MODELO\Grafpl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macroeconomia/econometria/Projetos/Pedagio/mensais/2009/ABCR01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s%20em%20andamento\Marcegaglia\PASTA%20008-99-1\Pasta%20inicial\PROPOSTAS\sanhidrel\Planilh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Users/Gean%20Warmling/Documents/Inspe&#231;&#245;es/2021/10.%20Prefeitura%20de%20Pi&#234;n/1.%20Documentos/&#205;ndice%20de%20reajuste%20IPCA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elo\Or&#231;amento\SIMULADOR%20-%20FINAL\LOTE%2006\Simulador%20-%20Intervias%20Final%20para%20Process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Contabil\ApresMensalInvest2002\InvestEngJul02..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Contabil\Gest&#227;o\2002\05-Mai\InvestEngMai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Contabil\Gest&#227;o\2002\04-Abr\InvestEngAbr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Contabil\ApresMensalInvest2002\InvestEngOut02...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Contabil\ApresMensalInvest2002\InvestEngSet02...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468\c\USU\RAS\VSI\TVA-98\cota&#231;&#227;o\Pre&#231;o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-F1\Projetos\Trabalho\Planilha%20de%20Quantitativo%20em%20Branc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13%20-%20COLINAS\SIMULADOR%20FINAL%20(EXCEL%20+%20WORD%20+%20PDF)\L13%20-%20Simulador%20Colinas%20-%20Final%20para%20Process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MULADOR%20-%20FINAL\LOTE%2003\Simulador%20Tebe%20-%20Final%20para%20Process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12%20-%20VIAOESTE\SIMULADOR%20FINAL%20(EXCEL%20+%20WORD%20+%20PDF)\L12%20-%20Simulador%20Viaoeste%20-%20Final%20para%20Process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ckup\Arquivos\BR-493-RJ-ARG\Volume1\Meus%20Documentos\FV-DNER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razao\rudra\DNER\Aguas%20lindas\Dados%20Gerais\FV-DNE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estrada\DNER\Aguas%20lindas\Sicro\FV-DNER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ckup\Arquivos\BR-493-RJ-ARG\Volume1\0798\TECNICO\TEACOMP\LOTE06\P09\P10\RELAT6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razao\rudra\0798\TECNICO\TEACOMP\LOTE06\P09\P10\RELAT61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MESA\Middle%20Office\Relat&#243;rios\Contabiliza&#231;&#227;o\2002\10\Result.%20Swap%20Yen%20x%20Dolar%20na%20CBB%202002%200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Martins\Transpar&#234;ncias\fin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Users/sergio.demarchi/z/07-alocacao/matriz%20de%20automoveis%20onibus%20e%20motos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Startup" Target="Front%20Office/Caixa/Benchmark/Benchmark%20BLPV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Modelos%20de%20NF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TECNICO/TEACOMP/LOTE06/P09/P10/RELAT61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Meus%20documentos/DER-SP/PLANILHA%20OFICIA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s%20documentos\EGESA\Br-482mg\Volume1\CANA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OSECA~1\CONFIG~1\Temp\03.21%20-%203&#170;%20adeq%20rev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PE_2003\CompGerDesp20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%20L%20&#193;%20V%20I%20O\OR&#199;AMENTOS\ANEL%20RIO%20-%20CONS&#211;RCIO\OR&#199;.%20REVIS&#195;O%203\Pre&#231;o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Or&#231;amentos/BR-354/Lote%2003%2063540%200262%20BR-354%20complemento/2009-10%20-%20Sicro%20Mar&#231;o%202009%20BDI%2027,84%25/04%2005%2013%2019%2020%20-%20Planilha%20Mar&#231;o%2009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3\tecnico\2007\DNIT\344-07-00%20-%20DUPLICA&#199;&#195;O%20BR-101-ES\5)-%20PROPOSTA%20COMERCIAL\PC%20344-07-00-BR101-ES-FIDEN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c_ciro\dg-ccc%20cs\CGSN\Planilha%20Dersa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c&#250;rio\C\Geotec\Projetos\Contecnica\Anel%20Vi&#225;rio\Atualiza&#231;&#227;o\Composi&#231;&#227;o%20custo\Instala&#231;&#227;o%20e%20manuten&#231;&#227;o%20de%20canteiro%20e%20mobiliza&#231;&#227;o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Orcto2003\BaseOrc2003\Consolid2003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50%20Fluxo%20de%20Caixa%20e%20Doar%20Via%20Lagos%2009-200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4%20-%20PROPOSTAS\03_Federais%202013\04_Lote%202%20(BR-262)\Composi&#231;&#245;es%20Pre&#231;os\Base%20EVTE-Sicro\P_Trabalhos%20Iniciais1%20(Item%201%20Pavimento)%20-%20Trecho%2002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riano\c\Documents%20and%20Settings\dpuerta\Mis%20documentos\ohl%20concesiones\seguimiento%20concesionarias\euroglosa\modelo\euroglosa_nuevo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elipe\Desktop\SIMULADORES%20FINAIS%202006\L05%20-%20Simulador%20Vianorte%20-%20Final%20para%20Processo%20-%20Procuradoria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Dop\Diretoria\EXCEL\Flujos\OPR%202002\CE%2020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Flash\PLANOS\SPantAgo\S&#227;o%20Paulo\Construcap\Lote12\CC12_FI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Projeto2/Elias/BR%20354/Planejamento/LOTE%2002/PO%20BR-354%20Arcos%20Lote%20II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elipe\Desktop\SIMULADORES%20FINAIS%202006\L20%20-%20Simulador%20SPVias%20-%20Final%20Definitiva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elo\Or&#231;amento\Documents%20and%20Settings\felipe\Desktop\SIMULADORES%20FINAIS%202006\L22%20-%20Simulador%20Ecovias%20-%20CDHU%20como%20Fator%201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w_server1\SYS\Dados\Martins\Transpar&#234;ncias\fin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_SERVER\1-Contratos\Furukawa\Infovias%202001\Ra\USU\RAS\VSI\TVA-98\cota&#231;&#227;o\Pre&#231;o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.B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elo\Or&#231;amento\L12%20-%20VIAOESTE\SIMULADOR%20FINAL%20(EXCEL%20+%20WORD%20+%20PDF)\L12%20-%20Simulador%20Viaoeste%20-%20Final%20para%20Processo%20para%20impress&#227;o%20-%20procuradori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Projetos/0338%20-%20Renovias%20-%20Monitoramento/Engenharia/0224/Engenharia/Levantamentos%20Finais/Pro-08/Pro-08_SP348NORTEFAIXA345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antigos\TO-134\Meus%20Documentos\FV-DNER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_SERVER\1-Contratos\TELECOM%20-%202002\I%20N%20T%20E%20L%20I%20G\5.%20RENOVA&#199;&#195;O%20DE%20CONTRATO\BDI-FLUXO\BDI%20-%20Fluxo%20REV%201%20(12meses)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Documents%20and%20Settings\opfsn\Local%20Settings\Temporary%20Internet%20Files\OLK1B2\Documents%20and%20Settings\acdan\Local%20Settings\Temporary%20Internet%20Files\OLK32EC\schroder_smallcap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elo\Or&#231;amento\TEMP\noroeste%20revisi&#243;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elo\Or&#231;amento\Meus%20documentos\O%20H%20L\CENTRO%20VIAS\Lixo\Setor%20Energia\PERSPECTIVA%20DE%20INVESTIMENTO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Contabil\ApresMensalInvest2002\InvestEngAgo02...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12%20-%20VIAOESTE\SIMULADOR%20FINAL%20(EXCEL%20+%20WORD%20+%20PDF)\L12%20-%20Simulador%20Viaoeste%20-%20Final%20para%20Processo%20para%20impress&#227;o%20-%20procuradori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Notas%20CPFL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Or&#231;amento\Dados\Contabil\Gest&#227;o\2003\Base\GastosRealiz2003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elipe\Desktop\SIMULADORES%20FINAIS%202006\L10%20-%20Simulador%20Autovias%20-%20Altera&#231;&#227;o%20Final%20Walter%20-%2016%20nov%202006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Clientes\Clientes%202004\A&#231;ucar%20Guarani%2030.06.04\Balancetes\custos-guarani\jun04_040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elo\Or&#231;amento\Documents%20and%20Settings\felipe\Desktop\SIMULADORES%20FINAIS%202006\L11%20-%20Simulador%20Renovias%20-%20Final%20para%20Processo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_SERVER\1-Contratos\F%20L%20&#193;%20V%20I%20O\OR&#199;AMENTOS\ANEL%20RIO%20-%20CONS&#211;RCIO\PROPOSTA%206%200409\ANEL%20RIO\CUSTO%20LARANJEIRAS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dorin\Fundos%20Safra%20-%2031.03.99\Fundos%20Safra%2031.03.99\LTN%20a%20mercado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_SERVER\1-Contratos\F%20L%20&#193;%20V%20I%20O\OR&#199;AMENTOS\ANEL%20RIO%20-%20CONS&#211;RCIO\PROPOSTA%206%200409\ANEL%20RIO\CUSTO%20ZONA%20SUL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uno\controladoria\Dados\Contabil\Gest&#227;o\2003\Base\GastosRealiz2003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Users/ybreve/AppData/Local/Microsoft/Windows/Temporary%20Internet%20Files/Content.Outlook/5TRTNC3G/ARRECADA&#199;&#195;O%20-%20AN&#193;LISE%20PREVISTO%20X%20REALIZADO%20-%20DEZEMBRO%202015.xlsm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ckup\Arquivos\Egesa\BR-116%20Padre%20Para&#237;so\Planilhas%20de%20Projeto\Meus%20Documentos\FV-DNER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jetos%20em%20andamento\DNIT%20Construtoras\DNIT%20PIR-IV%20Corredor%202007\SP%20-%208a%20UNIT\PIR%20IV%20BR-116\PASSO%20FUNDO%20COMPOSI&#199;&#213;ES\Documents%20and%20Settings\Pedro\Meus%20documentos\CPU%20Extra%20em%20excel%20de%20Br116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3\tecnico\Concorrencia\PLANEJAMENTO\PL%202004\Amap&#225;\BR-156-AP%20SUL\PL%20BR-156%20AP%20SUL%20atual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ckup\Arquivos\Documents%20and%20Settings\Toshiba\Meus%20documentos\MARCILIO-2004\BID-2004\DNIT-1046\Meus%20documentos\EGESA\Br-482mg\Volume1\CANA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jrenato/loctec/licita&#231;&#245;es/dermu/edital%2000204/proposta/lote%2009def/env03pre%2009/or&#231;am%2009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Documents%20and%20Settings\C%20arlos%20%20Machado\My%20Documents\Disco%201\BR-262-MS(3)\Anexos%20PGQ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usuario\b_dolar\Bal_us\REAL_2\Tms_cpc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05%20-%20VIANORTE\SIMULADOR%20FINAL%20(EXCEL%20+%20WORD%20+%20PDF)\L05%20-%20Simulador%20Vianorte%20-%20Final%20para%20Processo%20-%20Procuradoria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elipe\Desktop\SIMULADORES%20FINAIS%202006\L03%20-%20Simulador%20Tebe%20-%20Final%20para%20Processo%20sem%20Fator%209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D-01\Projetos\BR-364%20MT2_Exe_Def_10_07_02\Vol04_Or&#231;amento\Lote_08\Documents%20and%20Settings\bruno\Meus%20documentos\Servi&#231;os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.1%20-%20Pavimentacao%202005%20ORCELINO%20UNIP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CO\Comum\FECHA99\SALES99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e\castellar%20engenharia%20ltda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mail.terra.com.br/Documents%20and%20Settings/NATALINA.FABIO/Meus%20documentos/DNIT-Licita&#231;&#245;es/Lote%2033-conc.114-25-10-04/Proposta%20BR-116-L33%20ed.114%20%2025-10-04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Documents%20and%20Settings/jmgarcia/Meus%20documentos/2007/modelo%20finance%20lotes/CD_RDO/RDO_Fluxo_p/RDO_TIR%2015_Out%203%20anos_Oeste_p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antigos\TO-134\0798\TECNICO\TEACOMP\LOTE06\P09\P10\RELAT61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09%20-%20TRI&#194;NGULO%20DO%20SOL\SIMULADOR%20FINAL%20(EXCEL%20+%20WORD%20+%20PDF)\L09%20-%20Simulador%20Tri&#226;ngulo%20do%20Sol%20-%20corrigido%20para%2022%20anos%20e%208%20meses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elipe\Desktop\SIMULADORES%20FINAIS%202006\L12%20-%20Simulador%20Viaoeste%20-%20Final%20para%20Processo%20para%20impress&#227;o%20-%20procuradoria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elipe\Desktop\SIMULADORES%20FINAIS%202006\L09%20-%20Simulador%20Tri&#226;ngulo%20do%20Sol%20-%20Final%20para%20Processo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MULADOR%20-%20FINAL\LOTE%2006\Simulador%20-%20Intervias%20Final%20para%20Processo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MPION\VOL\USUARIO\B_DOLAR\RICARDO\INPACEL\MAYFLASH\Qtreview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LX%206310%20EMPR&#201;STIMOS%20e%20FINANCIAMENTOS%20Leadsheet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1612%20Referencia&#231;&#227;o%20relat&#243;rio%20e%20revis&#227;o%20an&#225;litica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Luciana\Clientes\International%20Paper\2003\Revis&#245;es%20Analiticas%20Amcel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110%20Receita%20Operacional%20Bruta%20Combined%20Leadsheet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Temp\Temporary%20Directory%201%20for%20Revisao%20Analitica_modelos%202004.zip\IP%20Planilhas%203%20parte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10%20Net%20Sales%20Combined%20Leadsheet%20-%20IP%20Co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10%20Mar&#231;o%20-%20Gross%20Sales%20Combined%20Leadsheet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f.shimizu/AppData/Local/Microsoft/Windows/Temporary%20Internet%20Files/Content.Outlook/999JH1DX/_Setores_/Rodovias/OHL/LITORAL%20SUL/Acompanhamento/Maio.10/QUF%20+%20An&#225;lise_Litoral%20Sul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3412%20Carta%20de%20Solicita&#231;&#227;o%20An&#225;lises%20-%20anexo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Clientes%202006\Centrovias_30.06\Boneco%2030%2006%2006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c19\sys\Usuario\B_DOLAR\FABIANO\Excel\Quartely%20Forms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e%20Empr&#233;stimos%20-%2031%2010%202003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02%20Despesas%20Operacionais%20Leadsheet%20200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10%20Provis&#245;es%20e%20Outros%20Passivos%20Combined%20Leadsheet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10%20Folha%20de%20Pagamento%20e%20encargos%20Sociais%20Leadsheet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16%20Credores%20pela%20Concess&#227;o%20CP%20Combined%20Leadsheet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31%20Draft%20relat&#243;rio%20-%2031%2012%2006%20lx%20centrovia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Empr&#233;stimos%20em%20moeda%20estrangeira%20Combined%20Leadsheet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-1%20INSTRUMENTOS%20FINANCEIROS%20DERIVATIVOS%20-%2030.11.0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110%20Receita%20de%20ped&#225;gio%20Combined%20Leadsheet%202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002%20ITR%20Centrovias%2030.09.07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00%20Receitas%20l&#237;quidas%20Leadsheet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10%20Obriga&#231;&#245;es%20com%20o%20Poder%20Concedente%20Combined%20Leadsheet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FINANCAS\USERS\Contabilidade\SA\2001\AUDITORI\RELAT&#211;RIO%20JUN2001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05.3%20Imobilizado%20e%20Partes%20Relacionada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Empr&#233;stimos%20e%20Financiamentos%20-%20CP%20e%20LP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110%20Gross%20Sales%20Leadsheet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10%20Gross%20Sales%20Leadsheet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10%20Estoques%20PA%20e%20PR%20Combined%20Leadsheet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10%20Relat&#243;rio%20ajustado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0%20Revis&#227;o%20an&#225;litica%20Leadsheet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1610%20Revis&#227;o%20Anal&#237;tica%2031%2012%2006%20x%2005%20Combined%20Leadsheet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\resultados\Users\AUTOPISTA\AppData\Local\Microsoft\Windows\Temporary%20Internet%20Files\Content.Outlook\GTTTAQE9\Relat&#243;rio%20Mensal%20-%20Lote%202%20-%20Planalto%20Sul-%20Informa&#231;&#245;es%20RH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elipe\Desktop\SIMULADORES%20FINAIS%202006\L13%20-%20Simulador%20Colinas%20-%20Final%20para%20Processo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ntrole%20de%20Contratos%20atualizado%20at&#233;%2025.05.2005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10%20Despesas%20Operacionais%20Combined%20Leadshe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I"/>
      <sheetName val="RESUMEN"/>
      <sheetName val="LEGENDA 01"/>
      <sheetName val="LEGENDA"/>
      <sheetName val="ELEMENTO PEP"/>
      <sheetName val="DRE_Brasil"/>
      <sheetName val="SP"/>
      <sheetName val="Planilha1"/>
      <sheetName val="Planilha3"/>
      <sheetName val="Planilha2"/>
      <sheetName val="Simulação"/>
      <sheetName val="LEGENDA_01"/>
      <sheetName val="ELEMENTO_PE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"/>
      <sheetName val="Tec"/>
    </sheetNames>
    <sheetDataSet>
      <sheetData sheetId="0" refreshError="1">
        <row r="167">
          <cell r="I167">
            <v>-1675.9320499999999</v>
          </cell>
        </row>
        <row r="332">
          <cell r="I332">
            <v>-53.341969999999996</v>
          </cell>
          <cell r="J332">
            <v>-60.050271511104185</v>
          </cell>
          <cell r="M332">
            <v>-526.45655999999997</v>
          </cell>
          <cell r="N332">
            <v>-503.59200245738282</v>
          </cell>
          <cell r="R332">
            <v>-683.74281699069525</v>
          </cell>
        </row>
        <row r="497">
          <cell r="M497">
            <v>-704.51472999999987</v>
          </cell>
        </row>
        <row r="662">
          <cell r="I662">
            <v>-62.908079999999998</v>
          </cell>
          <cell r="J662">
            <v>-46.863781053480992</v>
          </cell>
          <cell r="M662">
            <v>-524.38219000000004</v>
          </cell>
          <cell r="R662">
            <v>-652.47871494678236</v>
          </cell>
        </row>
        <row r="827">
          <cell r="I827">
            <v>-21.529899999999998</v>
          </cell>
          <cell r="J827">
            <v>-16.815858927528296</v>
          </cell>
          <cell r="M827">
            <v>-180.13254000000001</v>
          </cell>
          <cell r="N827">
            <v>-148.73288229429897</v>
          </cell>
          <cell r="R827">
            <v>-199.47663880286643</v>
          </cell>
        </row>
        <row r="992">
          <cell r="I992">
            <v>-730.16863999999998</v>
          </cell>
          <cell r="J992">
            <v>-721.96039213125505</v>
          </cell>
          <cell r="M992">
            <v>-6239.7195000000011</v>
          </cell>
          <cell r="N992">
            <v>-6271.2027977603157</v>
          </cell>
          <cell r="R992">
            <v>-8420.7491037516229</v>
          </cell>
        </row>
        <row r="1157">
          <cell r="I1157">
            <v>-211.77012999999999</v>
          </cell>
          <cell r="J1157">
            <v>-59.604618949479018</v>
          </cell>
          <cell r="M1157">
            <v>-1167.6869299999998</v>
          </cell>
          <cell r="R1157">
            <v>-701.32251980725323</v>
          </cell>
        </row>
        <row r="1487">
          <cell r="I1487">
            <v>-28.470840000000006</v>
          </cell>
          <cell r="J1487">
            <v>-30.522521367411027</v>
          </cell>
          <cell r="M1487">
            <v>-234.06413999999998</v>
          </cell>
          <cell r="N1487">
            <v>-261.69069440447458</v>
          </cell>
          <cell r="R1487">
            <v>-351.16038350670772</v>
          </cell>
        </row>
        <row r="1652">
          <cell r="I1652">
            <v>-34.910529999999994</v>
          </cell>
          <cell r="J1652">
            <v>-33.930268801223285</v>
          </cell>
          <cell r="M1652">
            <v>-312.78471999999999</v>
          </cell>
          <cell r="N1652">
            <v>-291.10459989426414</v>
          </cell>
          <cell r="R1652">
            <v>-390.54646879793404</v>
          </cell>
        </row>
        <row r="1817">
          <cell r="I1817">
            <v>28.943950000000001</v>
          </cell>
          <cell r="J1817">
            <v>-20.538717817981588</v>
          </cell>
          <cell r="M1817">
            <v>-199.92070999999999</v>
          </cell>
          <cell r="N1817">
            <v>-176.327945194346</v>
          </cell>
          <cell r="R1817">
            <v>-236.64409864829076</v>
          </cell>
        </row>
        <row r="1982">
          <cell r="I1982">
            <v>-20.968669999999999</v>
          </cell>
          <cell r="J1982">
            <v>-22.800954992780973</v>
          </cell>
          <cell r="M1982">
            <v>-181.04208999999997</v>
          </cell>
          <cell r="N1982">
            <v>-195.66004593408826</v>
          </cell>
          <cell r="R1982">
            <v>-262.56344216243116</v>
          </cell>
        </row>
        <row r="2147">
          <cell r="I2147">
            <v>-23.754649999999998</v>
          </cell>
          <cell r="J2147">
            <v>-22.800954992780973</v>
          </cell>
          <cell r="M2147">
            <v>-183.93325000000004</v>
          </cell>
          <cell r="N2147">
            <v>-195.66004593408826</v>
          </cell>
          <cell r="R2147">
            <v>-262.56344216243116</v>
          </cell>
        </row>
        <row r="2312">
          <cell r="I2312">
            <v>-24.6708</v>
          </cell>
          <cell r="J2312">
            <v>-25.455719641915909</v>
          </cell>
          <cell r="M2312">
            <v>-202.15650000000002</v>
          </cell>
          <cell r="N2312">
            <v>-218.2555549112536</v>
          </cell>
          <cell r="R2312">
            <v>-292.72430758700136</v>
          </cell>
        </row>
        <row r="2477">
          <cell r="I2477">
            <v>-42.066370000000006</v>
          </cell>
          <cell r="J2477">
            <v>-53.041795324432037</v>
          </cell>
          <cell r="M2477">
            <v>-388.17228</v>
          </cell>
          <cell r="N2477">
            <v>-481.59458588861673</v>
          </cell>
          <cell r="R2477">
            <v>-637.47163851357539</v>
          </cell>
        </row>
        <row r="2642">
          <cell r="I2642">
            <v>-349.21864999999997</v>
          </cell>
          <cell r="J2642">
            <v>-425.09549208341593</v>
          </cell>
          <cell r="M2642">
            <v>-3155.2494200000001</v>
          </cell>
          <cell r="N2642">
            <v>-3685.6443088891201</v>
          </cell>
          <cell r="R2642">
            <v>-4961.3186080410296</v>
          </cell>
        </row>
        <row r="2972">
          <cell r="I2972">
            <v>-25.304659999999998</v>
          </cell>
          <cell r="J2972">
            <v>-22.871332768503972</v>
          </cell>
          <cell r="M2972">
            <v>-210.98264999999998</v>
          </cell>
          <cell r="N2972">
            <v>-206.49399563450427</v>
          </cell>
          <cell r="R2972">
            <v>-275.20586894001622</v>
          </cell>
        </row>
        <row r="3137">
          <cell r="I3137">
            <v>-353.41129000000001</v>
          </cell>
          <cell r="J3137">
            <v>-376.36473214503172</v>
          </cell>
          <cell r="M3137">
            <v>-3015.8883900000001</v>
          </cell>
          <cell r="N3137">
            <v>-3274.6527690477897</v>
          </cell>
          <cell r="R3137">
            <v>-4383.7440029820891</v>
          </cell>
        </row>
        <row r="3302">
          <cell r="I3302">
            <v>-9.9268899999999984</v>
          </cell>
          <cell r="J3302">
            <v>-9.9105463470978332</v>
          </cell>
          <cell r="M3302">
            <v>-112.83440000000002</v>
          </cell>
          <cell r="N3302">
            <v>-87.296785357295676</v>
          </cell>
          <cell r="R3302">
            <v>-117.03171194280634</v>
          </cell>
        </row>
        <row r="3467">
          <cell r="I3467">
            <v>-143.32006999999999</v>
          </cell>
          <cell r="J3467">
            <v>-168.69814049745804</v>
          </cell>
          <cell r="M3467">
            <v>-1344.67436</v>
          </cell>
          <cell r="N3467">
            <v>-1466.8935292156848</v>
          </cell>
          <cell r="R3467">
            <v>-1963.2516173597214</v>
          </cell>
        </row>
        <row r="3632">
          <cell r="I3632">
            <v>-95.584100000000007</v>
          </cell>
          <cell r="J3632">
            <v>-105.33740062849718</v>
          </cell>
          <cell r="M3632">
            <v>-833.36008000000004</v>
          </cell>
          <cell r="N3632">
            <v>-931.43794547097536</v>
          </cell>
          <cell r="R3632">
            <v>-1241.7313140081296</v>
          </cell>
        </row>
        <row r="3797">
          <cell r="I3797">
            <v>-104.58023</v>
          </cell>
          <cell r="J3797">
            <v>-92.418644671978669</v>
          </cell>
          <cell r="M3797">
            <v>-725.01954999999998</v>
          </cell>
          <cell r="N3797">
            <v>-789.0245090038336</v>
          </cell>
          <cell r="R3797">
            <v>-1061.7293596714323</v>
          </cell>
        </row>
        <row r="3962">
          <cell r="I3962">
            <v>-299.70609000000002</v>
          </cell>
          <cell r="J3962">
            <v>-334.64997127393337</v>
          </cell>
          <cell r="M3962">
            <v>-2710.2640099999999</v>
          </cell>
          <cell r="N3962">
            <v>-2935.276452967998</v>
          </cell>
          <cell r="R3962">
            <v>-3920.8903698387535</v>
          </cell>
        </row>
        <row r="4127">
          <cell r="I4127">
            <v>-10.47607</v>
          </cell>
          <cell r="J4127">
            <v>-10.030546347097832</v>
          </cell>
          <cell r="M4127">
            <v>-125.32909000000001</v>
          </cell>
          <cell r="N4127">
            <v>-88.376785357295674</v>
          </cell>
          <cell r="R4127">
            <v>-118.47171194280634</v>
          </cell>
        </row>
        <row r="4292">
          <cell r="I4292">
            <v>-78.610420000000005</v>
          </cell>
          <cell r="J4292">
            <v>-81.997344652910769</v>
          </cell>
          <cell r="M4292">
            <v>-648.47098000000005</v>
          </cell>
          <cell r="N4292">
            <v>-722.52351118139359</v>
          </cell>
          <cell r="R4292">
            <v>-965.75139929178829</v>
          </cell>
        </row>
        <row r="4457">
          <cell r="I4457">
            <v>-133.43403000000001</v>
          </cell>
          <cell r="J4457">
            <v>-147.58830863323203</v>
          </cell>
          <cell r="M4457">
            <v>-1223.2973299999999</v>
          </cell>
          <cell r="N4457">
            <v>-1287.7995572054067</v>
          </cell>
          <cell r="R4457">
            <v>-1719.8084590565156</v>
          </cell>
        </row>
        <row r="4622">
          <cell r="I4622">
            <v>-77.185569999999998</v>
          </cell>
          <cell r="J4622">
            <v>-95.03377164069272</v>
          </cell>
          <cell r="M4622">
            <v>-713.16660999999999</v>
          </cell>
          <cell r="N4622">
            <v>-836.57659922390189</v>
          </cell>
          <cell r="R4622">
            <v>-1116.858799547643</v>
          </cell>
        </row>
        <row r="4787">
          <cell r="I4787">
            <v>-87.13767</v>
          </cell>
          <cell r="J4787">
            <v>-128.91038462339594</v>
          </cell>
          <cell r="M4787">
            <v>-818.04755999999998</v>
          </cell>
          <cell r="N4787">
            <v>-1121.0934934676761</v>
          </cell>
          <cell r="R4787">
            <v>-1536.5262248820809</v>
          </cell>
        </row>
        <row r="4952">
          <cell r="I4952">
            <v>-18.073540000000001</v>
          </cell>
          <cell r="J4952">
            <v>-19.596535229611021</v>
          </cell>
          <cell r="M4952">
            <v>-103.9088</v>
          </cell>
          <cell r="N4952">
            <v>-148.65971718979887</v>
          </cell>
          <cell r="R4952">
            <v>-207.63217292284912</v>
          </cell>
        </row>
        <row r="5117">
          <cell r="I5117">
            <v>-22.419499999999999</v>
          </cell>
          <cell r="J5117">
            <v>-40.020962977251564</v>
          </cell>
          <cell r="M5117">
            <v>-242.42570000000001</v>
          </cell>
          <cell r="N5117">
            <v>-351.53408724217945</v>
          </cell>
          <cell r="R5117">
            <v>-482.30655867393415</v>
          </cell>
        </row>
        <row r="5282">
          <cell r="I5282">
            <v>-20.131720000000001</v>
          </cell>
          <cell r="J5282">
            <v>-30.668872038217199</v>
          </cell>
          <cell r="M5282">
            <v>-193.88986999999997</v>
          </cell>
          <cell r="N5282">
            <v>-265.92356193064631</v>
          </cell>
          <cell r="R5282">
            <v>-367.05494804529798</v>
          </cell>
        </row>
        <row r="5447">
          <cell r="I5447">
            <v>-18.00779</v>
          </cell>
          <cell r="J5447">
            <v>-27.679972038217201</v>
          </cell>
          <cell r="M5447">
            <v>-191.89698000000001</v>
          </cell>
          <cell r="N5447">
            <v>-237.86167193064634</v>
          </cell>
          <cell r="R5447">
            <v>-328.92908804529799</v>
          </cell>
        </row>
        <row r="5612">
          <cell r="I5612">
            <v>-8.5051200000000016</v>
          </cell>
          <cell r="J5612">
            <v>-10.944042340098937</v>
          </cell>
          <cell r="M5612">
            <v>-85.926209999999998</v>
          </cell>
          <cell r="N5612">
            <v>-117.11445517440512</v>
          </cell>
          <cell r="R5612">
            <v>-150.60345719470195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ExecuçServiços"/>
      <sheetName val="Quadro de Quant"/>
      <sheetName val="ORÇLote28 "/>
      <sheetName val="ResBR101"/>
      <sheetName val="Gráfico2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2"/>
      <sheetName val="09.517.03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4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0.00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Plan18"/>
    </sheetNames>
    <sheetDataSet>
      <sheetData sheetId="0">
        <row r="9">
          <cell r="A9" t="str">
            <v>01.000.00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801280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7813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2100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56170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20948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5757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40210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12107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60453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1000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1000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1000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1000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53491</v>
          </cell>
          <cell r="G28">
            <v>3.26</v>
          </cell>
        </row>
        <row r="29">
          <cell r="A29" t="str">
            <v>DER50255</v>
          </cell>
          <cell r="B29" t="str">
            <v>Esc.  Carga e Transp. de mat. 1a cat. c/ CB 3000&lt;DMT&lt;4000m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323342</v>
          </cell>
          <cell r="G29">
            <v>3.3</v>
          </cell>
        </row>
        <row r="30">
          <cell r="A30" t="str">
            <v>DER50265</v>
          </cell>
          <cell r="B30" t="str">
            <v>Esc.  Carga e Transp. de mat. 1a cat. c/ CB 4000&lt;DMT&lt;5000m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236048</v>
          </cell>
          <cell r="G30">
            <v>3.76</v>
          </cell>
        </row>
        <row r="31">
          <cell r="A31" t="str">
            <v>DER50260</v>
          </cell>
          <cell r="B31" t="str">
            <v>Esc.  Carga e Transp. de mat. 1a cat. c/ CB 5000&lt;DMT&lt;6000m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52752</v>
          </cell>
          <cell r="G31">
            <v>4.29</v>
          </cell>
        </row>
        <row r="32">
          <cell r="A32" t="str">
            <v>DER50270</v>
          </cell>
          <cell r="B32" t="str">
            <v>Esc.  Carga e Transp. de mat. 1a cat. c/ CB 6000&lt;DMT&lt;7000m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247920</v>
          </cell>
          <cell r="G32">
            <v>4.79</v>
          </cell>
        </row>
        <row r="33">
          <cell r="A33" t="str">
            <v>DER50280</v>
          </cell>
          <cell r="B33" t="str">
            <v>Esc.  Carga e Transp. de mat. 1a cat. c/ CB 7000&lt;DMT&lt;8000m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235005</v>
          </cell>
          <cell r="G33">
            <v>5.27</v>
          </cell>
        </row>
        <row r="34">
          <cell r="A34" t="str">
            <v>DER50290</v>
          </cell>
          <cell r="B34" t="str">
            <v>Esc.  Carga e Transp. de mat. 1a cat. c/ CB 8000&lt;DMT&lt;9000m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188851</v>
          </cell>
          <cell r="G34">
            <v>5.79</v>
          </cell>
        </row>
        <row r="35">
          <cell r="A35" t="str">
            <v>DER50300</v>
          </cell>
          <cell r="B35" t="str">
            <v>Esc.  Carga e Transp. de mat. 1a cat. c/ CB 9000&lt;DMT&lt;10000m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90081</v>
          </cell>
          <cell r="G35">
            <v>6.3</v>
          </cell>
        </row>
        <row r="36">
          <cell r="A36" t="str">
            <v>DER50305</v>
          </cell>
          <cell r="B36" t="str">
            <v>Esc.  Carga e Transp. de mat. 1a cat. c/ CB 10000&lt;DMT&lt;12000m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1000</v>
          </cell>
          <cell r="G36">
            <v>7.05</v>
          </cell>
        </row>
        <row r="37">
          <cell r="A37" t="str">
            <v>DER50315</v>
          </cell>
          <cell r="B37" t="str">
            <v>Esc.  Carga e Transp. de mat. 1a cat. c/ CB 12000&lt;DMT&lt;14000m</v>
          </cell>
          <cell r="C37" t="str">
            <v xml:space="preserve"> </v>
          </cell>
          <cell r="D37" t="str">
            <v xml:space="preserve"> </v>
          </cell>
          <cell r="E37" t="str">
            <v>m3</v>
          </cell>
          <cell r="F37">
            <v>99667</v>
          </cell>
          <cell r="G37">
            <v>8.0299999999999994</v>
          </cell>
        </row>
        <row r="38">
          <cell r="A38" t="str">
            <v>DER50325</v>
          </cell>
          <cell r="B38" t="str">
            <v>Esc.  Carga e Transp. de mat. 1a cat. c/ CB 14000&lt;DMT&lt;16000m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1000</v>
          </cell>
          <cell r="G38">
            <v>9</v>
          </cell>
        </row>
        <row r="39">
          <cell r="A39" t="str">
            <v>DER50335</v>
          </cell>
          <cell r="B39" t="str">
            <v>Esc.  Carga e Transp. de mat. 1a cat. c/ CB 16000&lt;DMT&lt;18000m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1000</v>
          </cell>
          <cell r="G39">
            <v>10.08</v>
          </cell>
        </row>
        <row r="40">
          <cell r="A40" t="str">
            <v>DER50345</v>
          </cell>
          <cell r="B40" t="str">
            <v>Esc.  Carga e Transp. de mat. 1a cat. c/ CB 18000&lt;DMT&lt;20000m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17045</v>
          </cell>
          <cell r="G40">
            <v>11.07</v>
          </cell>
        </row>
        <row r="41">
          <cell r="A41" t="str">
            <v>DER50355</v>
          </cell>
          <cell r="B41" t="str">
            <v>Esc.  Carga e Transp. de mat. 1a cat. c/ CB 20000&lt;DMT&lt;22000m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10490</v>
          </cell>
          <cell r="G41">
            <v>12.02</v>
          </cell>
        </row>
        <row r="42">
          <cell r="A42" t="str">
            <v>DER50365</v>
          </cell>
          <cell r="B42" t="str">
            <v>Esc.  Carga e Transp. de mat. 1a cat. c/ CB 22000&lt;DMT&lt;24000m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11970</v>
          </cell>
          <cell r="G42">
            <v>13.06</v>
          </cell>
        </row>
        <row r="43">
          <cell r="A43" t="str">
            <v>DER50375</v>
          </cell>
          <cell r="B43" t="str">
            <v>Esc.  Carga e Transp. de mat. 1a cat. c/ CB 24000&lt;DMT&lt;26000m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22879</v>
          </cell>
          <cell r="G43">
            <v>14.08</v>
          </cell>
        </row>
        <row r="44">
          <cell r="A44" t="str">
            <v>DER50385</v>
          </cell>
          <cell r="B44" t="str">
            <v>Esc.  Carga e Transp. de mat. 1a cat. c/ CB 26000&lt;DMT&lt;28000m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11616</v>
          </cell>
          <cell r="G44">
            <v>15.02</v>
          </cell>
        </row>
        <row r="45">
          <cell r="A45" t="str">
            <v>DER50395</v>
          </cell>
          <cell r="B45" t="str">
            <v>Esc.  Carga e Transp. de mat. 1a cat. c/ CB 28000&lt;DMT&lt;30000m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2182</v>
          </cell>
          <cell r="G45">
            <v>16.05</v>
          </cell>
        </row>
        <row r="46">
          <cell r="A46" t="str">
            <v>01.101.01</v>
          </cell>
          <cell r="B46" t="str">
            <v>Escavação,carga e transportes de material de 2a  categoria DMT até 50m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200</v>
          </cell>
          <cell r="G46">
            <v>1.28</v>
          </cell>
        </row>
        <row r="47">
          <cell r="A47" t="str">
            <v>01.101.09</v>
          </cell>
          <cell r="B47" t="str">
            <v>Escavação,carga e transportes de material de 2a categoria,c/CB, DMT 50 a 200m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200</v>
          </cell>
          <cell r="G47">
            <v>2.85</v>
          </cell>
        </row>
        <row r="48">
          <cell r="A48" t="str">
            <v>01.101.10</v>
          </cell>
          <cell r="B48" t="str">
            <v>Escavação,carga e transportes de material de 2a categoria,c/CB,  DMT 200 a 400m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200</v>
          </cell>
          <cell r="G48">
            <v>2.97</v>
          </cell>
        </row>
        <row r="49">
          <cell r="A49" t="str">
            <v>01.101.11</v>
          </cell>
          <cell r="B49" t="str">
            <v>Escavação,carga e transportes de material de 2a categoria,c/CB,  DMT 400 a 600m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200</v>
          </cell>
          <cell r="G49">
            <v>3.15</v>
          </cell>
        </row>
        <row r="50">
          <cell r="A50" t="str">
            <v>01.101.12</v>
          </cell>
          <cell r="B50" t="str">
            <v>Escavação,carga e transportes de material de 2a categoria,c/CB,  DMT 600 a 800m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200</v>
          </cell>
          <cell r="G50">
            <v>3.23</v>
          </cell>
        </row>
        <row r="51">
          <cell r="A51" t="str">
            <v>01.101.13</v>
          </cell>
          <cell r="B51" t="str">
            <v>Escavação,carga e transportes de material de 2a categoria,c/CB,  DMT 800 a 1 000m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200</v>
          </cell>
          <cell r="G51">
            <v>3.42</v>
          </cell>
        </row>
        <row r="52">
          <cell r="A52" t="str">
            <v>01.101.14</v>
          </cell>
          <cell r="B52" t="str">
            <v>Escavação,carga e transportes de material de 2a categoria,c/CB,  DMT 1000 a 1200m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13466</v>
          </cell>
          <cell r="G52">
            <v>3.49</v>
          </cell>
        </row>
        <row r="53">
          <cell r="A53" t="str">
            <v>01.101.15</v>
          </cell>
          <cell r="B53" t="str">
            <v>Escavação,carga e transportes de material de 2a categoria,c/CB,  DMT 1200 a 1400m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200</v>
          </cell>
          <cell r="G53">
            <v>3.73</v>
          </cell>
        </row>
        <row r="54">
          <cell r="A54" t="str">
            <v>01.101.16</v>
          </cell>
          <cell r="B54" t="str">
            <v>Escavação,carga e transportes de material de 2a categoria,c/CB,  DMT 1400 a 1600m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200</v>
          </cell>
          <cell r="G54">
            <v>3.87</v>
          </cell>
        </row>
        <row r="55">
          <cell r="A55" t="str">
            <v>01.101.17</v>
          </cell>
          <cell r="B55" t="str">
            <v>Escavação,carga e transportes de material de 2a categoria,c/CB,  DMT 1600 a 1800m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200</v>
          </cell>
          <cell r="G55">
            <v>3.99</v>
          </cell>
        </row>
        <row r="56">
          <cell r="A56" t="str">
            <v>01.101.18</v>
          </cell>
          <cell r="B56" t="str">
            <v>Escavação,carga e transportes de material de 2a categoria,c/CB,  DMT 1800 a 2000m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200</v>
          </cell>
          <cell r="G56">
            <v>4.1399999999999997</v>
          </cell>
        </row>
        <row r="57">
          <cell r="A57" t="str">
            <v>01.101.19</v>
          </cell>
          <cell r="B57" t="str">
            <v>Escavação,carga e transportes de material de 2a categoria,c/CB,  DMT 2000 a 3000m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32094</v>
          </cell>
          <cell r="G57">
            <v>4.51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24102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 t="str">
            <v xml:space="preserve"> </v>
          </cell>
          <cell r="D59" t="str">
            <v xml:space="preserve"> 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Escavação,carga e transportes de material de 2a categoria DMT 5000 a 6000m</v>
          </cell>
          <cell r="C60" t="str">
            <v xml:space="preserve"> </v>
          </cell>
          <cell r="D60" t="str">
            <v xml:space="preserve"> 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DER51260</v>
          </cell>
          <cell r="B61" t="str">
            <v>Escavação,carga e transportes de material de 2a categoria DMT 6000 a 7000m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200</v>
          </cell>
          <cell r="G61">
            <v>6.34</v>
          </cell>
        </row>
        <row r="62">
          <cell r="A62" t="str">
            <v>DER51270</v>
          </cell>
          <cell r="B62" t="str">
            <v>Escavação,carga e transportes de material de 2a categoria DMT 7000 a 8000m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229920</v>
          </cell>
          <cell r="G62">
            <v>6.93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96000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 t="str">
            <v xml:space="preserve"> </v>
          </cell>
          <cell r="D64" t="str">
            <v xml:space="preserve"> 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Escavação,carga e transportes de material de 2a categoria DMT 10000 a 12000m</v>
          </cell>
          <cell r="C65" t="str">
            <v xml:space="preserve"> </v>
          </cell>
          <cell r="D65" t="str">
            <v xml:space="preserve"> 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DER51310</v>
          </cell>
          <cell r="B66" t="str">
            <v>Escavação,carga e transportes de material de 2a categoria DMT 12000 a 14000m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200</v>
          </cell>
          <cell r="G66">
            <v>10.14</v>
          </cell>
        </row>
        <row r="67">
          <cell r="A67" t="str">
            <v>DER51320</v>
          </cell>
          <cell r="B67" t="str">
            <v>Escavação,carga e transportes de material de 2a categoria DMT 14000 a 16000m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200</v>
          </cell>
          <cell r="G67">
            <v>11.31</v>
          </cell>
        </row>
        <row r="68">
          <cell r="A68" t="str">
            <v>DER51330</v>
          </cell>
          <cell r="B68" t="str">
            <v>Escavação,carga e transportes de material de 2a categoria DMT 16000 a 18000m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200</v>
          </cell>
          <cell r="G68">
            <v>12.53</v>
          </cell>
        </row>
        <row r="69">
          <cell r="A69" t="str">
            <v>01.102.07</v>
          </cell>
          <cell r="B69" t="str">
            <v xml:space="preserve">Escavação,carga e transportes de material de 3a categoria DMT 1000 a 1200m 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200</v>
          </cell>
          <cell r="G69">
            <v>14.18</v>
          </cell>
        </row>
        <row r="70">
          <cell r="A70" t="str">
            <v>DER52050</v>
          </cell>
          <cell r="B70" t="str">
            <v>Esc. Carga e Transp. de solos moles DMT&lt;=50m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100</v>
          </cell>
          <cell r="G70">
            <v>3.54</v>
          </cell>
        </row>
        <row r="71">
          <cell r="A71" t="str">
            <v>DER52060</v>
          </cell>
          <cell r="B71" t="str">
            <v>Esc. Carga e Transp. de solos moles 50&lt;DMT&lt;=100m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100</v>
          </cell>
          <cell r="G71">
            <v>3.69</v>
          </cell>
        </row>
        <row r="72">
          <cell r="A72" t="str">
            <v>DER52070</v>
          </cell>
          <cell r="B72" t="str">
            <v>Esc. Carga e Transp. de solos moles 100&lt;DMT&lt;=200m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100</v>
          </cell>
          <cell r="G72">
            <v>3.95</v>
          </cell>
        </row>
        <row r="73">
          <cell r="A73" t="str">
            <v>DER52082</v>
          </cell>
          <cell r="B73" t="str">
            <v>Esc. Carga e Transp. de solos moles 200&lt;DMT&lt;=400m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2800</v>
          </cell>
          <cell r="G73">
            <v>4.03</v>
          </cell>
        </row>
        <row r="74">
          <cell r="A74" t="str">
            <v>DER52087</v>
          </cell>
          <cell r="B74" t="str">
            <v>Esc. Carga e Transp. de solos moles 400&lt;DMT&lt;=600m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13028</v>
          </cell>
          <cell r="G74">
            <v>4.5999999999999996</v>
          </cell>
        </row>
        <row r="75">
          <cell r="A75" t="str">
            <v>DER52090</v>
          </cell>
          <cell r="B75" t="str">
            <v>Esc. Carga e Transp. de solos moles 600&lt;DMT&lt;=800m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25992</v>
          </cell>
          <cell r="G75">
            <v>4.6399999999999997</v>
          </cell>
        </row>
        <row r="76">
          <cell r="A76" t="str">
            <v>DER52095</v>
          </cell>
          <cell r="B76" t="str">
            <v>Esc. Carga e Transp. de solos moles 800&lt;DMT&lt;=1000m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17948</v>
          </cell>
          <cell r="G76">
            <v>4.7</v>
          </cell>
        </row>
        <row r="77">
          <cell r="A77" t="str">
            <v>DER52100</v>
          </cell>
          <cell r="B77" t="str">
            <v>Esc. Carga e Transp. de solos moles 1000&lt;DMT&lt;=1200m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10990</v>
          </cell>
          <cell r="G77">
            <v>4.71</v>
          </cell>
        </row>
        <row r="78">
          <cell r="A78" t="str">
            <v>DER52101</v>
          </cell>
          <cell r="B78" t="str">
            <v>Esc. Carga e Transp. de solos moles 1200&lt;DMT&lt;=1400m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5965</v>
          </cell>
          <cell r="G78">
            <v>4.74</v>
          </cell>
        </row>
        <row r="79">
          <cell r="A79" t="str">
            <v>DER52102</v>
          </cell>
          <cell r="B79" t="str">
            <v>Esc. Carga e Transp. de solos moles 1400&lt;DMT&lt;=1600m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6497</v>
          </cell>
          <cell r="G79">
            <v>4.8099999999999996</v>
          </cell>
        </row>
        <row r="80">
          <cell r="A80" t="str">
            <v>DER52103</v>
          </cell>
          <cell r="B80" t="str">
            <v>Esc. Carga e Transp. de solos moles 1600&lt;DMT&lt;=1800m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1853</v>
          </cell>
          <cell r="G80">
            <v>4.8600000000000003</v>
          </cell>
        </row>
        <row r="81">
          <cell r="A81" t="str">
            <v>DER52104</v>
          </cell>
          <cell r="B81" t="str">
            <v>Esc. Carga e Transp. de solos moles 1800&lt;DMT&lt;=2000m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12026</v>
          </cell>
          <cell r="G81">
            <v>4.9800000000000004</v>
          </cell>
        </row>
        <row r="82">
          <cell r="A82" t="str">
            <v>DER52105</v>
          </cell>
          <cell r="B82" t="str">
            <v>Esc. Carga e Transp. de solos moles 2000&lt;DMT&lt;=3000m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21899</v>
          </cell>
          <cell r="G82">
            <v>5.77</v>
          </cell>
        </row>
        <row r="83">
          <cell r="A83" t="str">
            <v>DER52106</v>
          </cell>
          <cell r="B83" t="str">
            <v>Esc. Carga e Transp. de solos moles 3000&lt;DMT&lt;=4000m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5075</v>
          </cell>
          <cell r="G83">
            <v>6.37</v>
          </cell>
        </row>
        <row r="84">
          <cell r="A84" t="str">
            <v>DER52106a</v>
          </cell>
          <cell r="B84" t="str">
            <v>Esc. Carga e Transp. de solos moles 4000&lt;DMT&lt;=5000m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17928</v>
          </cell>
          <cell r="G84">
            <v>7.36</v>
          </cell>
        </row>
        <row r="85">
          <cell r="A85" t="str">
            <v>DER52106c</v>
          </cell>
          <cell r="B85" t="str">
            <v>Esc. Carga e Transp. de solos moles 6000&lt;DMT&lt;=7000m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281785</v>
          </cell>
          <cell r="G85">
            <v>9.41</v>
          </cell>
        </row>
        <row r="86">
          <cell r="A86" t="str">
            <v>DER52120</v>
          </cell>
          <cell r="B86" t="str">
            <v>Extr.,Carga, Transp.e espalh.de areia ext.p/colchão dren.(banh.Maracajá)e subst.solos moles DMT=49km</v>
          </cell>
          <cell r="E86" t="str">
            <v>m3</v>
          </cell>
          <cell r="F86">
            <v>37031</v>
          </cell>
          <cell r="G86">
            <v>16.36</v>
          </cell>
        </row>
        <row r="87">
          <cell r="A87" t="str">
            <v>DER52120e</v>
          </cell>
          <cell r="B87" t="str">
            <v>Escav.,Carga, Transp.e espalh.de areia comerc.p/colchão dren.(banh.Maracajá)e subst.solos moles DMT=49km</v>
          </cell>
          <cell r="E87" t="str">
            <v>m3</v>
          </cell>
          <cell r="F87">
            <v>240702</v>
          </cell>
          <cell r="G87">
            <v>21.01</v>
          </cell>
        </row>
        <row r="88">
          <cell r="A88" t="str">
            <v>DER52120c</v>
          </cell>
          <cell r="B88" t="str">
            <v>Extr.,Carga, Transp.e Espalh.areia comerc.p/colchão dren.(banh.Maracajá)e subst.solos moles DMT=95,2km</v>
          </cell>
          <cell r="E88" t="str">
            <v>m3</v>
          </cell>
          <cell r="F88">
            <v>92578</v>
          </cell>
          <cell r="G88">
            <v>33.19</v>
          </cell>
        </row>
        <row r="89">
          <cell r="A89" t="str">
            <v>DER52120d</v>
          </cell>
          <cell r="B89" t="str">
            <v>Extração, Carga e Transp.e Espalh.de seixo p/colchão drenante(banhado do Maracajá) DMT=23,7km</v>
          </cell>
          <cell r="E89" t="str">
            <v>m3</v>
          </cell>
          <cell r="F89">
            <v>108722</v>
          </cell>
          <cell r="G89">
            <v>15.7</v>
          </cell>
        </row>
        <row r="90">
          <cell r="A90" t="str">
            <v>DER52020a</v>
          </cell>
          <cell r="B90" t="str">
            <v>Carga, transp.e espalhamento de camada vegetal 50&lt;DMT&lt;=200m</v>
          </cell>
          <cell r="E90" t="str">
            <v>m3</v>
          </cell>
          <cell r="F90">
            <v>27990</v>
          </cell>
          <cell r="G90">
            <v>2.2400000000000002</v>
          </cell>
        </row>
        <row r="91">
          <cell r="A91" t="str">
            <v>DER52020b</v>
          </cell>
          <cell r="B91" t="str">
            <v>Escarificação de acessos, desvios e áreas de jazidas e do canteiro de obra</v>
          </cell>
          <cell r="E91" t="str">
            <v>m2</v>
          </cell>
          <cell r="F91">
            <v>345000</v>
          </cell>
          <cell r="G91">
            <v>0.42</v>
          </cell>
        </row>
        <row r="92">
          <cell r="A92" t="str">
            <v>P 52050</v>
          </cell>
          <cell r="B92" t="str">
            <v>Espalhamento de solos moles</v>
          </cell>
          <cell r="E92" t="str">
            <v>m3</v>
          </cell>
          <cell r="F92">
            <v>424086</v>
          </cell>
          <cell r="G92">
            <v>0.35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 t="str">
            <v xml:space="preserve"> </v>
          </cell>
          <cell r="E93" t="str">
            <v>m3</v>
          </cell>
          <cell r="F93">
            <v>1932295</v>
          </cell>
          <cell r="G93">
            <v>0.79</v>
          </cell>
        </row>
        <row r="94">
          <cell r="A94" t="str">
            <v>01.511.00</v>
          </cell>
          <cell r="B94" t="str">
            <v>Compactação de aterros a 100% Proctor Normal</v>
          </cell>
          <cell r="C94" t="str">
            <v>DNER-ES282/97</v>
          </cell>
          <cell r="D94" t="str">
            <v xml:space="preserve"> 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P 03.993.02a</v>
          </cell>
          <cell r="B95" t="str">
            <v>Estacas pré-mold. de concreto 700 KN, fornec., transp.e cravação</v>
          </cell>
          <cell r="C95" t="str">
            <v xml:space="preserve"> </v>
          </cell>
          <cell r="D95" t="str">
            <v xml:space="preserve"> </v>
          </cell>
          <cell r="E95" t="str">
            <v>m</v>
          </cell>
          <cell r="F95">
            <v>277153</v>
          </cell>
          <cell r="G95">
            <v>48.07</v>
          </cell>
        </row>
        <row r="96">
          <cell r="A96" t="str">
            <v>P 03.993.02c</v>
          </cell>
          <cell r="B96" t="str">
            <v>Emendas para estacas pré-moldadas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8931</v>
          </cell>
          <cell r="G96">
            <v>95.06</v>
          </cell>
        </row>
        <row r="97">
          <cell r="A97" t="str">
            <v>03.300.01</v>
          </cell>
          <cell r="B97" t="str">
            <v>Concreto magro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2188</v>
          </cell>
          <cell r="G97">
            <v>105.69</v>
          </cell>
        </row>
        <row r="98">
          <cell r="A98" t="str">
            <v>03.325.00</v>
          </cell>
          <cell r="B98" t="str">
            <v xml:space="preserve">Concreto fck= 18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18011</v>
          </cell>
          <cell r="G98">
            <v>144.27000000000001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2046258</v>
          </cell>
          <cell r="G99">
            <v>2.59</v>
          </cell>
        </row>
        <row r="100">
          <cell r="A100" t="str">
            <v>03.371.01</v>
          </cell>
          <cell r="B100" t="str">
            <v>Formas de placa compensada resinada</v>
          </cell>
          <cell r="C100" t="str">
            <v xml:space="preserve"> </v>
          </cell>
          <cell r="D100" t="str">
            <v xml:space="preserve"> </v>
          </cell>
          <cell r="E100" t="str">
            <v>m2</v>
          </cell>
          <cell r="F100">
            <v>3180</v>
          </cell>
          <cell r="G100">
            <v>21.86</v>
          </cell>
        </row>
        <row r="101">
          <cell r="F101" t="str">
            <v>SUB-TOTAL</v>
          </cell>
        </row>
        <row r="103">
          <cell r="B103" t="str">
            <v>PAVIMENTAÇÃO</v>
          </cell>
        </row>
        <row r="104">
          <cell r="A104" t="str">
            <v>02.000.00</v>
          </cell>
          <cell r="B104" t="str">
            <v>Regularização do subleito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286192</v>
          </cell>
          <cell r="G104">
            <v>0.3</v>
          </cell>
        </row>
        <row r="105">
          <cell r="A105" t="str">
            <v>DER53130</v>
          </cell>
          <cell r="B105" t="str">
            <v>Camada de macadame seco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56007</v>
          </cell>
          <cell r="G105">
            <v>21.86</v>
          </cell>
        </row>
        <row r="106">
          <cell r="A106" t="str">
            <v>02.230.00</v>
          </cell>
          <cell r="B106" t="str">
            <v>Base brita graduada</v>
          </cell>
          <cell r="C106" t="str">
            <v>DNER-ES303/97</v>
          </cell>
          <cell r="D106" t="str">
            <v xml:space="preserve"> </v>
          </cell>
          <cell r="E106" t="str">
            <v>m3</v>
          </cell>
          <cell r="F106">
            <v>40388</v>
          </cell>
          <cell r="G106">
            <v>28.06</v>
          </cell>
        </row>
        <row r="107">
          <cell r="A107" t="str">
            <v>02.300.00</v>
          </cell>
          <cell r="B107" t="str">
            <v>Imprimação - Fornecimento, transporte e execução</v>
          </cell>
          <cell r="C107" t="str">
            <v>DNER-ES306/97</v>
          </cell>
          <cell r="D107" t="str">
            <v xml:space="preserve"> </v>
          </cell>
          <cell r="E107" t="str">
            <v>m2</v>
          </cell>
          <cell r="F107">
            <v>264571</v>
          </cell>
          <cell r="G107">
            <v>1.1100000000000001</v>
          </cell>
        </row>
        <row r="108">
          <cell r="A108" t="str">
            <v>02.400.00</v>
          </cell>
          <cell r="B108" t="str">
            <v>Pintura de ligação - Fornec., transporte e execução</v>
          </cell>
          <cell r="C108" t="str">
            <v>DNER-ES307/97</v>
          </cell>
          <cell r="D108" t="str">
            <v xml:space="preserve"> </v>
          </cell>
          <cell r="E108" t="str">
            <v>m2</v>
          </cell>
          <cell r="F108">
            <v>804691.72</v>
          </cell>
          <cell r="G108">
            <v>0.41</v>
          </cell>
        </row>
        <row r="109">
          <cell r="A109" t="str">
            <v>02.540.01</v>
          </cell>
          <cell r="B109" t="str">
            <v>Concreto betuminoso usinado a quente - usina 100/140 t/h</v>
          </cell>
          <cell r="C109" t="str">
            <v>DNER-ES313/97</v>
          </cell>
          <cell r="D109" t="str">
            <v xml:space="preserve"> </v>
          </cell>
          <cell r="E109" t="str">
            <v>t</v>
          </cell>
          <cell r="F109">
            <v>99087</v>
          </cell>
          <cell r="G109">
            <v>67.64</v>
          </cell>
        </row>
        <row r="110">
          <cell r="A110" t="str">
            <v>DER82200a</v>
          </cell>
          <cell r="B110" t="str">
            <v>Remoção de camada granular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6475</v>
          </cell>
          <cell r="G110">
            <v>4.67</v>
          </cell>
        </row>
        <row r="111">
          <cell r="A111" t="str">
            <v>DER82200</v>
          </cell>
          <cell r="B111" t="str">
            <v>Remoção de revestimento de CBUQ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6474</v>
          </cell>
          <cell r="G111">
            <v>5.73</v>
          </cell>
        </row>
        <row r="112">
          <cell r="F112" t="str">
            <v>SUB-TOTAL</v>
          </cell>
        </row>
        <row r="114">
          <cell r="B114" t="str">
            <v>DRENAGEM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544</v>
          </cell>
          <cell r="G115">
            <v>17.57</v>
          </cell>
        </row>
        <row r="116">
          <cell r="A116" t="str">
            <v>04.001.00</v>
          </cell>
          <cell r="B116" t="str">
            <v>Escavação mecânica em material de 1a categoria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04.011.00</v>
          </cell>
          <cell r="B117" t="str">
            <v>Escavação mecânica em material de 2a categoria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20</v>
          </cell>
          <cell r="G117">
            <v>0.9</v>
          </cell>
        </row>
        <row r="118">
          <cell r="A118" t="str">
            <v>04.001.01</v>
          </cell>
          <cell r="B118" t="str">
            <v>Escavação mecânica,reaterro e compactação (material de 1a categoria)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3037</v>
          </cell>
          <cell r="G118">
            <v>3.03</v>
          </cell>
        </row>
        <row r="119">
          <cell r="A119" t="str">
            <v>04.400.02</v>
          </cell>
          <cell r="B119" t="str">
            <v>Valeta de prot. de cortes c/ revest. vegetal VPC 02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7610</v>
          </cell>
          <cell r="G119">
            <v>23.24</v>
          </cell>
        </row>
        <row r="120">
          <cell r="A120" t="str">
            <v>04.401.01</v>
          </cell>
          <cell r="B120" t="str">
            <v>Valeta de prot. de aterro c/ revest. vegetal VPA 01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6358</v>
          </cell>
          <cell r="G120">
            <v>31.98</v>
          </cell>
        </row>
        <row r="121">
          <cell r="A121" t="str">
            <v>04.401.02</v>
          </cell>
          <cell r="B121" t="str">
            <v>Valeta de prot. de aterro c/ revest. vegetal VPA 02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19035</v>
          </cell>
          <cell r="G121">
            <v>24.32</v>
          </cell>
        </row>
        <row r="122">
          <cell r="A122" t="str">
            <v>04.500.06</v>
          </cell>
          <cell r="B122" t="str">
            <v>Dreno longit. profundo p/cortes em solo- DPS 06</v>
          </cell>
          <cell r="C122" t="str">
            <v>DNER-ES292/97</v>
          </cell>
          <cell r="D122" t="str">
            <v xml:space="preserve"> </v>
          </cell>
          <cell r="E122" t="str">
            <v>m</v>
          </cell>
          <cell r="F122">
            <v>3836</v>
          </cell>
          <cell r="G122">
            <v>34.94</v>
          </cell>
        </row>
        <row r="123">
          <cell r="A123" t="str">
            <v>04.502.02</v>
          </cell>
          <cell r="B123" t="str">
            <v>Boca de saída p/ dreno longit. profundo- BSD 02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24</v>
          </cell>
          <cell r="G123">
            <v>49.08</v>
          </cell>
        </row>
        <row r="124">
          <cell r="A124" t="str">
            <v>04.510.03</v>
          </cell>
          <cell r="B124" t="str">
            <v>Dreno sub- superficial- DSS 03</v>
          </cell>
          <cell r="C124" t="str">
            <v>DNER-ES294/97</v>
          </cell>
          <cell r="D124" t="str">
            <v xml:space="preserve"> </v>
          </cell>
          <cell r="E124" t="str">
            <v>m</v>
          </cell>
          <cell r="F124">
            <v>13990</v>
          </cell>
          <cell r="G124">
            <v>3.71</v>
          </cell>
        </row>
        <row r="125">
          <cell r="A125" t="str">
            <v>04.511.01</v>
          </cell>
          <cell r="B125" t="str">
            <v>Boca de saída p/ dreno sub-superficial-BSD 03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50</v>
          </cell>
          <cell r="G125">
            <v>20.86</v>
          </cell>
        </row>
        <row r="126">
          <cell r="A126" t="str">
            <v>04.900.03</v>
          </cell>
          <cell r="B126" t="str">
            <v>Sarjeta triangular de concreto-STC 03</v>
          </cell>
          <cell r="C126" t="str">
            <v>DNER-ES288/97</v>
          </cell>
          <cell r="D126" t="str">
            <v xml:space="preserve"> </v>
          </cell>
          <cell r="E126" t="str">
            <v>m</v>
          </cell>
          <cell r="F126">
            <v>440</v>
          </cell>
          <cell r="G126">
            <v>16.02</v>
          </cell>
        </row>
        <row r="127">
          <cell r="A127" t="str">
            <v>04.900.04</v>
          </cell>
          <cell r="B127" t="str">
            <v>Sarjeta triangular de concreto-STC 04</v>
          </cell>
          <cell r="C127" t="str">
            <v>DNER-ES288/97</v>
          </cell>
          <cell r="D127" t="str">
            <v xml:space="preserve"> </v>
          </cell>
          <cell r="E127" t="str">
            <v>m</v>
          </cell>
          <cell r="F127">
            <v>847</v>
          </cell>
          <cell r="G127">
            <v>12.93</v>
          </cell>
        </row>
        <row r="128">
          <cell r="A128" t="str">
            <v>04.900.21</v>
          </cell>
          <cell r="B128" t="str">
            <v>Sarjeta de cant. central de concreto-SCC 01</v>
          </cell>
          <cell r="C128" t="str">
            <v>DNER-ES288/97</v>
          </cell>
          <cell r="D128" t="str">
            <v xml:space="preserve"> </v>
          </cell>
          <cell r="E128" t="str">
            <v>m</v>
          </cell>
          <cell r="F128">
            <v>13109</v>
          </cell>
          <cell r="G128">
            <v>13.85</v>
          </cell>
        </row>
        <row r="129">
          <cell r="A129" t="str">
            <v>04.900.22</v>
          </cell>
          <cell r="B129" t="str">
            <v>Sarjeta de cant. central de concreto-SCC 02</v>
          </cell>
          <cell r="C129" t="str">
            <v>DNER-ES288/97</v>
          </cell>
          <cell r="D129" t="str">
            <v xml:space="preserve"> </v>
          </cell>
          <cell r="E129" t="str">
            <v>m</v>
          </cell>
          <cell r="F129">
            <v>3154</v>
          </cell>
          <cell r="G129">
            <v>19.170000000000002</v>
          </cell>
        </row>
        <row r="130">
          <cell r="A130" t="str">
            <v>DER78150b</v>
          </cell>
          <cell r="B130" t="str">
            <v>Caixa coletora de sarjeta - CCS, D=40cm E H=1,00m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3</v>
          </cell>
          <cell r="G130">
            <v>382.07</v>
          </cell>
        </row>
        <row r="131">
          <cell r="A131" t="str">
            <v>DER78150c</v>
          </cell>
          <cell r="B131" t="str">
            <v>Caixa coletora de sarjeta - CCS, D=40cm E H=1,50m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8</v>
          </cell>
          <cell r="G131">
            <v>503.68</v>
          </cell>
        </row>
        <row r="132">
          <cell r="A132" t="str">
            <v>DER78150d</v>
          </cell>
          <cell r="B132" t="str">
            <v>Caixa coletora de sarjeta - CCS, D=40cm E H=2,00m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</v>
          </cell>
          <cell r="G132">
            <v>625.26</v>
          </cell>
        </row>
        <row r="133">
          <cell r="A133" t="str">
            <v>DER78150a</v>
          </cell>
          <cell r="B133" t="str">
            <v>Caixa coletora de sarjeta - CCS, D=60cm E H=1,5m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7</v>
          </cell>
          <cell r="G133">
            <v>500.45</v>
          </cell>
        </row>
        <row r="134">
          <cell r="A134" t="str">
            <v>04.101.01</v>
          </cell>
          <cell r="B134" t="str">
            <v>Boca de BSTC D=0.60m-normal</v>
          </cell>
          <cell r="C134" t="str">
            <v>DNER-ES284/97</v>
          </cell>
          <cell r="D134" t="str">
            <v xml:space="preserve"> </v>
          </cell>
          <cell r="E134" t="str">
            <v>un</v>
          </cell>
          <cell r="F134">
            <v>23</v>
          </cell>
          <cell r="G134">
            <v>299.62</v>
          </cell>
        </row>
        <row r="135">
          <cell r="A135" t="str">
            <v>04.930.01</v>
          </cell>
          <cell r="B135" t="str">
            <v>Caixa coletora de sarjeta-CCS 01</v>
          </cell>
          <cell r="C135" t="str">
            <v>DNER-ES287/97</v>
          </cell>
          <cell r="D135" t="str">
            <v xml:space="preserve"> </v>
          </cell>
          <cell r="E135" t="str">
            <v>un</v>
          </cell>
          <cell r="F135">
            <v>13</v>
          </cell>
          <cell r="G135">
            <v>568.85</v>
          </cell>
        </row>
        <row r="136">
          <cell r="A136" t="str">
            <v>04.930.02</v>
          </cell>
          <cell r="B136" t="str">
            <v>Caixa coletora de sarjeta-CCS 02</v>
          </cell>
          <cell r="C136" t="str">
            <v>DNER-ES287/97</v>
          </cell>
          <cell r="D136" t="str">
            <v xml:space="preserve"> </v>
          </cell>
          <cell r="E136" t="str">
            <v>un</v>
          </cell>
          <cell r="F136">
            <v>2</v>
          </cell>
          <cell r="G136">
            <v>555.63</v>
          </cell>
        </row>
        <row r="137">
          <cell r="A137" t="str">
            <v>04.930.03</v>
          </cell>
          <cell r="B137" t="str">
            <v>Caixa coletora de sarjeta-CCS 03</v>
          </cell>
          <cell r="C137" t="str">
            <v>DNER-ES287/97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542.39</v>
          </cell>
        </row>
        <row r="138">
          <cell r="A138" t="str">
            <v>04.930.05</v>
          </cell>
          <cell r="B138" t="str">
            <v>Caixa coletora de sarjeta-CCS 05</v>
          </cell>
          <cell r="C138" t="str">
            <v>DNER-ES287/97</v>
          </cell>
          <cell r="D138" t="str">
            <v xml:space="preserve"> </v>
          </cell>
          <cell r="E138" t="str">
            <v>un</v>
          </cell>
          <cell r="F138">
            <v>5</v>
          </cell>
          <cell r="G138">
            <v>715.16</v>
          </cell>
        </row>
        <row r="139">
          <cell r="A139" t="str">
            <v>04.930.09</v>
          </cell>
          <cell r="B139" t="str">
            <v>Caixa coletora de sarjeta-CCS 09</v>
          </cell>
          <cell r="C139" t="str">
            <v>DNER-ES287/97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860.7</v>
          </cell>
        </row>
        <row r="140">
          <cell r="A140" t="str">
            <v>04.930.10</v>
          </cell>
          <cell r="B140" t="str">
            <v>Caixa coletora de sarjeta-CCS 10</v>
          </cell>
          <cell r="C140" t="str">
            <v>DNER-ES287/97</v>
          </cell>
          <cell r="D140" t="str">
            <v xml:space="preserve"> </v>
          </cell>
          <cell r="E140" t="str">
            <v>un</v>
          </cell>
          <cell r="F140">
            <v>1</v>
          </cell>
          <cell r="G140">
            <v>846.69</v>
          </cell>
        </row>
        <row r="141">
          <cell r="A141" t="str">
            <v>04.930.11</v>
          </cell>
          <cell r="B141" t="str">
            <v>Caixa coletora de sarjeta-CCS 11</v>
          </cell>
          <cell r="C141" t="str">
            <v>DNER-ES287/97</v>
          </cell>
          <cell r="D141" t="str">
            <v xml:space="preserve"> </v>
          </cell>
          <cell r="E141" t="str">
            <v>un</v>
          </cell>
          <cell r="F141">
            <v>2</v>
          </cell>
          <cell r="G141">
            <v>832.67</v>
          </cell>
        </row>
        <row r="142">
          <cell r="A142" t="str">
            <v>DER78300</v>
          </cell>
          <cell r="B142" t="str">
            <v>Caixa coletora de sarjeta - CCS, D=100cm E H=1,50m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4</v>
          </cell>
          <cell r="G142">
            <v>449.54</v>
          </cell>
        </row>
        <row r="143">
          <cell r="A143" t="str">
            <v>DER77150a</v>
          </cell>
          <cell r="B143" t="str">
            <v>Caixa coletora de talvegue - CCT, D=40cm E H=1,00m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2</v>
          </cell>
          <cell r="G143">
            <v>388.24</v>
          </cell>
        </row>
        <row r="144">
          <cell r="A144" t="str">
            <v>DER77150b</v>
          </cell>
          <cell r="B144" t="str">
            <v>Caixa coletora de talvegue - CCT, D=40cm E H=1,50m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510.91</v>
          </cell>
        </row>
        <row r="145">
          <cell r="A145" t="str">
            <v>DER77150c</v>
          </cell>
          <cell r="B145" t="str">
            <v>Caixa coletora de talvegue - CCT, D=60cm E H=1,00m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1</v>
          </cell>
          <cell r="G145">
            <v>320.83</v>
          </cell>
        </row>
        <row r="146">
          <cell r="A146" t="str">
            <v>DER77150</v>
          </cell>
          <cell r="B146" t="str">
            <v>Caixa coletora de talvegue - CCT, D=100cm E H=1,50m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3</v>
          </cell>
          <cell r="G146">
            <v>410.6</v>
          </cell>
        </row>
        <row r="147">
          <cell r="A147" t="str">
            <v>04.960.01</v>
          </cell>
          <cell r="B147" t="str">
            <v>Boca de lobo simples c/ grelha de concreto-BLS 01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2</v>
          </cell>
          <cell r="G147">
            <v>203.51</v>
          </cell>
        </row>
        <row r="148">
          <cell r="A148" t="str">
            <v>04.960.02</v>
          </cell>
          <cell r="B148" t="str">
            <v>Boca de lobo simples c/ grelha de concreto-BLS 02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8</v>
          </cell>
          <cell r="G148">
            <v>257.83999999999997</v>
          </cell>
        </row>
        <row r="149">
          <cell r="A149" t="str">
            <v>P 04.100.07</v>
          </cell>
          <cell r="B149" t="str">
            <v>Execução de galerias D=0,40 c/ lastro de brita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420</v>
          </cell>
          <cell r="G149">
            <v>41.68</v>
          </cell>
        </row>
        <row r="150">
          <cell r="A150" t="str">
            <v>P 04.100.09</v>
          </cell>
          <cell r="B150" t="str">
            <v>Execução de galerias D=0,60 c/ lastro de brita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110</v>
          </cell>
          <cell r="G150">
            <v>100.67</v>
          </cell>
        </row>
        <row r="151">
          <cell r="A151" t="str">
            <v>P 04.100.13</v>
          </cell>
          <cell r="B151" t="str">
            <v>Execução de galerias D=0,80 c/ lastro de brita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24</v>
          </cell>
          <cell r="G151">
            <v>53.83</v>
          </cell>
        </row>
        <row r="152">
          <cell r="A152" t="str">
            <v>P 04.100.08</v>
          </cell>
          <cell r="B152" t="str">
            <v>Execução de galerias D=0,40 c/ lastro de concreto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535</v>
          </cell>
          <cell r="G152">
            <v>58.65</v>
          </cell>
        </row>
        <row r="153">
          <cell r="A153" t="str">
            <v>P 04.100.10</v>
          </cell>
          <cell r="B153" t="str">
            <v>Execução de galerias D=0,60 c/ lastro de concreto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363</v>
          </cell>
          <cell r="G153">
            <v>131.66</v>
          </cell>
        </row>
        <row r="154">
          <cell r="A154" t="str">
            <v>DER72350b</v>
          </cell>
          <cell r="B154" t="str">
            <v>Boca para BSTC D=40cm - Normal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12</v>
          </cell>
          <cell r="G154">
            <v>147.57</v>
          </cell>
        </row>
        <row r="155">
          <cell r="A155" t="str">
            <v>04.100.01</v>
          </cell>
          <cell r="B155" t="str">
            <v>Corpo de BSTC D=0.60m</v>
          </cell>
          <cell r="C155" t="str">
            <v>DNER-ES284/97</v>
          </cell>
          <cell r="D155" t="str">
            <v xml:space="preserve"> </v>
          </cell>
          <cell r="E155" t="str">
            <v xml:space="preserve">m </v>
          </cell>
          <cell r="F155">
            <v>35</v>
          </cell>
          <cell r="G155">
            <v>139.21</v>
          </cell>
        </row>
        <row r="156">
          <cell r="A156" t="str">
            <v>DER72450</v>
          </cell>
          <cell r="B156" t="str">
            <v>Boca para BSTC D=80cm - Normal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401.45</v>
          </cell>
        </row>
        <row r="157">
          <cell r="A157" t="str">
            <v>P 04.100.06</v>
          </cell>
          <cell r="B157" t="str">
            <v>Galeria D=0,40m envelopada</v>
          </cell>
          <cell r="C157" t="str">
            <v xml:space="preserve"> </v>
          </cell>
          <cell r="D157" t="str">
            <v xml:space="preserve"> </v>
          </cell>
          <cell r="E157" t="str">
            <v>m</v>
          </cell>
          <cell r="F157">
            <v>15</v>
          </cell>
          <cell r="G157">
            <v>103.37</v>
          </cell>
        </row>
        <row r="158">
          <cell r="A158" t="str">
            <v>04.963.01</v>
          </cell>
          <cell r="B158" t="str">
            <v>Poço de visita- PVI 01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493.1</v>
          </cell>
        </row>
        <row r="159">
          <cell r="A159" t="str">
            <v>04.940.02</v>
          </cell>
          <cell r="B159" t="str">
            <v>Descida d’água tipo rápido- canal retangular-DAR 02</v>
          </cell>
          <cell r="C159" t="str">
            <v>DNER-ES291/97</v>
          </cell>
          <cell r="D159" t="str">
            <v xml:space="preserve"> </v>
          </cell>
          <cell r="E159" t="str">
            <v>m</v>
          </cell>
          <cell r="F159">
            <v>4</v>
          </cell>
          <cell r="G159">
            <v>57.28</v>
          </cell>
        </row>
        <row r="160">
          <cell r="A160" t="str">
            <v>P 04.100.08a</v>
          </cell>
          <cell r="B160" t="str">
            <v>Execução de travessia D=0,40 c/ lastro de concreto p/execução de desvio durante a obra</v>
          </cell>
          <cell r="C160" t="str">
            <v xml:space="preserve"> </v>
          </cell>
          <cell r="D160" t="str">
            <v xml:space="preserve"> </v>
          </cell>
          <cell r="E160" t="str">
            <v>m</v>
          </cell>
          <cell r="F160">
            <v>1055</v>
          </cell>
          <cell r="G160">
            <v>58.65</v>
          </cell>
        </row>
        <row r="161">
          <cell r="A161" t="str">
            <v>04.990.06</v>
          </cell>
          <cell r="B161" t="str">
            <v>Transposição de segmentos de sarjetas- TSS 06</v>
          </cell>
          <cell r="C161" t="str">
            <v>DNER-ES289/97</v>
          </cell>
          <cell r="D161" t="str">
            <v xml:space="preserve"> </v>
          </cell>
          <cell r="E161" t="str">
            <v>m</v>
          </cell>
          <cell r="F161">
            <v>12</v>
          </cell>
          <cell r="G161">
            <v>79.02</v>
          </cell>
        </row>
        <row r="162">
          <cell r="F162" t="str">
            <v>SUB-TOTAL</v>
          </cell>
        </row>
        <row r="164">
          <cell r="B164" t="str">
            <v>OBRAS DE ARTE CORRENTES</v>
          </cell>
        </row>
        <row r="165">
          <cell r="A165" t="str">
            <v>04.001.01</v>
          </cell>
          <cell r="B165" t="str">
            <v>Escavação mecânica,reaterro e compactação (material de 1a categoria)</v>
          </cell>
          <cell r="C165" t="str">
            <v xml:space="preserve"> </v>
          </cell>
          <cell r="D165" t="str">
            <v xml:space="preserve"> </v>
          </cell>
          <cell r="E165" t="str">
            <v>m3</v>
          </cell>
          <cell r="F165">
            <v>12147</v>
          </cell>
          <cell r="G165">
            <v>3.03</v>
          </cell>
        </row>
        <row r="166">
          <cell r="A166" t="str">
            <v>04.100.01</v>
          </cell>
          <cell r="B166" t="str">
            <v>Corpo de BSTC D=0.60m</v>
          </cell>
          <cell r="C166" t="str">
            <v>DNER-ES284/97</v>
          </cell>
          <cell r="D166" t="str">
            <v xml:space="preserve"> </v>
          </cell>
          <cell r="E166" t="str">
            <v xml:space="preserve">m </v>
          </cell>
          <cell r="F166">
            <v>17</v>
          </cell>
          <cell r="G166">
            <v>139.21</v>
          </cell>
        </row>
        <row r="167">
          <cell r="A167" t="str">
            <v>04.100.02</v>
          </cell>
          <cell r="B167" t="str">
            <v>Corpo de BSTC D=0.80m</v>
          </cell>
          <cell r="C167" t="str">
            <v>DNER-ES284/97</v>
          </cell>
          <cell r="D167" t="str">
            <v xml:space="preserve"> </v>
          </cell>
          <cell r="E167" t="str">
            <v xml:space="preserve">m </v>
          </cell>
          <cell r="F167">
            <v>347</v>
          </cell>
          <cell r="G167">
            <v>201.98</v>
          </cell>
        </row>
        <row r="168">
          <cell r="A168" t="str">
            <v>P 04.100.11</v>
          </cell>
          <cell r="B168" t="str">
            <v>Galeria D=0,80m envelopada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10</v>
          </cell>
          <cell r="G168">
            <v>263.04000000000002</v>
          </cell>
        </row>
        <row r="169">
          <cell r="A169" t="str">
            <v>04.100.03</v>
          </cell>
          <cell r="B169" t="str">
            <v>Corpo de BSTC D=1.00m</v>
          </cell>
          <cell r="C169" t="str">
            <v>DNER-ES284/97</v>
          </cell>
          <cell r="D169" t="str">
            <v xml:space="preserve"> </v>
          </cell>
          <cell r="E169" t="str">
            <v xml:space="preserve">m </v>
          </cell>
          <cell r="F169">
            <v>262</v>
          </cell>
          <cell r="G169">
            <v>280.33</v>
          </cell>
        </row>
        <row r="170">
          <cell r="A170" t="str">
            <v>04.100.04</v>
          </cell>
          <cell r="B170" t="str">
            <v>Corpo de BSTC D=1.20m</v>
          </cell>
          <cell r="C170" t="str">
            <v>DNER-ES284/97</v>
          </cell>
          <cell r="D170" t="str">
            <v xml:space="preserve"> </v>
          </cell>
          <cell r="E170" t="str">
            <v xml:space="preserve">m </v>
          </cell>
          <cell r="F170">
            <v>25</v>
          </cell>
          <cell r="G170">
            <v>381.37</v>
          </cell>
        </row>
        <row r="171">
          <cell r="A171" t="str">
            <v>04.101.01</v>
          </cell>
          <cell r="B171" t="str">
            <v>Boca de BSTC D=0.60m-normal</v>
          </cell>
          <cell r="C171" t="str">
            <v>DNER-ES284/97</v>
          </cell>
          <cell r="D171" t="str">
            <v xml:space="preserve"> </v>
          </cell>
          <cell r="E171" t="str">
            <v>un</v>
          </cell>
          <cell r="F171">
            <v>2</v>
          </cell>
          <cell r="G171">
            <v>299.62</v>
          </cell>
        </row>
        <row r="172">
          <cell r="A172" t="str">
            <v>04.101.02</v>
          </cell>
          <cell r="B172" t="str">
            <v>Boca de BSTC D=0.80m-normal</v>
          </cell>
          <cell r="C172" t="str">
            <v>DNER-ES284/97</v>
          </cell>
          <cell r="D172" t="str">
            <v xml:space="preserve"> </v>
          </cell>
          <cell r="E172" t="str">
            <v>un</v>
          </cell>
          <cell r="F172">
            <v>16</v>
          </cell>
          <cell r="G172">
            <v>494.05</v>
          </cell>
        </row>
        <row r="173">
          <cell r="A173" t="str">
            <v>04.101.03</v>
          </cell>
          <cell r="B173" t="str">
            <v>Boca de BSTC D=1.00m-normal</v>
          </cell>
          <cell r="C173" t="str">
            <v>DNER-ES284/97</v>
          </cell>
          <cell r="D173" t="str">
            <v xml:space="preserve"> </v>
          </cell>
          <cell r="E173" t="str">
            <v>un</v>
          </cell>
          <cell r="F173">
            <v>9</v>
          </cell>
          <cell r="G173">
            <v>757.56</v>
          </cell>
        </row>
        <row r="174">
          <cell r="A174" t="str">
            <v>04.101.04</v>
          </cell>
          <cell r="B174" t="str">
            <v>Boca de BSTC D=1.20m-normal</v>
          </cell>
          <cell r="C174" t="str">
            <v>DNER-ES284/97</v>
          </cell>
          <cell r="D174" t="str">
            <v xml:space="preserve"> </v>
          </cell>
          <cell r="E174" t="str">
            <v>un</v>
          </cell>
          <cell r="F174">
            <v>5</v>
          </cell>
          <cell r="G174">
            <v>1087.17</v>
          </cell>
        </row>
        <row r="175">
          <cell r="A175" t="str">
            <v>04.101.05</v>
          </cell>
          <cell r="B175" t="str">
            <v>Boca de BSTC D=1.50m-normal</v>
          </cell>
          <cell r="C175" t="str">
            <v>DNER-ES284/97</v>
          </cell>
          <cell r="D175" t="str">
            <v xml:space="preserve"> </v>
          </cell>
          <cell r="E175" t="str">
            <v>un</v>
          </cell>
          <cell r="F175">
            <v>2</v>
          </cell>
          <cell r="G175">
            <v>1942.12</v>
          </cell>
        </row>
        <row r="176">
          <cell r="A176" t="str">
            <v>04.110.01</v>
          </cell>
          <cell r="B176" t="str">
            <v>Corpo de BDTC D=1.00m</v>
          </cell>
          <cell r="C176" t="str">
            <v>DNER-ES284/97</v>
          </cell>
          <cell r="D176" t="str">
            <v xml:space="preserve"> </v>
          </cell>
          <cell r="E176" t="str">
            <v>m</v>
          </cell>
          <cell r="F176">
            <v>428</v>
          </cell>
          <cell r="G176">
            <v>572.14</v>
          </cell>
        </row>
        <row r="177">
          <cell r="A177" t="str">
            <v>04.110.02</v>
          </cell>
          <cell r="B177" t="str">
            <v>Corpo de BDTC D=1.20m</v>
          </cell>
          <cell r="C177" t="str">
            <v>DNER-ES284/97</v>
          </cell>
          <cell r="D177" t="str">
            <v xml:space="preserve"> </v>
          </cell>
          <cell r="E177" t="str">
            <v>m</v>
          </cell>
          <cell r="F177">
            <v>60</v>
          </cell>
          <cell r="G177">
            <v>745.38</v>
          </cell>
        </row>
        <row r="178">
          <cell r="A178" t="str">
            <v>P04.110.00</v>
          </cell>
          <cell r="B178" t="str">
            <v>Corpo de BDTC D=0.80m c/ laje de concreto</v>
          </cell>
          <cell r="C178" t="str">
            <v xml:space="preserve"> </v>
          </cell>
          <cell r="D178" t="str">
            <v xml:space="preserve"> </v>
          </cell>
          <cell r="E178" t="str">
            <v>m</v>
          </cell>
          <cell r="F178">
            <v>15</v>
          </cell>
          <cell r="G178">
            <v>335.3</v>
          </cell>
        </row>
        <row r="179">
          <cell r="A179" t="str">
            <v>04.111.01</v>
          </cell>
          <cell r="B179" t="str">
            <v>Boca de BDTC D=1.00m-normal</v>
          </cell>
          <cell r="C179" t="str">
            <v>DNER-ES284/97</v>
          </cell>
          <cell r="D179" t="str">
            <v xml:space="preserve"> </v>
          </cell>
          <cell r="E179" t="str">
            <v>un</v>
          </cell>
          <cell r="F179">
            <v>22</v>
          </cell>
          <cell r="G179">
            <v>1056.6199999999999</v>
          </cell>
        </row>
        <row r="180">
          <cell r="A180" t="str">
            <v>04.111.02</v>
          </cell>
          <cell r="B180" t="str">
            <v>Boca de BDTC D=1.20m-normal</v>
          </cell>
          <cell r="C180" t="str">
            <v>DNER-ES284/97</v>
          </cell>
          <cell r="D180" t="str">
            <v xml:space="preserve"> </v>
          </cell>
          <cell r="E180" t="str">
            <v>un</v>
          </cell>
          <cell r="F180">
            <v>2</v>
          </cell>
          <cell r="G180">
            <v>1521.54</v>
          </cell>
        </row>
        <row r="181">
          <cell r="A181" t="str">
            <v>P04.111.01</v>
          </cell>
          <cell r="B181" t="str">
            <v>Boca de BDTC D=0.80m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1</v>
          </cell>
          <cell r="G181">
            <v>560.76</v>
          </cell>
        </row>
        <row r="182">
          <cell r="A182" t="str">
            <v>04.120.01</v>
          </cell>
          <cell r="B182" t="str">
            <v>Corpo de BTTC D=1.00m</v>
          </cell>
          <cell r="C182" t="str">
            <v>DNER-ES284/97</v>
          </cell>
          <cell r="D182" t="str">
            <v xml:space="preserve"> </v>
          </cell>
          <cell r="E182" t="str">
            <v>m</v>
          </cell>
          <cell r="F182">
            <v>131</v>
          </cell>
          <cell r="G182">
            <v>808.8</v>
          </cell>
        </row>
        <row r="183">
          <cell r="A183" t="str">
            <v>04.120.02</v>
          </cell>
          <cell r="B183" t="str">
            <v>Corpo de BTTC D=1.20m</v>
          </cell>
          <cell r="C183" t="str">
            <v>DNER-ES284/97</v>
          </cell>
          <cell r="D183" t="str">
            <v xml:space="preserve"> </v>
          </cell>
          <cell r="E183" t="str">
            <v>m</v>
          </cell>
          <cell r="F183">
            <v>97</v>
          </cell>
          <cell r="G183">
            <v>1110.23</v>
          </cell>
        </row>
        <row r="184">
          <cell r="A184" t="str">
            <v>04.121.01</v>
          </cell>
          <cell r="B184" t="str">
            <v>Boca de BTTC D=1.00m-normal</v>
          </cell>
          <cell r="C184" t="str">
            <v xml:space="preserve"> </v>
          </cell>
          <cell r="D184" t="str">
            <v xml:space="preserve"> </v>
          </cell>
          <cell r="E184" t="str">
            <v>un</v>
          </cell>
          <cell r="F184">
            <v>6</v>
          </cell>
          <cell r="G184">
            <v>1356.87</v>
          </cell>
        </row>
        <row r="185">
          <cell r="A185" t="str">
            <v>04.121.02</v>
          </cell>
          <cell r="B185" t="str">
            <v>Boca de BTTC D=1.20m-normal</v>
          </cell>
          <cell r="C185" t="str">
            <v xml:space="preserve"> </v>
          </cell>
          <cell r="D185" t="str">
            <v xml:space="preserve"> </v>
          </cell>
          <cell r="E185" t="str">
            <v>un</v>
          </cell>
          <cell r="F185">
            <v>2</v>
          </cell>
          <cell r="G185">
            <v>1955.59</v>
          </cell>
        </row>
        <row r="186">
          <cell r="A186" t="str">
            <v>04.200.06</v>
          </cell>
          <cell r="B186" t="str">
            <v>Corpo de BSCC 2.00x2.00m-H=1.00 a 2.50m</v>
          </cell>
          <cell r="C186" t="str">
            <v>DNER-ES286/97</v>
          </cell>
          <cell r="D186" t="str">
            <v xml:space="preserve"> </v>
          </cell>
          <cell r="E186" t="str">
            <v>m</v>
          </cell>
          <cell r="F186">
            <v>21</v>
          </cell>
          <cell r="G186">
            <v>661.97</v>
          </cell>
        </row>
        <row r="187">
          <cell r="A187" t="str">
            <v>04.200.07</v>
          </cell>
          <cell r="B187" t="str">
            <v>Corpo de BSCC 2.50x2.50m-H=1.00 a 2.50m</v>
          </cell>
          <cell r="C187" t="str">
            <v>DNER-ES286/97</v>
          </cell>
          <cell r="D187" t="str">
            <v xml:space="preserve"> </v>
          </cell>
          <cell r="E187" t="str">
            <v>m</v>
          </cell>
          <cell r="F187">
            <v>52</v>
          </cell>
          <cell r="G187">
            <v>975.93</v>
          </cell>
        </row>
        <row r="188">
          <cell r="A188" t="str">
            <v>04.201.02</v>
          </cell>
          <cell r="B188" t="str">
            <v>Boca de BSCC 2.00x2.00m - normal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2</v>
          </cell>
          <cell r="G188">
            <v>4874.24</v>
          </cell>
        </row>
        <row r="189">
          <cell r="A189" t="str">
            <v>04.201.03</v>
          </cell>
          <cell r="B189" t="str">
            <v>Boca de BSCC 2.50x2.50m - normal</v>
          </cell>
          <cell r="C189" t="str">
            <v xml:space="preserve"> </v>
          </cell>
          <cell r="D189" t="str">
            <v xml:space="preserve"> </v>
          </cell>
          <cell r="E189" t="str">
            <v>un</v>
          </cell>
          <cell r="F189">
            <v>3</v>
          </cell>
          <cell r="G189">
            <v>6579.56</v>
          </cell>
        </row>
        <row r="190">
          <cell r="A190" t="str">
            <v>04.210.01</v>
          </cell>
          <cell r="B190" t="str">
            <v>Corpo de BDCC 1.50x1.50m-H=0 a 1.00m</v>
          </cell>
          <cell r="C190" t="str">
            <v>DNER-ES286/97</v>
          </cell>
          <cell r="D190" t="str">
            <v xml:space="preserve"> </v>
          </cell>
          <cell r="E190" t="str">
            <v>m</v>
          </cell>
          <cell r="F190">
            <v>40</v>
          </cell>
          <cell r="G190">
            <v>864.14</v>
          </cell>
        </row>
        <row r="191">
          <cell r="A191" t="str">
            <v>04.211.01</v>
          </cell>
          <cell r="B191" t="str">
            <v>Boca de BDCC 1.50x1.50m - normal</v>
          </cell>
          <cell r="C191" t="str">
            <v xml:space="preserve"> </v>
          </cell>
          <cell r="D191" t="str">
            <v xml:space="preserve"> </v>
          </cell>
          <cell r="E191" t="str">
            <v>un</v>
          </cell>
          <cell r="F191">
            <v>2</v>
          </cell>
          <cell r="G191">
            <v>3642.66</v>
          </cell>
        </row>
        <row r="192">
          <cell r="A192" t="str">
            <v>04.220.09</v>
          </cell>
          <cell r="B192" t="str">
            <v>Corpo de BTCC 1.50x1.50m-H=2.50 a 5.00m</v>
          </cell>
          <cell r="C192" t="str">
            <v>DNER-ES286/97</v>
          </cell>
          <cell r="D192" t="str">
            <v xml:space="preserve"> </v>
          </cell>
          <cell r="E192" t="str">
            <v>m</v>
          </cell>
          <cell r="F192">
            <v>17</v>
          </cell>
          <cell r="G192">
            <v>1221.79</v>
          </cell>
        </row>
        <row r="193">
          <cell r="A193" t="str">
            <v>04.221.01</v>
          </cell>
          <cell r="B193" t="str">
            <v>Boca de BTCC 1.50x1.50m - normal</v>
          </cell>
          <cell r="C193" t="str">
            <v xml:space="preserve"> </v>
          </cell>
          <cell r="D193" t="str">
            <v xml:space="preserve"> </v>
          </cell>
          <cell r="E193" t="str">
            <v>un</v>
          </cell>
          <cell r="F193">
            <v>2</v>
          </cell>
          <cell r="G193">
            <v>4561.4799999999996</v>
          </cell>
        </row>
        <row r="194">
          <cell r="A194" t="str">
            <v>04.999.01</v>
          </cell>
          <cell r="B194" t="str">
            <v>Remoção de bueiros existentes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717</v>
          </cell>
          <cell r="G194">
            <v>13.06</v>
          </cell>
        </row>
        <row r="195">
          <cell r="A195" t="str">
            <v>04.999.01a</v>
          </cell>
          <cell r="B195" t="str">
            <v>Limpeza de bueiro e revestimento com tela galvanizada e concreto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92.84</v>
          </cell>
          <cell r="G195">
            <v>44.18</v>
          </cell>
        </row>
        <row r="196">
          <cell r="A196" t="str">
            <v>04.999.02</v>
          </cell>
          <cell r="B196" t="str">
            <v>Demolição de dispositivos de concreto</v>
          </cell>
          <cell r="C196" t="str">
            <v>DNER-ES296/97</v>
          </cell>
          <cell r="D196" t="str">
            <v xml:space="preserve"> </v>
          </cell>
          <cell r="E196" t="str">
            <v>m3</v>
          </cell>
          <cell r="F196">
            <v>238</v>
          </cell>
          <cell r="G196">
            <v>12.58</v>
          </cell>
        </row>
        <row r="197">
          <cell r="A197" t="str">
            <v>P 04.100.23</v>
          </cell>
          <cell r="B197" t="str">
            <v>Bueiro Met.Corrug.circular, T.Armco,  c/Epoxy-bonded, MP-100, D=1,50 m, E=2,0mm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35</v>
          </cell>
          <cell r="G197">
            <v>510.8</v>
          </cell>
        </row>
        <row r="198">
          <cell r="A198" t="str">
            <v>P 04.100.19</v>
          </cell>
          <cell r="B198" t="str">
            <v>Tunnel liner plate, c/Epoxy-bonded, D=1,20m, E=2,70mm</v>
          </cell>
          <cell r="C198" t="str">
            <v xml:space="preserve"> </v>
          </cell>
          <cell r="D198" t="str">
            <v xml:space="preserve"> </v>
          </cell>
          <cell r="E198" t="str">
            <v>m</v>
          </cell>
          <cell r="F198">
            <v>45</v>
          </cell>
          <cell r="G198">
            <v>923.09</v>
          </cell>
        </row>
        <row r="199">
          <cell r="A199" t="str">
            <v>P 04.100.20</v>
          </cell>
          <cell r="B199" t="str">
            <v>Tunnel liner plate, c/Epoxy-bonded, D=1,40m, E=2,70mm</v>
          </cell>
          <cell r="C199" t="str">
            <v xml:space="preserve"> </v>
          </cell>
          <cell r="D199" t="str">
            <v xml:space="preserve"> </v>
          </cell>
          <cell r="E199" t="str">
            <v>m</v>
          </cell>
          <cell r="F199">
            <v>49</v>
          </cell>
          <cell r="G199">
            <v>1029.42</v>
          </cell>
        </row>
        <row r="200">
          <cell r="A200" t="str">
            <v>DER72450a</v>
          </cell>
          <cell r="B200" t="str">
            <v>Boca para BSTM D=140cm - Normal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2</v>
          </cell>
          <cell r="G200">
            <v>690.23</v>
          </cell>
        </row>
        <row r="202">
          <cell r="F202" t="str">
            <v>SUB-TOTAL</v>
          </cell>
        </row>
        <row r="204">
          <cell r="B204" t="str">
            <v>OBRAS COMPLEMENTARES</v>
          </cell>
        </row>
        <row r="205">
          <cell r="A205" t="str">
            <v>05.100.00</v>
          </cell>
          <cell r="B205" t="str">
            <v>Enleivamento</v>
          </cell>
          <cell r="C205" t="str">
            <v>DNER-ES341/97</v>
          </cell>
          <cell r="D205" t="str">
            <v xml:space="preserve"> </v>
          </cell>
          <cell r="E205" t="str">
            <v>m2</v>
          </cell>
          <cell r="F205">
            <v>144229</v>
          </cell>
          <cell r="G205">
            <v>2.06</v>
          </cell>
        </row>
        <row r="206">
          <cell r="A206" t="str">
            <v>05.102.00</v>
          </cell>
          <cell r="B206" t="str">
            <v>Hidrossemeadura</v>
          </cell>
          <cell r="C206" t="str">
            <v>DNER-ES341/97</v>
          </cell>
          <cell r="D206" t="str">
            <v xml:space="preserve"> </v>
          </cell>
          <cell r="E206" t="str">
            <v>m2</v>
          </cell>
          <cell r="F206">
            <v>656277</v>
          </cell>
          <cell r="G206">
            <v>0.49</v>
          </cell>
        </row>
        <row r="207">
          <cell r="A207" t="str">
            <v>P 05.100.02</v>
          </cell>
          <cell r="B207" t="str">
            <v>Fornecimento e plantio de árvore selecionada</v>
          </cell>
          <cell r="C207" t="str">
            <v xml:space="preserve"> </v>
          </cell>
          <cell r="D207" t="str">
            <v xml:space="preserve"> </v>
          </cell>
          <cell r="E207" t="str">
            <v>un</v>
          </cell>
          <cell r="F207">
            <v>4122</v>
          </cell>
          <cell r="G207">
            <v>6.02</v>
          </cell>
        </row>
        <row r="208">
          <cell r="A208" t="str">
            <v>DER80050</v>
          </cell>
          <cell r="B208" t="str">
            <v>Remoção e recolocação de cercas de arame farpado</v>
          </cell>
          <cell r="C208" t="str">
            <v xml:space="preserve"> </v>
          </cell>
          <cell r="D208" t="str">
            <v xml:space="preserve"> </v>
          </cell>
          <cell r="E208" t="str">
            <v>m</v>
          </cell>
          <cell r="F208">
            <v>7200</v>
          </cell>
          <cell r="G208">
            <v>3.23</v>
          </cell>
        </row>
        <row r="209">
          <cell r="A209" t="str">
            <v>06.400.01</v>
          </cell>
          <cell r="B209" t="str">
            <v>Cercas de arame farpado c/ mourao de concreto</v>
          </cell>
          <cell r="C209" t="str">
            <v xml:space="preserve"> </v>
          </cell>
          <cell r="D209" t="str">
            <v xml:space="preserve"> </v>
          </cell>
          <cell r="E209" t="str">
            <v>m</v>
          </cell>
          <cell r="F209">
            <v>19200</v>
          </cell>
          <cell r="G209">
            <v>8.76</v>
          </cell>
        </row>
        <row r="210">
          <cell r="A210" t="str">
            <v>P 05.100.04</v>
          </cell>
          <cell r="B210" t="str">
            <v>Alambrado c/tela galvanizada c/mourões de concreto h=2,00m</v>
          </cell>
          <cell r="C210" t="str">
            <v xml:space="preserve"> </v>
          </cell>
          <cell r="D210" t="str">
            <v xml:space="preserve"> </v>
          </cell>
          <cell r="E210" t="str">
            <v>m</v>
          </cell>
          <cell r="F210">
            <v>810</v>
          </cell>
          <cell r="G210">
            <v>38.340000000000003</v>
          </cell>
        </row>
        <row r="211">
          <cell r="A211" t="str">
            <v>P 05.100.05</v>
          </cell>
          <cell r="B211" t="str">
            <v xml:space="preserve">Portão duas folhas 4,20 x 2,00m, c/tela de aço galvanizado 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1</v>
          </cell>
          <cell r="G211">
            <v>2020.74</v>
          </cell>
        </row>
        <row r="212">
          <cell r="A212" t="str">
            <v>P 05.300.00</v>
          </cell>
          <cell r="B212" t="str">
            <v>Abrigos para passageiros</v>
          </cell>
          <cell r="C212" t="str">
            <v xml:space="preserve"> </v>
          </cell>
          <cell r="D212" t="str">
            <v xml:space="preserve"> </v>
          </cell>
          <cell r="E212" t="str">
            <v>un</v>
          </cell>
          <cell r="F212">
            <v>7</v>
          </cell>
          <cell r="G212">
            <v>832.7</v>
          </cell>
        </row>
        <row r="213">
          <cell r="A213" t="str">
            <v>R1</v>
          </cell>
          <cell r="B213" t="str">
            <v>Remanejamento de Rede de Baixa Tensão (220/380V)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650</v>
          </cell>
          <cell r="G213">
            <v>4.7</v>
          </cell>
        </row>
        <row r="214">
          <cell r="A214" t="str">
            <v>R2</v>
          </cell>
          <cell r="B214" t="str">
            <v>Remanejamento de Rede de Alta Tensão (138kV)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930</v>
          </cell>
          <cell r="G214">
            <v>6.2</v>
          </cell>
        </row>
        <row r="215">
          <cell r="A215" t="str">
            <v>R8</v>
          </cell>
          <cell r="B215" t="str">
            <v>Remanejamento de Poste de Concreto 9/150</v>
          </cell>
          <cell r="C215" t="str">
            <v xml:space="preserve"> </v>
          </cell>
          <cell r="D215" t="str">
            <v xml:space="preserve"> </v>
          </cell>
          <cell r="E215" t="str">
            <v>un</v>
          </cell>
          <cell r="F215">
            <v>7</v>
          </cell>
          <cell r="G215">
            <v>75</v>
          </cell>
        </row>
        <row r="216">
          <cell r="A216" t="str">
            <v>R9</v>
          </cell>
          <cell r="B216" t="str">
            <v>Remanejamento de Poste de Concreto 9/300</v>
          </cell>
          <cell r="C216" t="str">
            <v xml:space="preserve"> </v>
          </cell>
          <cell r="D216" t="str">
            <v xml:space="preserve"> </v>
          </cell>
          <cell r="E216" t="str">
            <v>un</v>
          </cell>
          <cell r="F216">
            <v>2</v>
          </cell>
          <cell r="G216">
            <v>75</v>
          </cell>
        </row>
        <row r="217">
          <cell r="A217" t="str">
            <v>R22</v>
          </cell>
          <cell r="B217" t="str">
            <v>Remanejamento de Poste de Concreto 09/300 c/ transformador</v>
          </cell>
          <cell r="C217" t="str">
            <v xml:space="preserve"> </v>
          </cell>
          <cell r="D217" t="str">
            <v xml:space="preserve"> </v>
          </cell>
          <cell r="E217" t="str">
            <v>un</v>
          </cell>
          <cell r="F217">
            <v>1</v>
          </cell>
          <cell r="G217">
            <v>290</v>
          </cell>
        </row>
        <row r="218">
          <cell r="A218" t="str">
            <v>R10</v>
          </cell>
          <cell r="B218" t="str">
            <v>Remanejamento de Poste de Concreto 10/150</v>
          </cell>
          <cell r="C218" t="str">
            <v xml:space="preserve"> </v>
          </cell>
          <cell r="D218" t="str">
            <v xml:space="preserve"> </v>
          </cell>
          <cell r="E218" t="str">
            <v>un</v>
          </cell>
          <cell r="F218">
            <v>17</v>
          </cell>
          <cell r="G218">
            <v>75</v>
          </cell>
        </row>
        <row r="219">
          <cell r="A219" t="str">
            <v>R11</v>
          </cell>
          <cell r="B219" t="str">
            <v>Remanejamento de Poste de Concreto 10/300</v>
          </cell>
          <cell r="C219" t="str">
            <v xml:space="preserve"> </v>
          </cell>
          <cell r="D219" t="str">
            <v xml:space="preserve"> </v>
          </cell>
          <cell r="E219" t="str">
            <v>un</v>
          </cell>
          <cell r="F219">
            <v>16</v>
          </cell>
          <cell r="G219">
            <v>75</v>
          </cell>
        </row>
        <row r="220">
          <cell r="A220" t="str">
            <v>R12</v>
          </cell>
          <cell r="B220" t="str">
            <v>Remanejamento de Poste de Concreto 10/600</v>
          </cell>
          <cell r="C220" t="str">
            <v xml:space="preserve"> </v>
          </cell>
          <cell r="D220" t="str">
            <v xml:space="preserve"> </v>
          </cell>
          <cell r="E220" t="str">
            <v>un</v>
          </cell>
          <cell r="F220">
            <v>2</v>
          </cell>
          <cell r="G220">
            <v>75</v>
          </cell>
        </row>
        <row r="221">
          <cell r="A221" t="str">
            <v>R18</v>
          </cell>
          <cell r="B221" t="str">
            <v>Remanejamento de Poste de Concreto 10/150 c/ 3 pétalas (400W) instalado</v>
          </cell>
          <cell r="C221" t="str">
            <v xml:space="preserve"> </v>
          </cell>
          <cell r="D221" t="str">
            <v xml:space="preserve"> </v>
          </cell>
          <cell r="E221" t="str">
            <v>un</v>
          </cell>
          <cell r="F221">
            <v>2</v>
          </cell>
          <cell r="G221">
            <v>250</v>
          </cell>
        </row>
        <row r="222">
          <cell r="A222" t="str">
            <v>R25</v>
          </cell>
          <cell r="B222" t="str">
            <v>Remanejamento de Poste Metálico 20m c/ 3 pétalas instalado</v>
          </cell>
          <cell r="C222" t="str">
            <v xml:space="preserve"> </v>
          </cell>
          <cell r="D222" t="str">
            <v xml:space="preserve"> </v>
          </cell>
          <cell r="E222" t="str">
            <v>un</v>
          </cell>
          <cell r="F222">
            <v>1</v>
          </cell>
          <cell r="G222">
            <v>350</v>
          </cell>
        </row>
        <row r="223">
          <cell r="A223" t="str">
            <v>R26</v>
          </cell>
          <cell r="B223" t="str">
            <v>Remanejamento de Poste Metálico 20m c/ 4 pétalas instalado</v>
          </cell>
          <cell r="C223" t="str">
            <v xml:space="preserve"> </v>
          </cell>
          <cell r="D223" t="str">
            <v xml:space="preserve"> </v>
          </cell>
          <cell r="E223" t="str">
            <v>un</v>
          </cell>
          <cell r="F223">
            <v>2</v>
          </cell>
          <cell r="G223">
            <v>410</v>
          </cell>
        </row>
        <row r="224">
          <cell r="A224" t="str">
            <v>R3</v>
          </cell>
          <cell r="B224" t="str">
            <v>Remanejamento de Rede de Telefonia</v>
          </cell>
          <cell r="C224" t="str">
            <v xml:space="preserve"> </v>
          </cell>
          <cell r="D224" t="str">
            <v xml:space="preserve"> </v>
          </cell>
          <cell r="E224" t="str">
            <v>m</v>
          </cell>
          <cell r="F224">
            <v>360</v>
          </cell>
          <cell r="G224">
            <v>2</v>
          </cell>
        </row>
        <row r="225">
          <cell r="A225" t="str">
            <v>R28</v>
          </cell>
          <cell r="B225" t="str">
            <v>Remanejamento de Canalização de água em Ferro Fundido, 100mm</v>
          </cell>
          <cell r="C225" t="str">
            <v xml:space="preserve"> </v>
          </cell>
          <cell r="D225" t="str">
            <v xml:space="preserve"> </v>
          </cell>
          <cell r="E225" t="str">
            <v>m</v>
          </cell>
          <cell r="F225">
            <v>800</v>
          </cell>
          <cell r="G225">
            <v>234.18</v>
          </cell>
        </row>
        <row r="226">
          <cell r="B226" t="str">
            <v>Placas de aproximação( 02 unidades)p/Viaduto nº1</v>
          </cell>
        </row>
        <row r="227">
          <cell r="A227" t="str">
            <v>03.371.01</v>
          </cell>
          <cell r="B227" t="str">
            <v>Formas de placa compensada resinada</v>
          </cell>
          <cell r="C227" t="str">
            <v xml:space="preserve"> </v>
          </cell>
          <cell r="D227" t="str">
            <v xml:space="preserve"> </v>
          </cell>
          <cell r="E227" t="str">
            <v>m2</v>
          </cell>
          <cell r="F227">
            <v>16</v>
          </cell>
          <cell r="G227">
            <v>21.86</v>
          </cell>
        </row>
        <row r="228">
          <cell r="A228" t="str">
            <v>03.353.00</v>
          </cell>
          <cell r="B228" t="str">
            <v>Forn., preparo e colocação nas formas, de aço CA-50</v>
          </cell>
          <cell r="C228" t="str">
            <v xml:space="preserve"> </v>
          </cell>
          <cell r="D228" t="str">
            <v xml:space="preserve"> </v>
          </cell>
          <cell r="E228" t="str">
            <v>kg</v>
          </cell>
          <cell r="F228">
            <v>1814</v>
          </cell>
          <cell r="G228">
            <v>2.59</v>
          </cell>
        </row>
        <row r="229">
          <cell r="A229" t="str">
            <v>P 03.327.01</v>
          </cell>
          <cell r="B229" t="str">
            <v xml:space="preserve">Concreto fck= 25 MPa-contr. raz. uso ger. 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22</v>
          </cell>
          <cell r="G229">
            <v>163.22</v>
          </cell>
        </row>
        <row r="230">
          <cell r="B230" t="str">
            <v>Placas de aproximação( 02 unidades)p/Viaduto nº2</v>
          </cell>
        </row>
        <row r="231">
          <cell r="A231" t="str">
            <v>03.371.01</v>
          </cell>
          <cell r="B231" t="str">
            <v>Formas de placa compensada resinada</v>
          </cell>
          <cell r="C231" t="str">
            <v xml:space="preserve"> </v>
          </cell>
          <cell r="D231" t="str">
            <v xml:space="preserve"> </v>
          </cell>
          <cell r="E231" t="str">
            <v>m2</v>
          </cell>
          <cell r="F231">
            <v>16</v>
          </cell>
          <cell r="G231">
            <v>21.86</v>
          </cell>
        </row>
        <row r="232">
          <cell r="A232" t="str">
            <v>03.353.00</v>
          </cell>
          <cell r="B232" t="str">
            <v>Forn., preparo e colocação nas formas, de aço CA-50</v>
          </cell>
          <cell r="C232" t="str">
            <v xml:space="preserve"> </v>
          </cell>
          <cell r="D232" t="str">
            <v xml:space="preserve"> </v>
          </cell>
          <cell r="E232" t="str">
            <v>kg</v>
          </cell>
          <cell r="F232">
            <v>1814</v>
          </cell>
          <cell r="G232">
            <v>2.59</v>
          </cell>
        </row>
        <row r="233">
          <cell r="A233" t="str">
            <v>P 03.327.01</v>
          </cell>
          <cell r="B233" t="str">
            <v xml:space="preserve">Concreto fck= 25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22</v>
          </cell>
          <cell r="G233">
            <v>163.22</v>
          </cell>
        </row>
        <row r="235">
          <cell r="G235" t="str">
            <v>SUB-TOTAL</v>
          </cell>
        </row>
        <row r="237">
          <cell r="G237" t="str">
            <v>TOTAL</v>
          </cell>
        </row>
      </sheetData>
      <sheetData sheetId="8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36000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360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180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01.100.12</v>
          </cell>
          <cell r="B18" t="str">
            <v>Escavação,carga e transportes de material de 1a categoria DMT= 600 a 800m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325</v>
          </cell>
          <cell r="G18">
            <v>2.19</v>
          </cell>
        </row>
        <row r="19">
          <cell r="A19" t="str">
            <v>01.100.18</v>
          </cell>
          <cell r="B19" t="str">
            <v>Escavação,carga e transportes de material de 1a categoria DMT= 1800 a 2000m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2295</v>
          </cell>
          <cell r="G19">
            <v>2.92</v>
          </cell>
        </row>
        <row r="20">
          <cell r="A20" t="str">
            <v>01.100.19</v>
          </cell>
          <cell r="B20" t="str">
            <v>Escavação,carga e transportes de material de 1a categoria DMT=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4475</v>
          </cell>
          <cell r="G20">
            <v>3.26</v>
          </cell>
        </row>
        <row r="21">
          <cell r="A21" t="str">
            <v>DER50260</v>
          </cell>
          <cell r="B21" t="str">
            <v>Esc.  Carga e Transp. de mat. 1a cat. c/ CB 5000&lt;DMT&lt;6000m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1223</v>
          </cell>
          <cell r="G21">
            <v>4.29</v>
          </cell>
        </row>
        <row r="22">
          <cell r="A22" t="str">
            <v>DER50290</v>
          </cell>
          <cell r="B22" t="str">
            <v>Esc.  Carga e Transp. de mat. 1a cat. c/ CB 8000&lt;DMT&lt;9000m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2097</v>
          </cell>
          <cell r="G22">
            <v>5.79</v>
          </cell>
        </row>
        <row r="23">
          <cell r="A23" t="str">
            <v>01.101.12</v>
          </cell>
          <cell r="B23" t="str">
            <v>Escavação,carga e transportes de material de 2a categoria,c/CB,  DMT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2276</v>
          </cell>
          <cell r="G23">
            <v>3.23</v>
          </cell>
        </row>
        <row r="24">
          <cell r="A24" t="str">
            <v>01.101.18</v>
          </cell>
          <cell r="B24" t="str">
            <v>Escavação,carga e transportes de material de 2a categoria,c/CB,  DMT 1800 a 2000m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2295</v>
          </cell>
          <cell r="G24">
            <v>4.1399999999999997</v>
          </cell>
        </row>
        <row r="25">
          <cell r="A25" t="str">
            <v>01.101.19</v>
          </cell>
          <cell r="B25" t="str">
            <v>Escavação,carga e transportes de material de 2a categoria,c/CB,  DMT 2000 a 3000m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5527</v>
          </cell>
          <cell r="G25">
            <v>4.51</v>
          </cell>
        </row>
        <row r="26">
          <cell r="A26" t="str">
            <v>DER51250</v>
          </cell>
          <cell r="B26" t="str">
            <v>Escavação,carga e transportes de material de 2a categoria DMT 5000 a 6000m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1842</v>
          </cell>
          <cell r="G26">
            <v>5.7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2097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Escavação,carga e transportes de material de 2a categoria DMT 14000 a 16000m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DER51360</v>
          </cell>
          <cell r="B30" t="str">
            <v>Escavação,carga e transportes de material de 2a categoria DMT 22000 a 24000m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1500</v>
          </cell>
          <cell r="G30">
            <v>16.04</v>
          </cell>
        </row>
        <row r="31">
          <cell r="A31" t="str">
            <v>DER52090</v>
          </cell>
          <cell r="B31" t="str">
            <v>Esc. Carga e Transp. de solos moles 600&lt;DMT&lt;=800m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8592</v>
          </cell>
          <cell r="G31">
            <v>4.6399999999999997</v>
          </cell>
        </row>
        <row r="32">
          <cell r="A32" t="str">
            <v>DER52095</v>
          </cell>
          <cell r="B32" t="str">
            <v>Esc. Carga e Transp. de solos moles 800&lt;DMT&lt;=1000m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2097</v>
          </cell>
          <cell r="G32">
            <v>4.7</v>
          </cell>
        </row>
        <row r="33">
          <cell r="A33" t="str">
            <v>DER52105</v>
          </cell>
          <cell r="B33" t="str">
            <v>Esc. Carga e Transp. de solos moles 2000&lt;DMT&lt;=3000m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</v>
          </cell>
          <cell r="G33">
            <v>5.77</v>
          </cell>
        </row>
        <row r="34">
          <cell r="A34" t="str">
            <v>DER52106</v>
          </cell>
          <cell r="B34" t="str">
            <v>Esc. Carga e Transp. de solos moles 3000&lt;DMT&lt;=4000m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3665</v>
          </cell>
          <cell r="G34">
            <v>6.37</v>
          </cell>
        </row>
        <row r="35">
          <cell r="A35" t="str">
            <v>01.510.00</v>
          </cell>
          <cell r="B35" t="str">
            <v>Compactação de aterros a 95% Proctor Normal</v>
          </cell>
          <cell r="C35" t="str">
            <v>DNER-ES282/97</v>
          </cell>
          <cell r="D35" t="str">
            <v xml:space="preserve"> </v>
          </cell>
          <cell r="E35" t="str">
            <v>m3</v>
          </cell>
          <cell r="F35">
            <v>5906</v>
          </cell>
          <cell r="G35">
            <v>0.79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 t="str">
            <v xml:space="preserve"> </v>
          </cell>
          <cell r="E36" t="str">
            <v>m3</v>
          </cell>
          <cell r="F36">
            <v>3477</v>
          </cell>
          <cell r="G36">
            <v>1.36</v>
          </cell>
        </row>
        <row r="37">
          <cell r="F37" t="str">
            <v>SUB-TOTAL</v>
          </cell>
        </row>
        <row r="39">
          <cell r="B39" t="str">
            <v>PAVIMENTAÇÃO</v>
          </cell>
        </row>
        <row r="40">
          <cell r="A40" t="str">
            <v>02.000.00</v>
          </cell>
          <cell r="B40" t="str">
            <v>Regularização do subleito</v>
          </cell>
          <cell r="C40" t="str">
            <v xml:space="preserve"> </v>
          </cell>
          <cell r="D40" t="str">
            <v xml:space="preserve"> </v>
          </cell>
          <cell r="E40" t="str">
            <v>m2</v>
          </cell>
          <cell r="F40">
            <v>11690</v>
          </cell>
          <cell r="G40">
            <v>0.3</v>
          </cell>
        </row>
        <row r="41">
          <cell r="A41" t="str">
            <v>P01.401.00</v>
          </cell>
          <cell r="B41" t="str">
            <v>Revestimento Primário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2245</v>
          </cell>
          <cell r="G41">
            <v>11.75</v>
          </cell>
        </row>
        <row r="42">
          <cell r="F42" t="str">
            <v>SUB-TOTAL</v>
          </cell>
        </row>
        <row r="43">
          <cell r="B43" t="str">
            <v>DRENAGEM</v>
          </cell>
        </row>
        <row r="44">
          <cell r="A44" t="str">
            <v>04.000.00</v>
          </cell>
          <cell r="B44" t="str">
            <v>Escavação manual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17.57</v>
          </cell>
        </row>
        <row r="45">
          <cell r="A45" t="str">
            <v>04.001.00</v>
          </cell>
          <cell r="B45" t="str">
            <v>Escavação mecânica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1344</v>
          </cell>
          <cell r="G45">
            <v>2.09</v>
          </cell>
        </row>
        <row r="46">
          <cell r="A46" t="str">
            <v>04.001.01</v>
          </cell>
          <cell r="B46" t="str">
            <v>Escavação mecânica,reaterro e compactação (material de 1a categoria)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255</v>
          </cell>
          <cell r="G46">
            <v>3.03</v>
          </cell>
        </row>
        <row r="47">
          <cell r="A47" t="str">
            <v>04.401.02</v>
          </cell>
          <cell r="B47" t="str">
            <v>Valeta de prot. de aterro c/ revest. vegetal VPA 02</v>
          </cell>
          <cell r="C47" t="str">
            <v xml:space="preserve"> </v>
          </cell>
          <cell r="D47" t="str">
            <v xml:space="preserve"> </v>
          </cell>
          <cell r="E47" t="str">
            <v>m</v>
          </cell>
          <cell r="F47">
            <v>517</v>
          </cell>
          <cell r="G47">
            <v>24.32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627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110</v>
          </cell>
          <cell r="G49">
            <v>19.170000000000002</v>
          </cell>
        </row>
        <row r="50">
          <cell r="A50" t="str">
            <v>04.900.33</v>
          </cell>
          <cell r="B50" t="str">
            <v>Sarjeta triangular de grama-STG 03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451</v>
          </cell>
          <cell r="G50">
            <v>10.61</v>
          </cell>
        </row>
        <row r="51">
          <cell r="A51" t="str">
            <v>04.900.34</v>
          </cell>
          <cell r="B51" t="str">
            <v>Sarjeta triangular de grama-STG 04</v>
          </cell>
          <cell r="C51" t="str">
            <v xml:space="preserve"> </v>
          </cell>
          <cell r="D51" t="str">
            <v xml:space="preserve"> </v>
          </cell>
          <cell r="E51" t="str">
            <v>m</v>
          </cell>
          <cell r="F51">
            <v>715</v>
          </cell>
          <cell r="G51">
            <v>8.4700000000000006</v>
          </cell>
        </row>
        <row r="52">
          <cell r="F52" t="str">
            <v>SUB-TOTAL</v>
          </cell>
        </row>
        <row r="54">
          <cell r="B54" t="str">
            <v>OBRAS DE ARTE CORRENTES</v>
          </cell>
        </row>
        <row r="55">
          <cell r="A55" t="str">
            <v>04.001.00</v>
          </cell>
          <cell r="B55" t="str">
            <v>Escavação mecânica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1075.2</v>
          </cell>
          <cell r="G55">
            <v>2.09</v>
          </cell>
        </row>
        <row r="56">
          <cell r="A56" t="str">
            <v>04.001.01</v>
          </cell>
          <cell r="B56" t="str">
            <v>Escavação mecânica,reaterro e compactação (material de 1a categoria)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1020</v>
          </cell>
          <cell r="G56">
            <v>3.03</v>
          </cell>
        </row>
        <row r="57">
          <cell r="A57" t="str">
            <v>04.100.02</v>
          </cell>
          <cell r="B57" t="str">
            <v>Corpo de BSTC D=0.80m</v>
          </cell>
          <cell r="C57" t="str">
            <v>DNER-ES284/97</v>
          </cell>
          <cell r="D57" t="str">
            <v xml:space="preserve"> </v>
          </cell>
          <cell r="E57" t="str">
            <v xml:space="preserve">m </v>
          </cell>
          <cell r="F57">
            <v>65</v>
          </cell>
          <cell r="G57">
            <v>201.98</v>
          </cell>
        </row>
        <row r="58">
          <cell r="A58" t="str">
            <v>04.101.02</v>
          </cell>
          <cell r="B58" t="str">
            <v>Boca de BSTC D=0.80m-normal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4</v>
          </cell>
          <cell r="G58">
            <v>494.05</v>
          </cell>
        </row>
        <row r="59">
          <cell r="A59" t="str">
            <v>DER72950</v>
          </cell>
          <cell r="B59" t="str">
            <v>Boca de BSTC D=2,00m-normal</v>
          </cell>
          <cell r="C59" t="str">
            <v xml:space="preserve"> </v>
          </cell>
          <cell r="D59" t="str">
            <v xml:space="preserve"> </v>
          </cell>
          <cell r="E59" t="str">
            <v>un</v>
          </cell>
          <cell r="F59">
            <v>2</v>
          </cell>
          <cell r="G59">
            <v>1469.87</v>
          </cell>
        </row>
        <row r="60">
          <cell r="A60" t="str">
            <v>P04.110.00</v>
          </cell>
          <cell r="B60" t="str">
            <v>Corpo de BDTC D=0.80m c/ laje de concreto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92</v>
          </cell>
          <cell r="G60">
            <v>335.3</v>
          </cell>
        </row>
        <row r="61">
          <cell r="A61" t="str">
            <v>P04.111.01</v>
          </cell>
          <cell r="B61" t="str">
            <v>Boca de BDTC D=0.80m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560.76</v>
          </cell>
        </row>
        <row r="62">
          <cell r="A62" t="str">
            <v>04.200.02</v>
          </cell>
          <cell r="B62" t="str">
            <v>Corpo de BSCC 2.00x2.00m-H=0 a 1.00m</v>
          </cell>
          <cell r="C62" t="str">
            <v>DNER-ES286/97</v>
          </cell>
          <cell r="D62" t="str">
            <v xml:space="preserve"> </v>
          </cell>
          <cell r="E62" t="str">
            <v>m</v>
          </cell>
          <cell r="F62">
            <v>21</v>
          </cell>
          <cell r="G62">
            <v>737.8</v>
          </cell>
        </row>
        <row r="63">
          <cell r="A63" t="str">
            <v>04.201.02</v>
          </cell>
          <cell r="B63" t="str">
            <v>Boca de BSCC 2.00x2.00m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4874.24</v>
          </cell>
        </row>
        <row r="64">
          <cell r="A64" t="str">
            <v>P 04.100.21</v>
          </cell>
          <cell r="B64" t="str">
            <v>Tunnel liner plate, c/Epoxy-bonded, D=2,00m, E=2,70mm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44.5</v>
          </cell>
          <cell r="G64">
            <v>1370.71</v>
          </cell>
        </row>
        <row r="65">
          <cell r="A65" t="str">
            <v>04.999.02</v>
          </cell>
          <cell r="B65" t="str">
            <v>Demolição de dispositivos de concreto</v>
          </cell>
          <cell r="C65" t="str">
            <v>DNER-ES296/97</v>
          </cell>
          <cell r="D65" t="str">
            <v xml:space="preserve"> </v>
          </cell>
          <cell r="E65" t="str">
            <v>m3</v>
          </cell>
          <cell r="F65">
            <v>25</v>
          </cell>
          <cell r="G65">
            <v>12.58</v>
          </cell>
        </row>
        <row r="66">
          <cell r="F66" t="str">
            <v>SUB-TOTAL</v>
          </cell>
        </row>
        <row r="67">
          <cell r="B67" t="str">
            <v>OBRAS COMPLEMENTARES</v>
          </cell>
        </row>
        <row r="68">
          <cell r="A68" t="str">
            <v>05.100.00</v>
          </cell>
          <cell r="B68" t="str">
            <v>Enleivamento</v>
          </cell>
          <cell r="C68" t="str">
            <v>DNER-ES341/97</v>
          </cell>
          <cell r="D68" t="str">
            <v xml:space="preserve"> 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05.102.00</v>
          </cell>
          <cell r="B69" t="str">
            <v>Hidrossemeadura</v>
          </cell>
          <cell r="C69" t="str">
            <v>DNER-ES341/97</v>
          </cell>
          <cell r="D69" t="str">
            <v xml:space="preserve"> </v>
          </cell>
          <cell r="E69" t="str">
            <v>m2</v>
          </cell>
          <cell r="F69">
            <v>420</v>
          </cell>
          <cell r="G69">
            <v>0.49</v>
          </cell>
        </row>
        <row r="70">
          <cell r="A70" t="str">
            <v>P 05.100.02</v>
          </cell>
          <cell r="B70" t="str">
            <v>Fornecimento e plantio de árvore selecionada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95</v>
          </cell>
          <cell r="G70">
            <v>6.02</v>
          </cell>
        </row>
      </sheetData>
      <sheetData sheetId="9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154200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1542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771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3580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389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1207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2411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5249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18027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5127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2145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1313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1078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16291</v>
          </cell>
          <cell r="G28">
            <v>3.26</v>
          </cell>
        </row>
        <row r="29">
          <cell r="A29" t="str">
            <v>DER50260</v>
          </cell>
          <cell r="B29" t="str">
            <v>Esc.  Carga e Transp. de mat. 1a cat. c/ CB 5000&lt;DMT&lt;6000m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808</v>
          </cell>
          <cell r="G29">
            <v>4.29</v>
          </cell>
        </row>
        <row r="30">
          <cell r="A30" t="str">
            <v>DER50270</v>
          </cell>
          <cell r="B30" t="str">
            <v>Esc.  Carga e Transp. de mat. 1a cat. c/ CB 6000&lt;DMT&lt;7000m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6239</v>
          </cell>
          <cell r="G30">
            <v>4.79</v>
          </cell>
        </row>
        <row r="31">
          <cell r="A31" t="str">
            <v>DER50315</v>
          </cell>
          <cell r="B31" t="str">
            <v>Esc.  Carga e Transp. de mat. 1a cat. c/ CB 12000&lt;DMT&lt;14000m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16257</v>
          </cell>
          <cell r="G31">
            <v>8.0299999999999994</v>
          </cell>
        </row>
        <row r="32">
          <cell r="A32" t="str">
            <v>01.101.09</v>
          </cell>
          <cell r="B32" t="str">
            <v>Escavação,carga e transportes de material de 2a categoria,c/CB, DMT 50 a 200m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100</v>
          </cell>
          <cell r="G32">
            <v>2.85</v>
          </cell>
        </row>
        <row r="33">
          <cell r="A33" t="str">
            <v>01.101.10</v>
          </cell>
          <cell r="B33" t="str">
            <v>Escavação,carga e transportes de material de 2a categoria,c/CB,  DMT 200 a 400m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100</v>
          </cell>
          <cell r="G33">
            <v>2.97</v>
          </cell>
        </row>
        <row r="34">
          <cell r="A34" t="str">
            <v>01.101.11</v>
          </cell>
          <cell r="B34" t="str">
            <v>Escavação,carga e transportes de material de 2a categoria,c/CB,  DMT 400 a 600m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100</v>
          </cell>
          <cell r="G34">
            <v>3.15</v>
          </cell>
        </row>
        <row r="35">
          <cell r="A35" t="str">
            <v>01.101.12</v>
          </cell>
          <cell r="B35" t="str">
            <v>Escavação,carga e transportes de material de 2a categoria,c/CB,  DMT 600 a 800m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4759</v>
          </cell>
          <cell r="G35">
            <v>3.23</v>
          </cell>
        </row>
        <row r="36">
          <cell r="A36" t="str">
            <v>01.101.13</v>
          </cell>
          <cell r="B36" t="str">
            <v>Escavação,carga e transportes de material de 2a categoria,c/CB,  DMT 800 a 1 000m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100</v>
          </cell>
          <cell r="G36">
            <v>3.42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12018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01.101.17</v>
          </cell>
          <cell r="B40" t="str">
            <v>Escavação,carga e transportes de material de 2a categoria,c/CB,  DMT 1600 a 1800m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100</v>
          </cell>
          <cell r="G40">
            <v>3.99</v>
          </cell>
        </row>
        <row r="41">
          <cell r="A41" t="str">
            <v>01.101.18</v>
          </cell>
          <cell r="B41" t="str">
            <v>Escavação,carga e transportes de material de 2a categoria,c/CB,  DMT 1800 a 2000m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235</v>
          </cell>
          <cell r="G41">
            <v>4.1399999999999997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557</v>
          </cell>
          <cell r="G42">
            <v>4.51</v>
          </cell>
        </row>
        <row r="43">
          <cell r="A43" t="str">
            <v>DER51250</v>
          </cell>
          <cell r="B43" t="str">
            <v>Escavação,carga e transportes de material de 2a categoria DMT 5000 a 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DER51260</v>
          </cell>
          <cell r="B44" t="str">
            <v>Escavação,carga e transportes de material de 2a categoria DMT 6000 a 7000m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1248</v>
          </cell>
          <cell r="G44">
            <v>6.34</v>
          </cell>
        </row>
        <row r="45">
          <cell r="A45" t="str">
            <v>DER51310</v>
          </cell>
          <cell r="B45" t="str">
            <v>Escavação,carga e transportes de material de 2a categoria DMT 12000 a 14000m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100</v>
          </cell>
          <cell r="G45">
            <v>10.14</v>
          </cell>
        </row>
        <row r="46">
          <cell r="A46" t="str">
            <v>DER52095</v>
          </cell>
          <cell r="B46" t="str">
            <v>Esc. Carga e Transp. de solos moles 800&lt;DMT&lt;=1000m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808</v>
          </cell>
          <cell r="G46">
            <v>4.7</v>
          </cell>
        </row>
        <row r="47">
          <cell r="A47" t="str">
            <v>DER52101</v>
          </cell>
          <cell r="B47" t="str">
            <v>Esc. Carga e Transp. de solos moles 1200&lt;DMT&lt;=1400m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1500</v>
          </cell>
          <cell r="G47">
            <v>4.74</v>
          </cell>
        </row>
        <row r="48">
          <cell r="A48" t="str">
            <v>DER52105</v>
          </cell>
          <cell r="B48" t="str">
            <v>Esc. Carga e Transp. de solos moles 2000&lt;DMT&lt;=3000m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1222</v>
          </cell>
          <cell r="G48">
            <v>5.77</v>
          </cell>
        </row>
        <row r="49">
          <cell r="A49" t="str">
            <v>DER52106</v>
          </cell>
          <cell r="B49" t="str">
            <v>Esc. Carga e Transp. de solos moles 3000&lt;DMT&lt;=4000m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3135</v>
          </cell>
          <cell r="G49">
            <v>6.37</v>
          </cell>
        </row>
        <row r="50">
          <cell r="A50" t="str">
            <v>01.510.00</v>
          </cell>
          <cell r="B50" t="str">
            <v>Compactação de aterros a 95% Proctor Normal</v>
          </cell>
          <cell r="C50" t="str">
            <v>DNER-ES282/97</v>
          </cell>
          <cell r="D50" t="str">
            <v xml:space="preserve"> </v>
          </cell>
          <cell r="E50" t="str">
            <v>m3</v>
          </cell>
          <cell r="F50">
            <v>48343</v>
          </cell>
          <cell r="G50">
            <v>0.79</v>
          </cell>
        </row>
        <row r="51">
          <cell r="A51" t="str">
            <v>01.511.00</v>
          </cell>
          <cell r="B51" t="str">
            <v>Compactação de aterros a 100% Proctor Normal</v>
          </cell>
          <cell r="C51" t="str">
            <v>DNER-ES282/97</v>
          </cell>
          <cell r="D51" t="str">
            <v xml:space="preserve"> </v>
          </cell>
          <cell r="E51" t="str">
            <v>m3</v>
          </cell>
          <cell r="F51">
            <v>22313</v>
          </cell>
          <cell r="G51">
            <v>1.36</v>
          </cell>
        </row>
        <row r="52">
          <cell r="F52" t="str">
            <v>SUB-TOTAL</v>
          </cell>
        </row>
        <row r="54">
          <cell r="B54" t="str">
            <v>PAVIMENTAÇÃO</v>
          </cell>
        </row>
        <row r="55">
          <cell r="A55" t="str">
            <v>02.000.00</v>
          </cell>
          <cell r="B55" t="str">
            <v>Regularização do subleito</v>
          </cell>
          <cell r="C55" t="str">
            <v xml:space="preserve"> </v>
          </cell>
          <cell r="D55" t="str">
            <v xml:space="preserve"> </v>
          </cell>
          <cell r="E55" t="str">
            <v>m2</v>
          </cell>
          <cell r="F55">
            <v>104259</v>
          </cell>
          <cell r="G55">
            <v>0.3</v>
          </cell>
        </row>
        <row r="56">
          <cell r="A56" t="str">
            <v>DER53130</v>
          </cell>
          <cell r="B56" t="str">
            <v>Camada de macadame seco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17459</v>
          </cell>
          <cell r="G56">
            <v>21.86</v>
          </cell>
        </row>
        <row r="57">
          <cell r="A57" t="str">
            <v>02.230.00</v>
          </cell>
          <cell r="B57" t="str">
            <v>Base brita graduada</v>
          </cell>
          <cell r="C57" t="str">
            <v>DNER-ES303/97</v>
          </cell>
          <cell r="D57" t="str">
            <v xml:space="preserve"> </v>
          </cell>
          <cell r="E57" t="str">
            <v>m3</v>
          </cell>
          <cell r="F57">
            <v>13838</v>
          </cell>
          <cell r="G57">
            <v>28.06</v>
          </cell>
        </row>
        <row r="58">
          <cell r="A58" t="str">
            <v>02.300.00</v>
          </cell>
          <cell r="B58" t="str">
            <v>Imprimação - Fornecimento, transporte e execução</v>
          </cell>
          <cell r="C58" t="str">
            <v>DNER-ES306/97</v>
          </cell>
          <cell r="D58" t="str">
            <v xml:space="preserve"> </v>
          </cell>
          <cell r="E58" t="str">
            <v>m2</v>
          </cell>
          <cell r="F58">
            <v>92533</v>
          </cell>
          <cell r="G58">
            <v>1.1100000000000001</v>
          </cell>
        </row>
        <row r="59">
          <cell r="A59" t="str">
            <v>02.400.00</v>
          </cell>
          <cell r="B59" t="str">
            <v>Pintura de ligação - Fornec., transporte e execução</v>
          </cell>
          <cell r="C59" t="str">
            <v>DNER-ES307/97</v>
          </cell>
          <cell r="D59" t="str">
            <v xml:space="preserve"> </v>
          </cell>
          <cell r="E59" t="str">
            <v>m2</v>
          </cell>
          <cell r="F59">
            <v>170839</v>
          </cell>
          <cell r="G59">
            <v>0.41</v>
          </cell>
        </row>
        <row r="60">
          <cell r="A60" t="str">
            <v>02.540.01</v>
          </cell>
          <cell r="B60" t="str">
            <v>Concreto betuminoso usinado a quente - usina 100/140 t/h</v>
          </cell>
          <cell r="C60" t="str">
            <v>DNER-ES313/97</v>
          </cell>
          <cell r="D60" t="str">
            <v xml:space="preserve"> </v>
          </cell>
          <cell r="E60" t="str">
            <v>t</v>
          </cell>
          <cell r="F60">
            <v>19054</v>
          </cell>
          <cell r="G60">
            <v>67.64</v>
          </cell>
        </row>
        <row r="61">
          <cell r="A61" t="str">
            <v>DER82200</v>
          </cell>
          <cell r="B61" t="str">
            <v>Remoção de revestimento de CBUQ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1526</v>
          </cell>
          <cell r="G61">
            <v>5.73</v>
          </cell>
        </row>
        <row r="62">
          <cell r="A62" t="str">
            <v>DER82200a</v>
          </cell>
          <cell r="B62" t="str">
            <v>Remoção de camada granular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1526</v>
          </cell>
          <cell r="G62">
            <v>4.67</v>
          </cell>
        </row>
        <row r="63">
          <cell r="A63" t="str">
            <v>DER82150</v>
          </cell>
          <cell r="B63" t="str">
            <v>Remoção de pavimento a paralelelpípedo</v>
          </cell>
          <cell r="C63" t="str">
            <v xml:space="preserve"> </v>
          </cell>
          <cell r="D63" t="str">
            <v xml:space="preserve"> </v>
          </cell>
          <cell r="E63" t="str">
            <v>m2</v>
          </cell>
          <cell r="F63">
            <v>2238</v>
          </cell>
          <cell r="G63">
            <v>0.62</v>
          </cell>
        </row>
        <row r="64">
          <cell r="F64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142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928.4</v>
          </cell>
          <cell r="G68">
            <v>3.03</v>
          </cell>
        </row>
        <row r="69">
          <cell r="A69" t="str">
            <v>04.401.01</v>
          </cell>
          <cell r="B69" t="str">
            <v>Valeta de prot. de aterro c/ revest. vegetal VPA 01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1908</v>
          </cell>
          <cell r="G69">
            <v>31.98</v>
          </cell>
        </row>
        <row r="70">
          <cell r="A70" t="str">
            <v>04.401.02</v>
          </cell>
          <cell r="B70" t="str">
            <v>Valeta de prot. de aterro c/ revest. vegetal VPA 02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836</v>
          </cell>
          <cell r="G70">
            <v>24.32</v>
          </cell>
        </row>
        <row r="71">
          <cell r="A71" t="str">
            <v>04.500.06</v>
          </cell>
          <cell r="B71" t="str">
            <v>Dreno longit. profundo p/cortes em solo- DPS 06</v>
          </cell>
          <cell r="C71" t="str">
            <v>DNER-ES292/97</v>
          </cell>
          <cell r="D71" t="str">
            <v xml:space="preserve"> </v>
          </cell>
          <cell r="E71" t="str">
            <v>m</v>
          </cell>
          <cell r="F71">
            <v>1243</v>
          </cell>
          <cell r="G71">
            <v>34.94</v>
          </cell>
        </row>
        <row r="72">
          <cell r="A72" t="str">
            <v>04.502.02</v>
          </cell>
          <cell r="B72" t="str">
            <v>Boca de saída p/ dreno longit. profundo- BSD 02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49.08</v>
          </cell>
        </row>
        <row r="73">
          <cell r="A73" t="str">
            <v>04.510.03</v>
          </cell>
          <cell r="B73" t="str">
            <v>Dreno sub- superficial- DSS 03</v>
          </cell>
          <cell r="C73" t="str">
            <v>DNER-ES294/97</v>
          </cell>
          <cell r="D73" t="str">
            <v xml:space="preserve"> </v>
          </cell>
          <cell r="E73" t="str">
            <v>m</v>
          </cell>
          <cell r="F73">
            <v>3497</v>
          </cell>
          <cell r="G73">
            <v>3.71</v>
          </cell>
        </row>
        <row r="74">
          <cell r="A74" t="str">
            <v>04.511.01</v>
          </cell>
          <cell r="B74" t="str">
            <v>Boca de saída p/ dreno sub-superficial-BSD 03</v>
          </cell>
          <cell r="C74" t="str">
            <v xml:space="preserve"> </v>
          </cell>
          <cell r="D74" t="str">
            <v xml:space="preserve"> </v>
          </cell>
          <cell r="E74" t="str">
            <v>un</v>
          </cell>
          <cell r="F74">
            <v>5</v>
          </cell>
          <cell r="G74">
            <v>20.86</v>
          </cell>
        </row>
        <row r="75">
          <cell r="A75" t="str">
            <v>04.900.21</v>
          </cell>
          <cell r="B75" t="str">
            <v>Sarjeta de cant. central de concreto-SCC 01</v>
          </cell>
          <cell r="C75" t="str">
            <v>DNER-ES288/97</v>
          </cell>
          <cell r="D75" t="str">
            <v xml:space="preserve"> </v>
          </cell>
          <cell r="E75" t="str">
            <v>m</v>
          </cell>
          <cell r="F75">
            <v>3036</v>
          </cell>
          <cell r="G75">
            <v>13.85</v>
          </cell>
        </row>
        <row r="76">
          <cell r="A76" t="str">
            <v>04.900.22</v>
          </cell>
          <cell r="B76" t="str">
            <v>Sarjeta de cant. central de concreto-SCC 02</v>
          </cell>
          <cell r="C76" t="str">
            <v>DNER-ES288/97</v>
          </cell>
          <cell r="D76" t="str">
            <v xml:space="preserve"> </v>
          </cell>
          <cell r="E76" t="str">
            <v>m</v>
          </cell>
          <cell r="F76">
            <v>638</v>
          </cell>
          <cell r="G76">
            <v>19.170000000000002</v>
          </cell>
        </row>
        <row r="77">
          <cell r="A77" t="str">
            <v>04.900.03</v>
          </cell>
          <cell r="B77" t="str">
            <v>Sarjeta triangular de concreto-STC 03</v>
          </cell>
          <cell r="C77" t="str">
            <v>DNER-ES288/97</v>
          </cell>
          <cell r="D77" t="str">
            <v xml:space="preserve"> </v>
          </cell>
          <cell r="E77" t="str">
            <v>m</v>
          </cell>
          <cell r="F77">
            <v>55</v>
          </cell>
          <cell r="G77">
            <v>16.02</v>
          </cell>
        </row>
        <row r="78">
          <cell r="A78" t="str">
            <v>04.910.05</v>
          </cell>
          <cell r="B78" t="str">
            <v>Meio-fio de concreto-MFC 05</v>
          </cell>
          <cell r="C78" t="str">
            <v>DNER-ES290/97</v>
          </cell>
          <cell r="D78" t="str">
            <v xml:space="preserve"> </v>
          </cell>
          <cell r="E78" t="str">
            <v>m</v>
          </cell>
          <cell r="F78">
            <v>21252</v>
          </cell>
          <cell r="G78">
            <v>10.54</v>
          </cell>
        </row>
        <row r="79">
          <cell r="A79" t="str">
            <v>DER78150b</v>
          </cell>
          <cell r="B79" t="str">
            <v>Caixa coletora de sarjeta - CCS, D=40cm E H=1,00m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4</v>
          </cell>
          <cell r="G79">
            <v>382.07</v>
          </cell>
        </row>
        <row r="80">
          <cell r="A80" t="str">
            <v>DER78150c</v>
          </cell>
          <cell r="B80" t="str">
            <v>Caixa coletora de sarjeta - CCS, D=40cm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503.68</v>
          </cell>
        </row>
        <row r="81">
          <cell r="A81" t="str">
            <v>DER78150a</v>
          </cell>
          <cell r="B81" t="str">
            <v>Caixa coletora de sarjeta - CCS, D=60cm E H=1,5m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1</v>
          </cell>
          <cell r="G81">
            <v>500.45</v>
          </cell>
        </row>
        <row r="82">
          <cell r="A82" t="str">
            <v>04.930.01</v>
          </cell>
          <cell r="B82" t="str">
            <v>Caixa coletora de sarjeta-CCS 01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1</v>
          </cell>
          <cell r="G82">
            <v>568.85</v>
          </cell>
        </row>
        <row r="83">
          <cell r="A83" t="str">
            <v>04.931.03</v>
          </cell>
          <cell r="B83" t="str">
            <v>Caixa coletora de talvegue-CCT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2</v>
          </cell>
          <cell r="G83">
            <v>551.65</v>
          </cell>
        </row>
        <row r="84">
          <cell r="A84" t="str">
            <v>04.931.02</v>
          </cell>
          <cell r="B84" t="str">
            <v>Caixa coletora de talvegue-CCT 02</v>
          </cell>
          <cell r="C84" t="str">
            <v>DNER-ES287/97</v>
          </cell>
          <cell r="D84" t="str">
            <v xml:space="preserve"> </v>
          </cell>
          <cell r="E84" t="str">
            <v>un</v>
          </cell>
          <cell r="F84">
            <v>1</v>
          </cell>
          <cell r="G84">
            <v>564.34</v>
          </cell>
        </row>
        <row r="85">
          <cell r="A85" t="str">
            <v>04.960.01</v>
          </cell>
          <cell r="B85" t="str">
            <v>Boca de lobo simples c/ grelha de concreto-BLS 01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12</v>
          </cell>
          <cell r="G85">
            <v>203.51</v>
          </cell>
        </row>
        <row r="86">
          <cell r="A86" t="str">
            <v>04.960.02</v>
          </cell>
          <cell r="B86" t="str">
            <v>Boca de lobo simples c/ grelha de concreto-BLS 02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</v>
          </cell>
          <cell r="G86">
            <v>257.83999999999997</v>
          </cell>
        </row>
        <row r="87">
          <cell r="A87" t="str">
            <v>04.960.03</v>
          </cell>
          <cell r="B87" t="str">
            <v>Boca de lobo simples c/ grelha de concreto-BLS 03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7</v>
          </cell>
          <cell r="G87">
            <v>312.23</v>
          </cell>
        </row>
        <row r="88">
          <cell r="A88" t="str">
            <v>04.961.02</v>
          </cell>
          <cell r="B88" t="str">
            <v>Boca de lobo dupla c/ grelha de concreto-BLD 02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</v>
          </cell>
          <cell r="G88">
            <v>476.56</v>
          </cell>
        </row>
        <row r="89">
          <cell r="A89" t="str">
            <v>04.999.01</v>
          </cell>
          <cell r="B89" t="str">
            <v>Remoção de bueiros existentes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65</v>
          </cell>
          <cell r="G89">
            <v>13.06</v>
          </cell>
        </row>
        <row r="90">
          <cell r="A90" t="str">
            <v>04.999.02</v>
          </cell>
          <cell r="B90" t="str">
            <v>Demolição de dispositivos de concreto</v>
          </cell>
          <cell r="C90" t="str">
            <v>DNER-ES296/97</v>
          </cell>
          <cell r="D90" t="str">
            <v xml:space="preserve"> </v>
          </cell>
          <cell r="E90" t="str">
            <v>m3</v>
          </cell>
          <cell r="F90">
            <v>69.599999999999994</v>
          </cell>
          <cell r="G90">
            <v>12.58</v>
          </cell>
        </row>
        <row r="91">
          <cell r="A91" t="str">
            <v>P 04.100.07</v>
          </cell>
          <cell r="B91" t="str">
            <v>Execução de galerias D=0,40 c/ lastro de brita</v>
          </cell>
          <cell r="C91" t="str">
            <v xml:space="preserve"> </v>
          </cell>
          <cell r="D91" t="str">
            <v xml:space="preserve"> </v>
          </cell>
          <cell r="E91" t="str">
            <v>m</v>
          </cell>
          <cell r="F91">
            <v>2037</v>
          </cell>
          <cell r="G91">
            <v>41.68</v>
          </cell>
        </row>
        <row r="92">
          <cell r="A92" t="str">
            <v>P 04.100.09</v>
          </cell>
          <cell r="B92" t="str">
            <v>Execução de galerias D=0,60 c/ lastro de brita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529</v>
          </cell>
          <cell r="G92">
            <v>100.67</v>
          </cell>
        </row>
        <row r="93">
          <cell r="A93" t="str">
            <v>P 04.100.08</v>
          </cell>
          <cell r="B93" t="str">
            <v>Execução de galerias D=0,40 c/ lastro de concreto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287</v>
          </cell>
          <cell r="G93">
            <v>58.65</v>
          </cell>
        </row>
        <row r="94">
          <cell r="A94" t="str">
            <v>P 04.100.10</v>
          </cell>
          <cell r="B94" t="str">
            <v>Execução de galerias D=0,60 c/ lastro de concreto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111</v>
          </cell>
          <cell r="G94">
            <v>131.66</v>
          </cell>
        </row>
        <row r="95">
          <cell r="A95" t="str">
            <v>DER72350b</v>
          </cell>
          <cell r="B95" t="str">
            <v>Boca para BSTC D=40cm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4</v>
          </cell>
          <cell r="G95">
            <v>147.57</v>
          </cell>
        </row>
        <row r="96">
          <cell r="A96" t="str">
            <v>04.101.01</v>
          </cell>
          <cell r="B96" t="str">
            <v>Boca de BSTC D=0.60m-normal</v>
          </cell>
          <cell r="C96" t="str">
            <v>DNER-ES284/97</v>
          </cell>
          <cell r="D96" t="str">
            <v xml:space="preserve"> </v>
          </cell>
          <cell r="E96" t="str">
            <v>un</v>
          </cell>
          <cell r="F96">
            <v>6</v>
          </cell>
          <cell r="G96">
            <v>299.62</v>
          </cell>
        </row>
        <row r="97">
          <cell r="A97" t="str">
            <v>P 04.100.06</v>
          </cell>
          <cell r="B97" t="str">
            <v>Galeria D=0,40m envelopada</v>
          </cell>
          <cell r="C97" t="str">
            <v xml:space="preserve"> </v>
          </cell>
          <cell r="D97" t="str">
            <v xml:space="preserve"> </v>
          </cell>
          <cell r="E97" t="str">
            <v>m</v>
          </cell>
          <cell r="F97">
            <v>36</v>
          </cell>
          <cell r="G97">
            <v>103.37</v>
          </cell>
        </row>
        <row r="98">
          <cell r="A98" t="str">
            <v>P 04.100.12</v>
          </cell>
          <cell r="B98" t="str">
            <v>Galeria D=0,60m envelopada</v>
          </cell>
          <cell r="C98" t="str">
            <v xml:space="preserve"> </v>
          </cell>
          <cell r="D98" t="str">
            <v xml:space="preserve"> </v>
          </cell>
          <cell r="E98" t="str">
            <v>m</v>
          </cell>
          <cell r="F98">
            <v>23</v>
          </cell>
          <cell r="G98">
            <v>191.7</v>
          </cell>
        </row>
        <row r="99">
          <cell r="A99" t="str">
            <v>P.04.100.14</v>
          </cell>
          <cell r="B99" t="str">
            <v>Caixa de ligação e passagem BSTC, D=80cm, H=1,00m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1</v>
          </cell>
          <cell r="G99">
            <v>451.1</v>
          </cell>
        </row>
        <row r="100">
          <cell r="A100" t="str">
            <v>P.04.100.15</v>
          </cell>
          <cell r="B100" t="str">
            <v>Caixa de ligação e passagem BSTC,  D=1,00m, H=1,50m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</v>
          </cell>
          <cell r="G100">
            <v>741.5</v>
          </cell>
        </row>
        <row r="101">
          <cell r="A101" t="str">
            <v>P.04.100.16</v>
          </cell>
          <cell r="B101" t="str">
            <v>Caixa de ligação e passagem BDTC,  D=1,00m, H=1,50m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1</v>
          </cell>
          <cell r="G101">
            <v>1174.79</v>
          </cell>
        </row>
        <row r="102">
          <cell r="A102" t="str">
            <v>04.962.01</v>
          </cell>
          <cell r="B102" t="str">
            <v>Caixa de ligação e passagem- CLP 01</v>
          </cell>
          <cell r="C102" t="str">
            <v>DNER-ES287/97</v>
          </cell>
          <cell r="D102" t="str">
            <v xml:space="preserve"> </v>
          </cell>
          <cell r="E102" t="str">
            <v>un</v>
          </cell>
          <cell r="F102">
            <v>5</v>
          </cell>
          <cell r="G102">
            <v>371.03</v>
          </cell>
        </row>
        <row r="103">
          <cell r="A103" t="str">
            <v>04.962.02</v>
          </cell>
          <cell r="B103" t="str">
            <v>Caixa de ligação e passagem- CLP 02</v>
          </cell>
          <cell r="C103" t="str">
            <v>DNER-ES287/97</v>
          </cell>
          <cell r="D103" t="str">
            <v xml:space="preserve"> </v>
          </cell>
          <cell r="E103" t="str">
            <v>un</v>
          </cell>
          <cell r="F103">
            <v>3</v>
          </cell>
          <cell r="G103">
            <v>359.92</v>
          </cell>
        </row>
        <row r="104">
          <cell r="A104" t="str">
            <v>04.962.07</v>
          </cell>
          <cell r="B104" t="str">
            <v>Caixa de ligação e passagem- CLP 07</v>
          </cell>
          <cell r="C104" t="str">
            <v>DNER-ES287/97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443.2</v>
          </cell>
        </row>
        <row r="105">
          <cell r="A105" t="str">
            <v>04.962.08</v>
          </cell>
          <cell r="B105" t="str">
            <v>Caixa de ligação e passagem- CLP 08</v>
          </cell>
          <cell r="C105" t="str">
            <v>DNER-ES287/97</v>
          </cell>
          <cell r="D105" t="str">
            <v xml:space="preserve"> </v>
          </cell>
          <cell r="E105" t="str">
            <v>un</v>
          </cell>
          <cell r="F105">
            <v>1</v>
          </cell>
          <cell r="G105">
            <v>431.6</v>
          </cell>
        </row>
        <row r="106">
          <cell r="A106" t="str">
            <v>04.963.01</v>
          </cell>
          <cell r="B106" t="str">
            <v>Poço de visita- PVI 01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1</v>
          </cell>
          <cell r="G106">
            <v>493.1</v>
          </cell>
        </row>
        <row r="107">
          <cell r="A107" t="str">
            <v>04.963.02</v>
          </cell>
          <cell r="B107" t="str">
            <v>Poço de visita- PVI 02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</v>
          </cell>
          <cell r="G107">
            <v>481.49</v>
          </cell>
        </row>
        <row r="108">
          <cell r="A108" t="str">
            <v>04.963.31</v>
          </cell>
          <cell r="B108" t="str">
            <v>Chaminé dos poços de visita- CPV 01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368.29</v>
          </cell>
        </row>
        <row r="109">
          <cell r="F109" t="str">
            <v>SUB-TOTAL</v>
          </cell>
        </row>
        <row r="111">
          <cell r="B111" t="str">
            <v>OBRAS DE ARTE CORRENTES</v>
          </cell>
        </row>
        <row r="112">
          <cell r="A112" t="str">
            <v>04.001.01</v>
          </cell>
          <cell r="B112" t="str">
            <v>Escavação mecânica,reaterro e compactação (material de 1a categoria)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3714</v>
          </cell>
          <cell r="G112">
            <v>3.03</v>
          </cell>
        </row>
        <row r="113">
          <cell r="A113" t="str">
            <v>DER66050</v>
          </cell>
          <cell r="B113" t="str">
            <v>Corpo de BSTC D=50cm c/ lastro de brita</v>
          </cell>
          <cell r="C113" t="str">
            <v xml:space="preserve"> </v>
          </cell>
          <cell r="D113" t="str">
            <v xml:space="preserve"> </v>
          </cell>
          <cell r="E113" t="str">
            <v>m</v>
          </cell>
          <cell r="F113">
            <v>18</v>
          </cell>
          <cell r="G113">
            <v>54.42</v>
          </cell>
        </row>
        <row r="114">
          <cell r="A114" t="str">
            <v>DER72350a</v>
          </cell>
          <cell r="B114" t="str">
            <v>Boca para BSTC D=50cm - Normal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</v>
          </cell>
          <cell r="G114">
            <v>157.56</v>
          </cell>
        </row>
        <row r="115">
          <cell r="A115" t="str">
            <v>04.100.02</v>
          </cell>
          <cell r="B115" t="str">
            <v>Corpo de BSTC D=0.80m</v>
          </cell>
          <cell r="C115" t="str">
            <v>DNER-ES284/97</v>
          </cell>
          <cell r="D115" t="str">
            <v xml:space="preserve"> </v>
          </cell>
          <cell r="E115" t="str">
            <v xml:space="preserve">m </v>
          </cell>
          <cell r="F115">
            <v>99</v>
          </cell>
          <cell r="G115">
            <v>201.98</v>
          </cell>
        </row>
        <row r="116">
          <cell r="A116" t="str">
            <v>04.100.03</v>
          </cell>
          <cell r="B116" t="str">
            <v>Corpo de BSTC D=1.00m</v>
          </cell>
          <cell r="C116" t="str">
            <v>DNER-ES284/97</v>
          </cell>
          <cell r="D116" t="str">
            <v xml:space="preserve"> </v>
          </cell>
          <cell r="E116" t="str">
            <v xml:space="preserve">m </v>
          </cell>
          <cell r="F116">
            <v>200</v>
          </cell>
          <cell r="G116">
            <v>280.33</v>
          </cell>
        </row>
        <row r="117">
          <cell r="A117" t="str">
            <v>04.101.02</v>
          </cell>
          <cell r="B117" t="str">
            <v>Boca de BSTC D=0.80m-normal</v>
          </cell>
          <cell r="C117" t="str">
            <v>DNER-ES284/97</v>
          </cell>
          <cell r="D117" t="str">
            <v xml:space="preserve"> </v>
          </cell>
          <cell r="E117" t="str">
            <v>un</v>
          </cell>
          <cell r="F117">
            <v>4</v>
          </cell>
          <cell r="G117">
            <v>494.05</v>
          </cell>
        </row>
        <row r="118">
          <cell r="A118" t="str">
            <v>04.101.03</v>
          </cell>
          <cell r="B118" t="str">
            <v>Boca de BSTC D=1.00m-normal</v>
          </cell>
          <cell r="C118" t="str">
            <v>DNER-ES284/97</v>
          </cell>
          <cell r="D118" t="str">
            <v xml:space="preserve"> </v>
          </cell>
          <cell r="E118" t="str">
            <v>un</v>
          </cell>
          <cell r="F118">
            <v>3</v>
          </cell>
          <cell r="G118">
            <v>757.56</v>
          </cell>
        </row>
        <row r="119">
          <cell r="A119" t="str">
            <v>04.101.05</v>
          </cell>
          <cell r="B119" t="str">
            <v>Boca de BSTC D=1.50m-normal</v>
          </cell>
          <cell r="C119" t="str">
            <v>DNER-ES284/97</v>
          </cell>
          <cell r="D119" t="str">
            <v xml:space="preserve"> </v>
          </cell>
          <cell r="E119" t="str">
            <v>un</v>
          </cell>
          <cell r="F119">
            <v>3</v>
          </cell>
          <cell r="G119">
            <v>1942.12</v>
          </cell>
        </row>
        <row r="120">
          <cell r="A120" t="str">
            <v>04.110.01</v>
          </cell>
          <cell r="B120" t="str">
            <v>Corpo de BDTC D=1.00m</v>
          </cell>
          <cell r="C120" t="str">
            <v>DNER-ES284/97</v>
          </cell>
          <cell r="D120" t="str">
            <v xml:space="preserve"> </v>
          </cell>
          <cell r="E120" t="str">
            <v>m</v>
          </cell>
          <cell r="F120">
            <v>142</v>
          </cell>
          <cell r="G120">
            <v>572.14</v>
          </cell>
        </row>
        <row r="121">
          <cell r="A121" t="str">
            <v>04.110.02</v>
          </cell>
          <cell r="B121" t="str">
            <v>Corpo de BDTC D=1.20m</v>
          </cell>
          <cell r="C121" t="str">
            <v>DNER-ES284/97</v>
          </cell>
          <cell r="D121" t="str">
            <v xml:space="preserve"> </v>
          </cell>
          <cell r="E121" t="str">
            <v>m</v>
          </cell>
          <cell r="F121">
            <v>78</v>
          </cell>
          <cell r="G121">
            <v>745.38</v>
          </cell>
        </row>
        <row r="122">
          <cell r="A122" t="str">
            <v>04.111.01</v>
          </cell>
          <cell r="B122" t="str">
            <v>Boca de BDTC D=1.00m-normal</v>
          </cell>
          <cell r="C122" t="str">
            <v>DNER-ES284/97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1056.6199999999999</v>
          </cell>
        </row>
        <row r="123">
          <cell r="A123" t="str">
            <v>04.111.02</v>
          </cell>
          <cell r="B123" t="str">
            <v>Boca de BDTC D=1.20m-normal</v>
          </cell>
          <cell r="C123" t="str">
            <v>DNER-ES284/97</v>
          </cell>
          <cell r="D123" t="str">
            <v xml:space="preserve"> </v>
          </cell>
          <cell r="E123" t="str">
            <v>un</v>
          </cell>
          <cell r="F123">
            <v>2</v>
          </cell>
          <cell r="G123">
            <v>1521.54</v>
          </cell>
        </row>
        <row r="124">
          <cell r="A124" t="str">
            <v>DER67700</v>
          </cell>
          <cell r="B124" t="str">
            <v>Corpo de BTTC D=0.80m c/enrocamento e laje</v>
          </cell>
          <cell r="C124" t="str">
            <v xml:space="preserve"> </v>
          </cell>
          <cell r="D124" t="str">
            <v xml:space="preserve"> </v>
          </cell>
          <cell r="E124" t="str">
            <v>m</v>
          </cell>
          <cell r="F124">
            <v>31</v>
          </cell>
          <cell r="G124">
            <v>599.96</v>
          </cell>
        </row>
        <row r="125">
          <cell r="A125" t="str">
            <v>DER73550</v>
          </cell>
          <cell r="B125" t="str">
            <v>Boca de BTTC D=0,80m-normal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</v>
          </cell>
          <cell r="G125">
            <v>685.42</v>
          </cell>
        </row>
        <row r="126">
          <cell r="A126" t="str">
            <v>P 04.100.23</v>
          </cell>
          <cell r="B126" t="str">
            <v>Bueiro Met.Corrug.circular, T.Armco,  c/Epoxy-bonded, MP-100, D=1,50 m, E=2,0mm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54</v>
          </cell>
          <cell r="G126">
            <v>510.8</v>
          </cell>
        </row>
        <row r="127">
          <cell r="F127" t="str">
            <v>SUB-TOTAL</v>
          </cell>
        </row>
        <row r="128">
          <cell r="B128" t="str">
            <v>OBRAS COMPLEMENTARES</v>
          </cell>
        </row>
        <row r="129">
          <cell r="A129" t="str">
            <v>05.100.00</v>
          </cell>
          <cell r="B129" t="str">
            <v>Enleivamento</v>
          </cell>
          <cell r="C129" t="str">
            <v>DNER-ES341/97</v>
          </cell>
          <cell r="D129" t="str">
            <v xml:space="preserve"> </v>
          </cell>
          <cell r="E129" t="str">
            <v>m2</v>
          </cell>
          <cell r="F129">
            <v>77733</v>
          </cell>
          <cell r="G129">
            <v>2.06</v>
          </cell>
        </row>
        <row r="130">
          <cell r="A130" t="str">
            <v>P 05.100.02</v>
          </cell>
          <cell r="B130" t="str">
            <v>Fornecimento e plantio de árvore selecionada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251</v>
          </cell>
          <cell r="G130">
            <v>6.02</v>
          </cell>
        </row>
        <row r="131">
          <cell r="A131" t="str">
            <v>05.102.00</v>
          </cell>
          <cell r="B131" t="str">
            <v>Hidrossemeadura</v>
          </cell>
          <cell r="C131" t="str">
            <v>DNER-ES341/97</v>
          </cell>
          <cell r="D131" t="str">
            <v xml:space="preserve"> </v>
          </cell>
          <cell r="E131" t="str">
            <v>m2</v>
          </cell>
          <cell r="F131">
            <v>241</v>
          </cell>
          <cell r="G131">
            <v>0.49</v>
          </cell>
        </row>
        <row r="132">
          <cell r="A132" t="str">
            <v>DER81950</v>
          </cell>
          <cell r="B132" t="str">
            <v>Calçada em lastro de brita c/revestimento em concreto</v>
          </cell>
          <cell r="C132" t="str">
            <v xml:space="preserve"> </v>
          </cell>
          <cell r="D132" t="str">
            <v xml:space="preserve"> </v>
          </cell>
          <cell r="E132" t="str">
            <v>m2</v>
          </cell>
          <cell r="F132">
            <v>13620</v>
          </cell>
          <cell r="G132">
            <v>8.94</v>
          </cell>
        </row>
        <row r="133">
          <cell r="A133" t="str">
            <v>05.301.01</v>
          </cell>
          <cell r="B133" t="str">
            <v>Alvenaria tijolos</v>
          </cell>
          <cell r="C133" t="str">
            <v xml:space="preserve"> </v>
          </cell>
          <cell r="D133" t="str">
            <v xml:space="preserve"> </v>
          </cell>
          <cell r="E133" t="str">
            <v>m2</v>
          </cell>
          <cell r="F133">
            <v>200</v>
          </cell>
          <cell r="G133">
            <v>24.32</v>
          </cell>
        </row>
        <row r="134">
          <cell r="A134" t="str">
            <v>P 05.300.00</v>
          </cell>
          <cell r="B134" t="str">
            <v>Abrigos para passageiros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8</v>
          </cell>
          <cell r="G134">
            <v>832.7</v>
          </cell>
        </row>
      </sheetData>
      <sheetData sheetId="10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50000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01.100.12</v>
          </cell>
          <cell r="B17" t="str">
            <v>Escavação,carga e transportes de material de 1a categoria DMT= 600 a 800m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113272</v>
          </cell>
          <cell r="G17">
            <v>2.19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14085</v>
          </cell>
          <cell r="G18">
            <v>3.26</v>
          </cell>
        </row>
        <row r="19">
          <cell r="A19" t="str">
            <v>DER50385</v>
          </cell>
          <cell r="B19" t="str">
            <v>Esc.  Carga e Transp. de mat. 1a cat. c/ CB 26000&lt;DMT&lt;28000m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17676</v>
          </cell>
          <cell r="G19">
            <v>15.02</v>
          </cell>
        </row>
        <row r="20">
          <cell r="A20" t="str">
            <v>01.101.12</v>
          </cell>
          <cell r="B20" t="str">
            <v>Escavação,carga e transportes de material de 2a categoria,c/CB,  DMT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75515</v>
          </cell>
          <cell r="G20">
            <v>3.23</v>
          </cell>
        </row>
        <row r="21">
          <cell r="A21" t="str">
            <v>01.101.19</v>
          </cell>
          <cell r="B21" t="str">
            <v>Escavação,carga e transportes de material de 2a categoria,c/CB,  DMT 2000 a 3000m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12149</v>
          </cell>
          <cell r="G21">
            <v>4.51</v>
          </cell>
        </row>
        <row r="22">
          <cell r="A22" t="str">
            <v>DER52101</v>
          </cell>
          <cell r="B22" t="str">
            <v>Esc. Carga e Transp. de solos moles 1200&lt;DMT&lt;=1400m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13597</v>
          </cell>
          <cell r="G22">
            <v>4.74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168653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21862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54585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9402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7485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49751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113720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13239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1626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1626</v>
          </cell>
          <cell r="G35">
            <v>5.73</v>
          </cell>
        </row>
        <row r="36">
          <cell r="F36" t="str">
            <v>SUB-TOTAL</v>
          </cell>
        </row>
        <row r="38">
          <cell r="B38" t="str">
            <v>DRENAGEM</v>
          </cell>
        </row>
        <row r="39">
          <cell r="A39" t="str">
            <v>04.000.00</v>
          </cell>
          <cell r="B39" t="str">
            <v>Escavação manual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157</v>
          </cell>
          <cell r="G39">
            <v>17.57</v>
          </cell>
        </row>
        <row r="40">
          <cell r="A40" t="str">
            <v>04.001.00</v>
          </cell>
          <cell r="B40" t="str">
            <v>Escavação mecânica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1085</v>
          </cell>
          <cell r="G40">
            <v>2.09</v>
          </cell>
        </row>
        <row r="41">
          <cell r="A41" t="str">
            <v>04.001.01</v>
          </cell>
          <cell r="B41" t="str">
            <v>Escavação mecânica,reaterro e compactação (material de 1a categoria)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1888</v>
          </cell>
          <cell r="G41">
            <v>3.03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805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1023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4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1095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6</v>
          </cell>
          <cell r="G46">
            <v>20.86</v>
          </cell>
        </row>
        <row r="47">
          <cell r="A47" t="str">
            <v>04.900.04</v>
          </cell>
          <cell r="B47" t="str">
            <v>Sarjeta triangular de concreto-STC 04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264</v>
          </cell>
          <cell r="G47">
            <v>12.93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678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572</v>
          </cell>
          <cell r="G49">
            <v>19.170000000000002</v>
          </cell>
        </row>
        <row r="50">
          <cell r="A50" t="str">
            <v>04.910.05</v>
          </cell>
          <cell r="B50" t="str">
            <v>Meio-fio de concreto-MFC 05</v>
          </cell>
          <cell r="C50" t="str">
            <v>DNER-ES290/97</v>
          </cell>
          <cell r="D50" t="str">
            <v xml:space="preserve"> </v>
          </cell>
          <cell r="E50" t="str">
            <v>m</v>
          </cell>
          <cell r="F50">
            <v>2286</v>
          </cell>
          <cell r="G50">
            <v>10.54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2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 t="str">
            <v xml:space="preserve"> 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Dissipador de energia- DES 01</v>
          </cell>
          <cell r="C54" t="str">
            <v>DNER-ES283/97</v>
          </cell>
          <cell r="D54" t="str">
            <v xml:space="preserve"> 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04.960.01</v>
          </cell>
          <cell r="B55" t="str">
            <v>Boca de lobo simples c/ grelha de concreto-BLS 01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4</v>
          </cell>
          <cell r="G55">
            <v>203.51</v>
          </cell>
        </row>
        <row r="56">
          <cell r="A56" t="str">
            <v>04.960.02</v>
          </cell>
          <cell r="B56" t="str">
            <v>Boca de lobo simples c/ grelha de concreto-BLS 02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4</v>
          </cell>
          <cell r="G56">
            <v>257.83999999999997</v>
          </cell>
        </row>
        <row r="57">
          <cell r="A57" t="str">
            <v>04.962.01</v>
          </cell>
          <cell r="B57" t="str">
            <v>Caixa de ligação e passagem- CLP 01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371.03</v>
          </cell>
        </row>
        <row r="58">
          <cell r="A58" t="str">
            <v>04.962.15</v>
          </cell>
          <cell r="B58" t="str">
            <v>Caixa de ligação e passagem- CLP 15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1</v>
          </cell>
          <cell r="G58">
            <v>683.07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317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40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86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198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4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5</v>
          </cell>
          <cell r="G64">
            <v>299.62</v>
          </cell>
        </row>
        <row r="65">
          <cell r="A65" t="str">
            <v>04.963.03</v>
          </cell>
          <cell r="B65" t="str">
            <v>Poço de visita- PVI 03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04.991.01</v>
          </cell>
          <cell r="B66" t="str">
            <v>Tampa de concreto p/ caixa coletora(4 nervuras)-TCC 01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48.34</v>
          </cell>
        </row>
        <row r="67">
          <cell r="F67" t="str">
            <v>SUB-TOTAL</v>
          </cell>
        </row>
        <row r="69">
          <cell r="B69" t="str">
            <v>OBRAS DE ARTE ESPECIAIS</v>
          </cell>
        </row>
        <row r="70">
          <cell r="B70" t="str">
            <v>Infra e Mesoestrutura</v>
          </cell>
        </row>
        <row r="71">
          <cell r="A71" t="str">
            <v>DER90150</v>
          </cell>
          <cell r="B71" t="str">
            <v>Escavação em tubulão a céu aberto em material de 1ªcateg.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90</v>
          </cell>
          <cell r="G71">
            <v>184.89</v>
          </cell>
        </row>
        <row r="72">
          <cell r="A72" t="str">
            <v>DER90160</v>
          </cell>
          <cell r="B72" t="str">
            <v>Escavação em tubulão a céu aberto em material de 3ªcateg.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640.85</v>
          </cell>
        </row>
        <row r="73">
          <cell r="A73" t="str">
            <v>DER90170</v>
          </cell>
          <cell r="B73" t="str">
            <v>Escavação em tubulão sob ar comprimido em material de 1ªcateg.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742.04</v>
          </cell>
        </row>
        <row r="74">
          <cell r="A74" t="str">
            <v>DER90180</v>
          </cell>
          <cell r="B74" t="str">
            <v>Escavação em tubulão sob ar comprimido em material de 3ªcateg.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110</v>
          </cell>
          <cell r="G74">
            <v>1154.25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331</v>
          </cell>
          <cell r="G75">
            <v>21.86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210</v>
          </cell>
          <cell r="G76">
            <v>30.76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11325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252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OAE6</v>
          </cell>
          <cell r="B80" t="str">
            <v>Escoramento metálico comum (cimbramento)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9500</v>
          </cell>
          <cell r="G80">
            <v>27.58</v>
          </cell>
        </row>
        <row r="81">
          <cell r="A81" t="str">
            <v>03.371.02</v>
          </cell>
          <cell r="B81" t="str">
            <v>Formas de placa compensada plastificada</v>
          </cell>
          <cell r="C81" t="str">
            <v xml:space="preserve"> </v>
          </cell>
          <cell r="D81" t="str">
            <v xml:space="preserve"> </v>
          </cell>
          <cell r="E81" t="str">
            <v>m2</v>
          </cell>
          <cell r="F81">
            <v>2606</v>
          </cell>
          <cell r="G81">
            <v>30.76</v>
          </cell>
        </row>
        <row r="82">
          <cell r="A82" t="str">
            <v>03.371.00</v>
          </cell>
          <cell r="B82" t="str">
            <v>Formas de madeira compensada</v>
          </cell>
          <cell r="C82" t="str">
            <v xml:space="preserve"> </v>
          </cell>
          <cell r="D82" t="str">
            <v xml:space="preserve"> </v>
          </cell>
          <cell r="E82" t="str">
            <v>m2</v>
          </cell>
          <cell r="F82">
            <v>928</v>
          </cell>
          <cell r="G82">
            <v>21.86</v>
          </cell>
        </row>
        <row r="83">
          <cell r="A83" t="str">
            <v>03.353.00</v>
          </cell>
          <cell r="B83" t="str">
            <v>Forn., preparo e colocação nas formas, de aço CA-50</v>
          </cell>
          <cell r="C83" t="str">
            <v xml:space="preserve"> </v>
          </cell>
          <cell r="D83" t="str">
            <v xml:space="preserve"> </v>
          </cell>
          <cell r="E83" t="str">
            <v>kg</v>
          </cell>
          <cell r="F83">
            <v>119265</v>
          </cell>
          <cell r="G83">
            <v>2.59</v>
          </cell>
        </row>
        <row r="84">
          <cell r="A84" t="str">
            <v>OAE4</v>
          </cell>
          <cell r="B84" t="str">
            <v>Armadura de protensão, fornecimento, bainhas, ancoragens, operações de protensão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45662</v>
          </cell>
          <cell r="G84">
            <v>19.28</v>
          </cell>
        </row>
        <row r="85">
          <cell r="A85" t="str">
            <v>OAE19</v>
          </cell>
          <cell r="B85" t="str">
            <v>Injeção de nata (cabos 12 varas 1/2")</v>
          </cell>
          <cell r="C85" t="str">
            <v xml:space="preserve"> </v>
          </cell>
          <cell r="D85" t="str">
            <v xml:space="preserve"> </v>
          </cell>
          <cell r="E85" t="str">
            <v>m</v>
          </cell>
          <cell r="F85">
            <v>1841.2</v>
          </cell>
          <cell r="G85">
            <v>3.65</v>
          </cell>
        </row>
        <row r="86">
          <cell r="A86" t="str">
            <v>OAE1</v>
          </cell>
          <cell r="B86" t="str">
            <v>Ancoragem ativa - Fornecimento, instalação e protensão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48</v>
          </cell>
          <cell r="G86">
            <v>682.29</v>
          </cell>
        </row>
        <row r="87">
          <cell r="A87" t="str">
            <v>03.330.00</v>
          </cell>
          <cell r="B87" t="str">
            <v>Concreto fck= 35 MPa-contr. raz. uso ger.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1403</v>
          </cell>
          <cell r="G87">
            <v>166.78</v>
          </cell>
        </row>
        <row r="88">
          <cell r="B88" t="str">
            <v>Diversos</v>
          </cell>
        </row>
        <row r="89">
          <cell r="A89" t="str">
            <v>03.510.00</v>
          </cell>
          <cell r="B89" t="str">
            <v>Aparelho de apoio em neoprene</v>
          </cell>
          <cell r="C89" t="str">
            <v xml:space="preserve"> </v>
          </cell>
          <cell r="D89" t="str">
            <v xml:space="preserve"> </v>
          </cell>
          <cell r="E89" t="str">
            <v>kg</v>
          </cell>
          <cell r="F89">
            <v>665</v>
          </cell>
          <cell r="G89">
            <v>86.94</v>
          </cell>
        </row>
        <row r="90">
          <cell r="A90" t="str">
            <v>03.700.01</v>
          </cell>
          <cell r="B90" t="str">
            <v>Guarda corpo em concreto Fck = 18 MPa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148</v>
          </cell>
          <cell r="G90">
            <v>80.150000000000006</v>
          </cell>
        </row>
        <row r="91">
          <cell r="B91" t="str">
            <v>Barreiras de segurança (C.A.) Tipo New Jersey (312 m)</v>
          </cell>
        </row>
        <row r="92">
          <cell r="A92" t="str">
            <v>03.371.01</v>
          </cell>
          <cell r="B92" t="str">
            <v>Formas de placa compensada resinada</v>
          </cell>
          <cell r="C92" t="str">
            <v xml:space="preserve"> </v>
          </cell>
          <cell r="D92" t="str">
            <v xml:space="preserve"> </v>
          </cell>
          <cell r="E92" t="str">
            <v>m2</v>
          </cell>
          <cell r="F92">
            <v>561.6</v>
          </cell>
          <cell r="G92">
            <v>21.86</v>
          </cell>
        </row>
        <row r="93">
          <cell r="A93" t="str">
            <v>03.353.00</v>
          </cell>
          <cell r="B93" t="str">
            <v>Forn., preparo e colocação nas formas, de aço CA-50</v>
          </cell>
          <cell r="C93" t="str">
            <v xml:space="preserve"> </v>
          </cell>
          <cell r="D93" t="str">
            <v xml:space="preserve"> </v>
          </cell>
          <cell r="E93" t="str">
            <v>kg</v>
          </cell>
          <cell r="F93">
            <v>4368</v>
          </cell>
          <cell r="G93">
            <v>2.59</v>
          </cell>
        </row>
        <row r="94">
          <cell r="A94" t="str">
            <v>03.326.00</v>
          </cell>
          <cell r="B94" t="str">
            <v xml:space="preserve">Concreto fck= 20 MPa-contr. raz. uso ger. 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73</v>
          </cell>
          <cell r="G94">
            <v>149.19999999999999</v>
          </cell>
        </row>
        <row r="95">
          <cell r="B95" t="str">
            <v>Placas de aproximação( 04 unidades)</v>
          </cell>
        </row>
        <row r="96">
          <cell r="A96" t="str">
            <v>03.371.00</v>
          </cell>
          <cell r="B96" t="str">
            <v>Formas de madeira compensada</v>
          </cell>
          <cell r="C96" t="str">
            <v xml:space="preserve"> </v>
          </cell>
          <cell r="D96" t="str">
            <v xml:space="preserve"> </v>
          </cell>
          <cell r="E96" t="str">
            <v>m2</v>
          </cell>
          <cell r="F96">
            <v>32</v>
          </cell>
          <cell r="G96">
            <v>21.86</v>
          </cell>
        </row>
        <row r="97">
          <cell r="A97" t="str">
            <v>03.353.00</v>
          </cell>
          <cell r="B97" t="str">
            <v>Forn., preparo e colocação nas formas, de aço CA-50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3968</v>
          </cell>
          <cell r="G97">
            <v>2.59</v>
          </cell>
        </row>
        <row r="98">
          <cell r="A98" t="str">
            <v>03.326.00</v>
          </cell>
          <cell r="B98" t="str">
            <v xml:space="preserve">Concreto fck= 20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38</v>
          </cell>
          <cell r="G98">
            <v>149.19999999999999</v>
          </cell>
        </row>
        <row r="99">
          <cell r="B99" t="str">
            <v>Drenos</v>
          </cell>
        </row>
        <row r="100">
          <cell r="A100" t="str">
            <v>P 03.991.01c</v>
          </cell>
          <cell r="B100" t="str">
            <v>Dreno de FF D= 100 mm x 500mm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40</v>
          </cell>
          <cell r="G100">
            <v>15.64</v>
          </cell>
        </row>
        <row r="101">
          <cell r="A101" t="str">
            <v>P 03.991.01b</v>
          </cell>
          <cell r="B101" t="str">
            <v>Dreno de FF D= 50 mm x 500mm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30</v>
          </cell>
          <cell r="G101">
            <v>6.63</v>
          </cell>
        </row>
        <row r="102">
          <cell r="A102" t="str">
            <v>P 03.991.01a</v>
          </cell>
          <cell r="B102" t="str">
            <v>Dreno de FF D= 30 mm x 750mm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40</v>
          </cell>
          <cell r="G102">
            <v>6.25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6227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2241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246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 t="str">
            <v xml:space="preserve"> </v>
          </cell>
          <cell r="D110" t="str">
            <v xml:space="preserve"> 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Alvenaria de pedra argamassada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PI 01</v>
          </cell>
          <cell r="B112" t="str">
            <v>Poste de aço galv. a fogo, c/ 20,0m de alt. p/ instal. tipo engastado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7</v>
          </cell>
          <cell r="G112">
            <v>2662.25</v>
          </cell>
        </row>
        <row r="113">
          <cell r="A113" t="str">
            <v>PI 02</v>
          </cell>
          <cell r="B113" t="str">
            <v>Poste de aço galvanizado a fogo, c/ 10,0m de alt. p/instal.na lat. dos viadutos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500</v>
          </cell>
        </row>
        <row r="114">
          <cell r="A114" t="str">
            <v>PI 03</v>
          </cell>
          <cell r="B114" t="str">
            <v xml:space="preserve">Luminária p/ iluminação pública ref.HRC-612 da Philips ou similar 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12</v>
          </cell>
          <cell r="G114">
            <v>400</v>
          </cell>
        </row>
        <row r="115">
          <cell r="A115" t="str">
            <v>PI 04</v>
          </cell>
          <cell r="B115" t="str">
            <v xml:space="preserve">Luminária p/ iluminação pública ref.SRC-612 da Philips ou similar 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22</v>
          </cell>
          <cell r="G115">
            <v>425.5</v>
          </cell>
        </row>
        <row r="116">
          <cell r="A116" t="str">
            <v>PI 07</v>
          </cell>
          <cell r="B116" t="str">
            <v>Suporte p/ luminária tipo ZGP402 da Philips ou similar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7</v>
          </cell>
          <cell r="G116">
            <v>100</v>
          </cell>
        </row>
        <row r="117">
          <cell r="A117" t="str">
            <v>PI 08</v>
          </cell>
          <cell r="B117" t="str">
            <v>Suporte p/ luminária tipo ZGP401 da Philips ou similar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20</v>
          </cell>
          <cell r="G117">
            <v>81.650000000000006</v>
          </cell>
        </row>
        <row r="118">
          <cell r="A118" t="str">
            <v>PI 09</v>
          </cell>
          <cell r="B118" t="str">
            <v>Lâmpada a vapor de sódio 400W, alta pressão, base E40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22</v>
          </cell>
          <cell r="G118">
            <v>33.35</v>
          </cell>
        </row>
        <row r="119">
          <cell r="A119" t="str">
            <v>PI 10</v>
          </cell>
          <cell r="B119" t="str">
            <v>Lâmpada a vapor de mercúrio 250W, alta pressão, base E40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12</v>
          </cell>
          <cell r="G119">
            <v>28.75</v>
          </cell>
        </row>
        <row r="120">
          <cell r="A120" t="str">
            <v>PI 14</v>
          </cell>
          <cell r="B120" t="str">
            <v>Caixa de passagem para instalação aparente D=50mm, tipo T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120</v>
          </cell>
          <cell r="G120">
            <v>4.08</v>
          </cell>
        </row>
        <row r="121">
          <cell r="A121" t="str">
            <v>PI 22</v>
          </cell>
          <cell r="B121" t="str">
            <v>Base completa com fusível Diazed, 6A, retardado, incluíndo tampa, anel de proteção e ajuste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34</v>
          </cell>
          <cell r="G121">
            <v>8.6300000000000008</v>
          </cell>
        </row>
        <row r="122">
          <cell r="A122" t="str">
            <v>PI 23</v>
          </cell>
          <cell r="B122" t="str">
            <v>Contator tripolar a seco, p/ corrente alternada - 55 A, para uso em rede 380/220V - 60Hz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234.6</v>
          </cell>
        </row>
        <row r="123">
          <cell r="A123" t="str">
            <v>PI 24</v>
          </cell>
          <cell r="B123" t="str">
            <v>Fita elétrica auto fusão a base de borracha EPR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5</v>
          </cell>
          <cell r="G123">
            <v>6.39</v>
          </cell>
        </row>
        <row r="124">
          <cell r="A124" t="str">
            <v>PI 25</v>
          </cell>
          <cell r="B124" t="str">
            <v>Fita adesiva plástica isolante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8</v>
          </cell>
          <cell r="G124">
            <v>3.84</v>
          </cell>
        </row>
        <row r="125">
          <cell r="A125" t="str">
            <v>PI 26</v>
          </cell>
          <cell r="B125" t="str">
            <v>Relé fotoelétrico c/ suporte para fixação galv. com furo 18mm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</v>
          </cell>
          <cell r="G125">
            <v>11.5</v>
          </cell>
        </row>
        <row r="126">
          <cell r="A126" t="str">
            <v>PI 27</v>
          </cell>
          <cell r="B126" t="str">
            <v>Cabo isolado p/ 1000V, bitola 35mm²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3600</v>
          </cell>
          <cell r="G126">
            <v>1.55</v>
          </cell>
        </row>
        <row r="127">
          <cell r="A127" t="str">
            <v>PI 28</v>
          </cell>
          <cell r="B127" t="str">
            <v>Eletroduto de aço tipo pesado 100mm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120</v>
          </cell>
          <cell r="G127">
            <v>28.55</v>
          </cell>
        </row>
        <row r="128">
          <cell r="A128" t="str">
            <v>PI 29</v>
          </cell>
          <cell r="B128" t="str">
            <v>Curva em alumínio fundido de alta resistência, fixação por encaixe,50mm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PI 30</v>
          </cell>
          <cell r="B129" t="str">
            <v>Haste para aterramento aço-cobre D 13x2400mm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15</v>
          </cell>
          <cell r="G129">
            <v>6.04</v>
          </cell>
        </row>
        <row r="130">
          <cell r="A130" t="str">
            <v>PI 31</v>
          </cell>
          <cell r="B130" t="str">
            <v>Cabo de cobre nú meio duro, 7 fios 2AWG</v>
          </cell>
          <cell r="C130" t="str">
            <v xml:space="preserve"> </v>
          </cell>
          <cell r="D130" t="str">
            <v xml:space="preserve"> </v>
          </cell>
          <cell r="E130" t="str">
            <v>kg</v>
          </cell>
          <cell r="F130">
            <v>10</v>
          </cell>
          <cell r="G130">
            <v>7.02</v>
          </cell>
        </row>
        <row r="131">
          <cell r="A131" t="str">
            <v>PI 32</v>
          </cell>
          <cell r="B131" t="str">
            <v>Conetor paralelo, liga alumínio tronco 1/0-4 AWG e derivação 2-4AWG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10</v>
          </cell>
          <cell r="G131">
            <v>1.04</v>
          </cell>
        </row>
        <row r="132">
          <cell r="A132" t="str">
            <v>PI 33</v>
          </cell>
          <cell r="B132" t="str">
            <v>Tubo de aço galvanizado, vara de 6m e 50mm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74.06</v>
          </cell>
        </row>
        <row r="133">
          <cell r="A133" t="str">
            <v>PI 34</v>
          </cell>
          <cell r="B133" t="str">
            <v>Construção de caixa tipo SP, ou pré-instalada com as mesmas características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19</v>
          </cell>
          <cell r="G133">
            <v>180</v>
          </cell>
        </row>
        <row r="134">
          <cell r="A134" t="str">
            <v>PI 35</v>
          </cell>
          <cell r="B134" t="str">
            <v>Construção de embasamento p/ poste tipo engastado, 20m de altura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7</v>
          </cell>
          <cell r="G134">
            <v>494</v>
          </cell>
        </row>
        <row r="135">
          <cell r="A135" t="str">
            <v>PI 36</v>
          </cell>
          <cell r="B135" t="str">
            <v>Construção de embasamento p/ poste tipo engastado, concreto duplo T, 10m de altura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12</v>
          </cell>
          <cell r="G135">
            <v>285</v>
          </cell>
        </row>
        <row r="136">
          <cell r="A136" t="str">
            <v>PI 38</v>
          </cell>
          <cell r="B136" t="str">
            <v>Confecção de emendas retas ou derivação em cabos classe 1000V, c/ conector à compressão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20</v>
          </cell>
          <cell r="G136">
            <v>4.5</v>
          </cell>
        </row>
        <row r="137">
          <cell r="A137" t="str">
            <v>PI 39</v>
          </cell>
          <cell r="B137" t="str">
            <v>Fixação de haste de terra e conexão ao neutro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15</v>
          </cell>
          <cell r="G137">
            <v>35</v>
          </cell>
        </row>
        <row r="138">
          <cell r="A138" t="str">
            <v>PI 40</v>
          </cell>
          <cell r="B138" t="str">
            <v>Montagem eletromecân.de iluminação a 17,5m de alt., formada p/2 pétalas, c/ fixação dos equip.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7</v>
          </cell>
          <cell r="G138">
            <v>550</v>
          </cell>
        </row>
        <row r="139">
          <cell r="A139" t="str">
            <v>PI 41</v>
          </cell>
          <cell r="B139" t="str">
            <v>Instalação de tubo de aço vara de 6m e curva de entrada de cabos na lateral do poste c/ fix. dutos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200</v>
          </cell>
        </row>
        <row r="140">
          <cell r="A140" t="str">
            <v>PI 42</v>
          </cell>
          <cell r="B140" t="str">
            <v>Instalação de poste de aço de 20m de altura engastado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7</v>
          </cell>
          <cell r="G140">
            <v>250</v>
          </cell>
        </row>
        <row r="141">
          <cell r="A141" t="str">
            <v>PI 43</v>
          </cell>
          <cell r="B141" t="str">
            <v>Travessia de pista asfáltica p/ lançamento dutos aço tipo pesado 100mm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70</v>
          </cell>
        </row>
        <row r="142">
          <cell r="A142" t="str">
            <v>PI 44</v>
          </cell>
          <cell r="B142" t="str">
            <v>Montagem eletromecânica de luminária 10,0m de altura, c/ fixação dos equip.e conexões elétricos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20</v>
          </cell>
          <cell r="G142">
            <v>60</v>
          </cell>
        </row>
        <row r="143">
          <cell r="A143" t="str">
            <v>PI 46</v>
          </cell>
          <cell r="B143" t="str">
            <v>Fixação de eletroduto de aço vara 3m ao longo das passarelas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120</v>
          </cell>
          <cell r="G143">
            <v>30</v>
          </cell>
        </row>
        <row r="144">
          <cell r="A144" t="str">
            <v>PI 51</v>
          </cell>
          <cell r="B144" t="str">
            <v>Eletoduto de PVC corrugado tipo Kanalex ou similar, 50 mm</v>
          </cell>
          <cell r="C144" t="str">
            <v xml:space="preserve"> </v>
          </cell>
          <cell r="D144" t="str">
            <v xml:space="preserve"> </v>
          </cell>
          <cell r="E144" t="str">
            <v>m</v>
          </cell>
          <cell r="F144">
            <v>415</v>
          </cell>
          <cell r="G144">
            <v>3.02</v>
          </cell>
        </row>
        <row r="145">
          <cell r="A145" t="str">
            <v>PI 56</v>
          </cell>
          <cell r="B145" t="str">
            <v>Cabo isolado p/ 1000V, 4 mm² de alumínio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440</v>
          </cell>
          <cell r="G145">
            <v>0.37</v>
          </cell>
        </row>
        <row r="146">
          <cell r="A146" t="str">
            <v>PI 63</v>
          </cell>
          <cell r="B146" t="str">
            <v>Eletroduto de aço galvanizado, d=50mm, vara de 3m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120</v>
          </cell>
          <cell r="G146">
            <v>40</v>
          </cell>
        </row>
        <row r="147">
          <cell r="A147" t="str">
            <v>PI 64</v>
          </cell>
          <cell r="B147" t="str">
            <v>Caixa de passagem p/ instalação aparente, D=50mm, tipo E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10</v>
          </cell>
          <cell r="G147">
            <v>20</v>
          </cell>
        </row>
        <row r="148">
          <cell r="A148" t="str">
            <v>PI 65</v>
          </cell>
          <cell r="B148" t="str">
            <v>Cabo de alumínio 1/0</v>
          </cell>
          <cell r="C148" t="str">
            <v xml:space="preserve"> </v>
          </cell>
          <cell r="D148" t="str">
            <v xml:space="preserve"> </v>
          </cell>
          <cell r="E148" t="str">
            <v>m</v>
          </cell>
          <cell r="F148">
            <v>450</v>
          </cell>
          <cell r="G148">
            <v>1.7</v>
          </cell>
        </row>
        <row r="149">
          <cell r="A149" t="str">
            <v>PI 66</v>
          </cell>
          <cell r="B149" t="str">
            <v>Cabo isolado p/ 1000 V, 6 mm2 de alumínio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140</v>
          </cell>
          <cell r="G149">
            <v>1</v>
          </cell>
        </row>
        <row r="150">
          <cell r="A150" t="str">
            <v>PI 68</v>
          </cell>
          <cell r="B150" t="str">
            <v>Instalação poste metálico c/ base, 10m de altura na lateral do viaduto</v>
          </cell>
          <cell r="C150" t="str">
            <v xml:space="preserve"> </v>
          </cell>
          <cell r="D150" t="str">
            <v xml:space="preserve"> </v>
          </cell>
          <cell r="E150" t="str">
            <v>un</v>
          </cell>
          <cell r="F150">
            <v>8</v>
          </cell>
          <cell r="G150">
            <v>100</v>
          </cell>
        </row>
        <row r="151">
          <cell r="A151" t="str">
            <v>PI 57</v>
          </cell>
          <cell r="B151" t="str">
            <v>Lançamento de cabos em eletroduto de PVC corrugado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415</v>
          </cell>
          <cell r="G151">
            <v>3</v>
          </cell>
        </row>
        <row r="152">
          <cell r="A152" t="str">
            <v>PI 37</v>
          </cell>
          <cell r="B152" t="str">
            <v>Lançamento de cabos em dutos de aço, classe 1000V, circuito trifásico mais neutro, e monofásico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60</v>
          </cell>
          <cell r="G152">
            <v>4</v>
          </cell>
        </row>
        <row r="153">
          <cell r="A153" t="str">
            <v>PI 69</v>
          </cell>
          <cell r="B153" t="str">
            <v>Instalação de poste concreto duplo T, 10m de altura, engastado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12</v>
          </cell>
          <cell r="G153">
            <v>200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550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530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14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1</v>
          </cell>
          <cell r="G157">
            <v>75</v>
          </cell>
        </row>
        <row r="158">
          <cell r="A158" t="str">
            <v>R12</v>
          </cell>
          <cell r="B158" t="str">
            <v>Remanejamento de Poste de Concreto 10/600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75</v>
          </cell>
        </row>
        <row r="159">
          <cell r="A159" t="str">
            <v>R14</v>
          </cell>
          <cell r="B159" t="str">
            <v>Remanejamento de Poste de Concreto 11/300</v>
          </cell>
          <cell r="C159" t="str">
            <v xml:space="preserve"> </v>
          </cell>
          <cell r="D159" t="str">
            <v xml:space="preserve"> </v>
          </cell>
          <cell r="E159" t="str">
            <v>un</v>
          </cell>
          <cell r="F159">
            <v>6</v>
          </cell>
          <cell r="G159">
            <v>75</v>
          </cell>
        </row>
        <row r="160">
          <cell r="A160" t="str">
            <v>R27</v>
          </cell>
          <cell r="B160" t="str">
            <v>Remanejamento de Poste de Madeira</v>
          </cell>
          <cell r="C160" t="str">
            <v xml:space="preserve"> </v>
          </cell>
          <cell r="D160" t="str">
            <v xml:space="preserve"> </v>
          </cell>
          <cell r="E160" t="str">
            <v>un</v>
          </cell>
          <cell r="F160">
            <v>2</v>
          </cell>
          <cell r="G160">
            <v>70</v>
          </cell>
        </row>
        <row r="161">
          <cell r="A161" t="str">
            <v>R20</v>
          </cell>
          <cell r="B161" t="str">
            <v>Remanejamento de Poste de Concreto 10/300 c/ 3 pétalas (400W) instalado</v>
          </cell>
          <cell r="C161" t="str">
            <v xml:space="preserve"> </v>
          </cell>
          <cell r="D161" t="str">
            <v xml:space="preserve"> </v>
          </cell>
          <cell r="E161" t="str">
            <v>un</v>
          </cell>
          <cell r="F161">
            <v>4</v>
          </cell>
          <cell r="G161">
            <v>250</v>
          </cell>
        </row>
        <row r="162">
          <cell r="A162" t="str">
            <v>R20A</v>
          </cell>
          <cell r="B162" t="str">
            <v>Remanejamento de Poste de Concreto 11/300 c/ 3 pétalas (400W) instalado</v>
          </cell>
          <cell r="C162" t="str">
            <v xml:space="preserve"> </v>
          </cell>
          <cell r="D162" t="str">
            <v xml:space="preserve"> </v>
          </cell>
          <cell r="E162" t="str">
            <v>un</v>
          </cell>
          <cell r="F162">
            <v>4</v>
          </cell>
          <cell r="G162">
            <v>250</v>
          </cell>
        </row>
        <row r="163">
          <cell r="A163" t="str">
            <v>R18</v>
          </cell>
          <cell r="B163" t="str">
            <v>Remanejamento de Poste de Concreto 10/150 c/ 3 pétalas (400W) instalado</v>
          </cell>
          <cell r="C163" t="str">
            <v xml:space="preserve"> </v>
          </cell>
          <cell r="D163" t="str">
            <v xml:space="preserve"> </v>
          </cell>
          <cell r="E163" t="str">
            <v>un</v>
          </cell>
          <cell r="F163">
            <v>2</v>
          </cell>
          <cell r="G163">
            <v>250</v>
          </cell>
        </row>
        <row r="164">
          <cell r="A164" t="str">
            <v>R3</v>
          </cell>
          <cell r="B164" t="str">
            <v>Remanejamento de Rede de Telefonia</v>
          </cell>
          <cell r="C164" t="str">
            <v xml:space="preserve"> </v>
          </cell>
          <cell r="D164" t="str">
            <v xml:space="preserve"> </v>
          </cell>
          <cell r="E164" t="str">
            <v>m</v>
          </cell>
          <cell r="F164">
            <v>300</v>
          </cell>
          <cell r="G164">
            <v>2</v>
          </cell>
        </row>
        <row r="165">
          <cell r="A165" t="str">
            <v>R29</v>
          </cell>
          <cell r="B165" t="str">
            <v>Remanejamento de Canalização de água em PVC, 40mm</v>
          </cell>
          <cell r="C165" t="str">
            <v xml:space="preserve"> </v>
          </cell>
          <cell r="D165" t="str">
            <v xml:space="preserve"> </v>
          </cell>
          <cell r="E165" t="str">
            <v>m</v>
          </cell>
          <cell r="F165">
            <v>440</v>
          </cell>
          <cell r="G165">
            <v>22.79</v>
          </cell>
        </row>
      </sheetData>
      <sheetData sheetId="1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2733</v>
          </cell>
          <cell r="G17">
            <v>1.98</v>
          </cell>
        </row>
        <row r="18">
          <cell r="A18" t="str">
            <v>01.100.14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1490</v>
          </cell>
          <cell r="G18">
            <v>2.4</v>
          </cell>
        </row>
        <row r="19">
          <cell r="A19" t="str">
            <v>DER50260</v>
          </cell>
          <cell r="B19" t="str">
            <v>Esc.  Carga e Transp. de mat. 1a cat. c/ CB 5000&lt;DMT&lt;6000m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7702</v>
          </cell>
          <cell r="G19">
            <v>4.29</v>
          </cell>
        </row>
        <row r="20">
          <cell r="A20" t="str">
            <v>DER50385</v>
          </cell>
          <cell r="B20" t="str">
            <v>Esc.  Carga e Transp. de mat. 1a cat. c/ CB 26000&lt;DMT&lt;28000m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20309</v>
          </cell>
          <cell r="G20">
            <v>15.02</v>
          </cell>
        </row>
        <row r="21">
          <cell r="A21" t="str">
            <v>01.101.14</v>
          </cell>
          <cell r="B21" t="str">
            <v>Escavação,carga e transportes de material de 2a categoria,c/CB,  DMT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2985</v>
          </cell>
          <cell r="G21">
            <v>3.49</v>
          </cell>
        </row>
        <row r="22">
          <cell r="A22" t="str">
            <v>DER51250</v>
          </cell>
          <cell r="B22" t="str">
            <v>Escavação,carga e transportes de material de 2a categoria DMT 5000 a 6000m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5134</v>
          </cell>
          <cell r="G22">
            <v>5.7</v>
          </cell>
        </row>
        <row r="23">
          <cell r="A23" t="str">
            <v>DER52105</v>
          </cell>
          <cell r="B23" t="str">
            <v>Esc. Carga e Transp. de solos moles 2000&lt;DMT&lt;=3000m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15622</v>
          </cell>
          <cell r="G23">
            <v>5.77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25992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2444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Aterro reforçado c/ elementos Terramesh (1,00x1,00x4,00m)(malha 8x10) ou similar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DER82660</v>
          </cell>
          <cell r="B28" t="str">
            <v>Gabião caixa em PVC c/ h=100cm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195</v>
          </cell>
          <cell r="G28">
            <v>122.97</v>
          </cell>
        </row>
        <row r="29">
          <cell r="A29" t="str">
            <v>09.517.04</v>
          </cell>
          <cell r="B29" t="str">
            <v>Pedra de mão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2746</v>
          </cell>
          <cell r="G29">
            <v>11.92</v>
          </cell>
        </row>
        <row r="30">
          <cell r="A30">
            <v>9000032</v>
          </cell>
          <cell r="B30" t="str">
            <v>Manta Geotextil 200g/m2</v>
          </cell>
          <cell r="C30">
            <v>0</v>
          </cell>
          <cell r="D30">
            <v>0</v>
          </cell>
          <cell r="E30" t="str">
            <v>m2</v>
          </cell>
          <cell r="F30">
            <v>4730</v>
          </cell>
          <cell r="G30">
            <v>5.83</v>
          </cell>
        </row>
        <row r="31">
          <cell r="F31" t="str">
            <v>SUB-TOTAL</v>
          </cell>
        </row>
        <row r="33">
          <cell r="B33" t="str">
            <v>PAVIMENTAÇÃO</v>
          </cell>
        </row>
        <row r="34">
          <cell r="A34" t="str">
            <v>02.000.00</v>
          </cell>
          <cell r="B34" t="str">
            <v>Regularização do subleito</v>
          </cell>
          <cell r="C34" t="str">
            <v xml:space="preserve"> </v>
          </cell>
          <cell r="D34" t="str">
            <v xml:space="preserve"> </v>
          </cell>
          <cell r="E34" t="str">
            <v>m2</v>
          </cell>
          <cell r="F34">
            <v>51009</v>
          </cell>
          <cell r="G34">
            <v>0.3</v>
          </cell>
        </row>
        <row r="35">
          <cell r="A35" t="str">
            <v>DER53130</v>
          </cell>
          <cell r="B35" t="str">
            <v>Camada de macadame seco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10024</v>
          </cell>
          <cell r="G35">
            <v>21.86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 t="str">
            <v xml:space="preserve"> </v>
          </cell>
          <cell r="E36" t="str">
            <v>m3</v>
          </cell>
          <cell r="F36">
            <v>7284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 t="str">
            <v xml:space="preserve"> 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Pintura de ligação - Fornec., transporte e execução</v>
          </cell>
          <cell r="C38" t="str">
            <v>DNER-ES307/97</v>
          </cell>
          <cell r="D38" t="str">
            <v xml:space="preserve"> 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02.540.01</v>
          </cell>
          <cell r="B39" t="str">
            <v>Concreto betuminoso usinado a quente - usina 100/140 t/h</v>
          </cell>
          <cell r="C39" t="str">
            <v>DNER-ES313/97</v>
          </cell>
          <cell r="D39" t="str">
            <v xml:space="preserve"> </v>
          </cell>
          <cell r="E39" t="str">
            <v>t</v>
          </cell>
          <cell r="F39">
            <v>14670.5</v>
          </cell>
          <cell r="G39">
            <v>67.64</v>
          </cell>
        </row>
        <row r="40">
          <cell r="A40" t="str">
            <v>DER82200a</v>
          </cell>
          <cell r="B40" t="str">
            <v>Remoção de camada granular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546</v>
          </cell>
          <cell r="G40">
            <v>4.67</v>
          </cell>
        </row>
        <row r="41">
          <cell r="A41" t="str">
            <v>DER82200</v>
          </cell>
          <cell r="B41" t="str">
            <v>Remoção de revestimento de CBUQ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545</v>
          </cell>
          <cell r="G41">
            <v>5.73</v>
          </cell>
        </row>
        <row r="42">
          <cell r="F42" t="str">
            <v>SUB-TOTAL</v>
          </cell>
        </row>
        <row r="44">
          <cell r="B44" t="str">
            <v>DRENAGEM</v>
          </cell>
        </row>
        <row r="45">
          <cell r="A45" t="str">
            <v>04.000.00</v>
          </cell>
          <cell r="B45" t="str">
            <v>Escavação manual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48</v>
          </cell>
          <cell r="G45">
            <v>17.57</v>
          </cell>
        </row>
        <row r="46">
          <cell r="A46" t="str">
            <v>04.001.00</v>
          </cell>
          <cell r="B46" t="str">
            <v>Escavação mecânica em material de 1a categoria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1400</v>
          </cell>
          <cell r="G46">
            <v>2.09</v>
          </cell>
        </row>
        <row r="47">
          <cell r="A47" t="str">
            <v>04.001.01</v>
          </cell>
          <cell r="B47" t="str">
            <v>Escavação mecânica,reaterro e compactação (material de 1a categoria)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912</v>
          </cell>
          <cell r="G47">
            <v>3.03</v>
          </cell>
        </row>
        <row r="48">
          <cell r="A48" t="str">
            <v>04.401.02</v>
          </cell>
          <cell r="B48" t="str">
            <v>Valeta de prot. de aterro c/ revest. vegetal VPA 02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1091</v>
          </cell>
          <cell r="G48">
            <v>24.32</v>
          </cell>
        </row>
        <row r="49">
          <cell r="A49" t="str">
            <v>04.500.06</v>
          </cell>
          <cell r="B49" t="str">
            <v>Dreno longit. profundo p/cortes em solo- DPS 06</v>
          </cell>
          <cell r="C49" t="str">
            <v>DNER-ES292/97</v>
          </cell>
          <cell r="D49" t="str">
            <v xml:space="preserve"> </v>
          </cell>
          <cell r="E49" t="str">
            <v>m</v>
          </cell>
          <cell r="F49">
            <v>627</v>
          </cell>
          <cell r="G49">
            <v>34.94</v>
          </cell>
        </row>
        <row r="50">
          <cell r="A50" t="str">
            <v>04.502.02</v>
          </cell>
          <cell r="B50" t="str">
            <v>Boca de saída p/ dreno longit. profundo- BSD 02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6</v>
          </cell>
          <cell r="G50">
            <v>49.08</v>
          </cell>
        </row>
        <row r="51">
          <cell r="A51" t="str">
            <v>04.510.03</v>
          </cell>
          <cell r="B51" t="str">
            <v>Dreno sub- superficial- DSS 03</v>
          </cell>
          <cell r="C51" t="str">
            <v>DNER-ES294/97</v>
          </cell>
          <cell r="D51" t="str">
            <v xml:space="preserve"> </v>
          </cell>
          <cell r="E51" t="str">
            <v>m</v>
          </cell>
          <cell r="F51">
            <v>1662</v>
          </cell>
          <cell r="G51">
            <v>3.71</v>
          </cell>
        </row>
        <row r="52">
          <cell r="A52" t="str">
            <v>04.511.01</v>
          </cell>
          <cell r="B52" t="str">
            <v>Boca de saída p/ dreno sub-superficial-BSD 03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8</v>
          </cell>
          <cell r="G52">
            <v>20.86</v>
          </cell>
        </row>
        <row r="53">
          <cell r="A53" t="str">
            <v>04.900.21</v>
          </cell>
          <cell r="B53" t="str">
            <v>Sarjeta de cant. central de concreto-SCC 01</v>
          </cell>
          <cell r="C53" t="str">
            <v>DNER-ES288/97</v>
          </cell>
          <cell r="D53" t="str">
            <v xml:space="preserve"> </v>
          </cell>
          <cell r="E53" t="str">
            <v>m</v>
          </cell>
          <cell r="F53">
            <v>822</v>
          </cell>
          <cell r="G53">
            <v>13.85</v>
          </cell>
        </row>
        <row r="54">
          <cell r="A54" t="str">
            <v>04.910.05</v>
          </cell>
          <cell r="B54" t="str">
            <v>Meio-fio de concreto-MFC 05</v>
          </cell>
          <cell r="C54" t="str">
            <v>DNER-ES290/97</v>
          </cell>
          <cell r="D54" t="str">
            <v xml:space="preserve"> </v>
          </cell>
          <cell r="E54" t="str">
            <v>m</v>
          </cell>
          <cell r="F54">
            <v>1758</v>
          </cell>
          <cell r="G54">
            <v>10.54</v>
          </cell>
        </row>
        <row r="55">
          <cell r="A55" t="str">
            <v>DER78150a</v>
          </cell>
          <cell r="B55" t="str">
            <v>Caixa coletora de sarjeta - CCS, D=60cm E H=1,5m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500.45</v>
          </cell>
        </row>
        <row r="56">
          <cell r="A56" t="str">
            <v>04.930.01</v>
          </cell>
          <cell r="B56" t="str">
            <v>Caixa coletora de sarjeta-CCS 01</v>
          </cell>
          <cell r="C56" t="str">
            <v>DNER-ES287/97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568.85</v>
          </cell>
        </row>
        <row r="57">
          <cell r="A57" t="str">
            <v>04.930.05</v>
          </cell>
          <cell r="B57" t="str">
            <v>Caixa coletora de sarjeta-CCS 05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715.16</v>
          </cell>
        </row>
        <row r="58">
          <cell r="A58" t="str">
            <v>04.930.11</v>
          </cell>
          <cell r="B58" t="str">
            <v>Caixa coletora de sarjeta-CCS 11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832.67</v>
          </cell>
        </row>
        <row r="59">
          <cell r="A59" t="str">
            <v>04.950.02</v>
          </cell>
          <cell r="B59" t="str">
            <v>Dissipador de energia- DES 02</v>
          </cell>
          <cell r="C59" t="str">
            <v>DNER-ES283/97</v>
          </cell>
          <cell r="D59" t="str">
            <v xml:space="preserve"> </v>
          </cell>
          <cell r="E59" t="str">
            <v>un</v>
          </cell>
          <cell r="F59">
            <v>1</v>
          </cell>
          <cell r="G59">
            <v>110.58</v>
          </cell>
        </row>
        <row r="60">
          <cell r="A60" t="str">
            <v>04.960.01</v>
          </cell>
          <cell r="B60" t="str">
            <v>Boca de lobo simples c/ grelha de concreto-BLS 01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10</v>
          </cell>
          <cell r="G60">
            <v>203.51</v>
          </cell>
        </row>
        <row r="61">
          <cell r="A61" t="str">
            <v>04.960.02</v>
          </cell>
          <cell r="B61" t="str">
            <v>Boca de lobo simples c/ grelha de concreto-BLS 02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257.83999999999997</v>
          </cell>
        </row>
        <row r="62">
          <cell r="A62" t="str">
            <v>04.960.03</v>
          </cell>
          <cell r="B62" t="str">
            <v>Boca de lobo simples c/ grelha de concreto-BLS 03</v>
          </cell>
          <cell r="C62" t="str">
            <v xml:space="preserve"> </v>
          </cell>
          <cell r="D62" t="str">
            <v xml:space="preserve"> </v>
          </cell>
          <cell r="E62" t="str">
            <v>un</v>
          </cell>
          <cell r="F62">
            <v>2</v>
          </cell>
          <cell r="G62">
            <v>312.23</v>
          </cell>
        </row>
        <row r="63">
          <cell r="A63" t="str">
            <v>04.962.04</v>
          </cell>
          <cell r="B63" t="str">
            <v>Caixa de ligação e passagem- CLP 04</v>
          </cell>
          <cell r="C63" t="str">
            <v>DNER-ES287/97</v>
          </cell>
          <cell r="D63" t="str">
            <v xml:space="preserve"> </v>
          </cell>
          <cell r="E63" t="str">
            <v>un</v>
          </cell>
          <cell r="F63">
            <v>1</v>
          </cell>
          <cell r="G63">
            <v>645.97</v>
          </cell>
        </row>
        <row r="64">
          <cell r="A64" t="str">
            <v>04.963.01</v>
          </cell>
          <cell r="B64" t="str">
            <v>Poço de visita- PVI 01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1</v>
          </cell>
          <cell r="G64">
            <v>493.1</v>
          </cell>
        </row>
        <row r="65">
          <cell r="A65" t="str">
            <v>P 04.100.07</v>
          </cell>
          <cell r="B65" t="str">
            <v>Execução de galerias D=0,40 c/ lastro de brita</v>
          </cell>
          <cell r="C65" t="str">
            <v xml:space="preserve"> </v>
          </cell>
          <cell r="D65" t="str">
            <v xml:space="preserve"> </v>
          </cell>
          <cell r="E65" t="str">
            <v>m</v>
          </cell>
          <cell r="F65">
            <v>102</v>
          </cell>
          <cell r="G65">
            <v>41.68</v>
          </cell>
        </row>
        <row r="66">
          <cell r="A66" t="str">
            <v>P 04.100.09</v>
          </cell>
          <cell r="B66" t="str">
            <v>Execução de galerias D=0,60 c/ lastro de brita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124</v>
          </cell>
          <cell r="G66">
            <v>100.67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37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Canaleta c/ grelha de concreto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Caixa coletora de canaleta c/ H=2,00m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F71" t="str">
            <v>SUB-TOTAL</v>
          </cell>
        </row>
        <row r="73">
          <cell r="B73" t="str">
            <v>OBRAS DE ARTE ESPECIAIS</v>
          </cell>
        </row>
        <row r="74">
          <cell r="B74" t="str">
            <v>(Quatro tabuleiros)</v>
          </cell>
        </row>
        <row r="75">
          <cell r="B75" t="str">
            <v>Infra e Mesoestrutura</v>
          </cell>
        </row>
        <row r="76">
          <cell r="A76" t="str">
            <v>DER90150</v>
          </cell>
          <cell r="B76" t="str">
            <v>Escavação em tubulão a céu aberto em material de 1ªcateg.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</v>
          </cell>
          <cell r="G76">
            <v>184.89</v>
          </cell>
        </row>
        <row r="77">
          <cell r="A77" t="str">
            <v>DER90160</v>
          </cell>
          <cell r="B77" t="str">
            <v>Escavação em tubulão a céu aberto em material de 3ªcateg.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640.85</v>
          </cell>
        </row>
        <row r="78">
          <cell r="A78" t="str">
            <v>DER90170</v>
          </cell>
          <cell r="B78" t="str">
            <v>Escavação em tubulão sob ar comprimido em material de 1ªcateg.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140</v>
          </cell>
          <cell r="G78">
            <v>742.04</v>
          </cell>
        </row>
        <row r="79">
          <cell r="A79" t="str">
            <v>DER90180</v>
          </cell>
          <cell r="B79" t="str">
            <v>Escavação em tubulão sob ar comprimido em material de 3ªcateg.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03.371.01</v>
          </cell>
          <cell r="B80" t="str">
            <v>Formas de placa compensada resinada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879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11438</v>
          </cell>
          <cell r="G81">
            <v>2.59</v>
          </cell>
        </row>
        <row r="82">
          <cell r="A82" t="str">
            <v>P 03.327.01</v>
          </cell>
          <cell r="B82" t="str">
            <v xml:space="preserve">Concreto fck= 25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266</v>
          </cell>
          <cell r="G82">
            <v>163.22</v>
          </cell>
        </row>
        <row r="83">
          <cell r="B83" t="str">
            <v>Superestrutura</v>
          </cell>
        </row>
        <row r="84">
          <cell r="A84" t="str">
            <v>03.371.02</v>
          </cell>
          <cell r="B84" t="str">
            <v>Formas de placa compensada plastificada</v>
          </cell>
          <cell r="C84" t="str">
            <v xml:space="preserve"> </v>
          </cell>
          <cell r="D84" t="str">
            <v xml:space="preserve"> </v>
          </cell>
          <cell r="E84" t="str">
            <v>m2</v>
          </cell>
          <cell r="F84">
            <v>5127</v>
          </cell>
          <cell r="G84">
            <v>30.76</v>
          </cell>
        </row>
        <row r="85">
          <cell r="A85" t="str">
            <v>03.353.00</v>
          </cell>
          <cell r="B85" t="str">
            <v>Forn., preparo e colocação nas formas, de aço CA-50</v>
          </cell>
          <cell r="C85" t="str">
            <v xml:space="preserve"> </v>
          </cell>
          <cell r="D85" t="str">
            <v xml:space="preserve"> </v>
          </cell>
          <cell r="E85" t="str">
            <v>kg</v>
          </cell>
          <cell r="F85">
            <v>143680</v>
          </cell>
          <cell r="G85">
            <v>2.59</v>
          </cell>
        </row>
        <row r="86">
          <cell r="A86" t="str">
            <v>OAE17</v>
          </cell>
          <cell r="B86" t="str">
            <v>Transporte e lançamento de pré-lages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1368</v>
          </cell>
          <cell r="G86">
            <v>23.47</v>
          </cell>
        </row>
        <row r="87">
          <cell r="A87" t="str">
            <v>OAE18</v>
          </cell>
          <cell r="B87" t="str">
            <v>Transporte e lançamento de vigas pré-moldadas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80</v>
          </cell>
          <cell r="G87">
            <v>1281.27</v>
          </cell>
        </row>
        <row r="88">
          <cell r="A88" t="str">
            <v>03.330.00</v>
          </cell>
          <cell r="B88" t="str">
            <v>Concreto fck= 35 MPa-contr. raz. uso ger.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B89" t="str">
            <v>Diversos</v>
          </cell>
        </row>
        <row r="90">
          <cell r="B90" t="str">
            <v>Barreiras de segurança (C.A.) Tipo New Jersey (312 m)</v>
          </cell>
        </row>
        <row r="91">
          <cell r="A91" t="str">
            <v>03.371.01</v>
          </cell>
          <cell r="B91" t="str">
            <v>Formas de placa compensada resinada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4656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72</v>
          </cell>
          <cell r="G93">
            <v>163.22</v>
          </cell>
        </row>
        <row r="94">
          <cell r="B94" t="str">
            <v>Placas de aproximação( 08 unidades)</v>
          </cell>
        </row>
        <row r="95">
          <cell r="A95" t="str">
            <v>03.371.00</v>
          </cell>
          <cell r="B95" t="str">
            <v>Formas de madeira compensada</v>
          </cell>
          <cell r="C95" t="str">
            <v xml:space="preserve"> </v>
          </cell>
          <cell r="D95" t="str">
            <v xml:space="preserve"> 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03.353.00</v>
          </cell>
          <cell r="B96" t="str">
            <v>Forn., preparo e colocação nas formas, de aço CA-50</v>
          </cell>
          <cell r="C96" t="str">
            <v xml:space="preserve"> </v>
          </cell>
          <cell r="D96" t="str">
            <v xml:space="preserve"> </v>
          </cell>
          <cell r="E96" t="str">
            <v>kg</v>
          </cell>
          <cell r="F96">
            <v>7432</v>
          </cell>
          <cell r="G96">
            <v>2.59</v>
          </cell>
        </row>
        <row r="97">
          <cell r="A97" t="str">
            <v>P 03.327.01</v>
          </cell>
          <cell r="B97" t="str">
            <v xml:space="preserve">Concreto fck= 25 MPa-contr. raz. uso ger. 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108</v>
          </cell>
          <cell r="G97">
            <v>163.22</v>
          </cell>
        </row>
        <row r="98">
          <cell r="B98" t="str">
            <v>Drenos</v>
          </cell>
        </row>
        <row r="99">
          <cell r="A99" t="str">
            <v>P 03.991.01f</v>
          </cell>
          <cell r="B99" t="str">
            <v>Dreno de FF D= 150 mm x 400mm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F100" t="str">
            <v>SUB-TOTAL</v>
          </cell>
        </row>
        <row r="101">
          <cell r="B101" t="str">
            <v>OBRAS COMPLEMENTARES</v>
          </cell>
        </row>
        <row r="102">
          <cell r="A102" t="str">
            <v>05.100.00</v>
          </cell>
          <cell r="B102" t="str">
            <v>Enleivamento</v>
          </cell>
          <cell r="C102" t="str">
            <v>DNER-ES341/97</v>
          </cell>
          <cell r="D102" t="str">
            <v xml:space="preserve"> </v>
          </cell>
          <cell r="E102" t="str">
            <v>m2</v>
          </cell>
          <cell r="F102">
            <v>26014</v>
          </cell>
          <cell r="G102">
            <v>2.06</v>
          </cell>
        </row>
        <row r="103">
          <cell r="A103" t="str">
            <v>DER53460a</v>
          </cell>
          <cell r="B103" t="str">
            <v>Calçamento com briquetes de 6 cm</v>
          </cell>
          <cell r="C103" t="str">
            <v xml:space="preserve"> </v>
          </cell>
          <cell r="D103" t="str">
            <v xml:space="preserve"> </v>
          </cell>
          <cell r="E103" t="str">
            <v>m2</v>
          </cell>
          <cell r="F103">
            <v>1100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Fornecimento e plantio de árvore selecionada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05.102.00</v>
          </cell>
          <cell r="B106" t="str">
            <v>Hidrossemeadura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6318</v>
          </cell>
          <cell r="G106">
            <v>0.49</v>
          </cell>
        </row>
        <row r="107">
          <cell r="A107" t="str">
            <v>DER81950</v>
          </cell>
          <cell r="B107" t="str">
            <v>Calçada em lastro de brita c/revestimento em concreto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1400</v>
          </cell>
          <cell r="G107">
            <v>8.94</v>
          </cell>
        </row>
        <row r="108">
          <cell r="A108" t="str">
            <v>P 06.030.00</v>
          </cell>
          <cell r="B108" t="str">
            <v>Barreira de segurança simples</v>
          </cell>
          <cell r="C108" t="str">
            <v xml:space="preserve"> </v>
          </cell>
          <cell r="D108" t="str">
            <v xml:space="preserve"> </v>
          </cell>
          <cell r="E108" t="str">
            <v>m</v>
          </cell>
          <cell r="F108">
            <v>492</v>
          </cell>
          <cell r="G108">
            <v>52.16</v>
          </cell>
        </row>
        <row r="109">
          <cell r="A109" t="str">
            <v>PI 01</v>
          </cell>
          <cell r="B109" t="str">
            <v>Poste de aço galv. a fogo, c/ 20,0m de alt. p/ instal. tipo engastado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10</v>
          </cell>
          <cell r="G109">
            <v>2662.25</v>
          </cell>
        </row>
        <row r="110">
          <cell r="A110" t="str">
            <v>PI 04</v>
          </cell>
          <cell r="B110" t="str">
            <v xml:space="preserve">Luminária p/ iluminação pública ref.SRC-612 da Philips ou similar 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20</v>
          </cell>
          <cell r="G110">
            <v>425.5</v>
          </cell>
        </row>
        <row r="111">
          <cell r="A111" t="str">
            <v>PI 07</v>
          </cell>
          <cell r="B111" t="str">
            <v>Suporte p/ luminária tipo ZGP402 da Philips ou similar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10</v>
          </cell>
          <cell r="G111">
            <v>100</v>
          </cell>
        </row>
        <row r="112">
          <cell r="A112" t="str">
            <v>PI 09</v>
          </cell>
          <cell r="B112" t="str">
            <v>Lâmpada a vapor de sódio 400W, alta pressão, base E40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20</v>
          </cell>
          <cell r="G112">
            <v>33.35</v>
          </cell>
        </row>
        <row r="113">
          <cell r="A113" t="str">
            <v>PI 10</v>
          </cell>
          <cell r="B113" t="str">
            <v>Lâmpada a vapor de mercúrio 250W, alta pressão, base E40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17</v>
          </cell>
          <cell r="G113">
            <v>28.75</v>
          </cell>
        </row>
        <row r="114">
          <cell r="A114" t="str">
            <v>PI 22</v>
          </cell>
          <cell r="B114" t="str">
            <v>Base completa com fusível Diazed, 6A, retardado, incluíndo tampa, anel de proteção e ajuste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29</v>
          </cell>
          <cell r="G114">
            <v>8.6300000000000008</v>
          </cell>
        </row>
        <row r="115">
          <cell r="A115" t="str">
            <v>PI 23</v>
          </cell>
          <cell r="B115" t="str">
            <v>Contator tripolar a seco, p/ corrente alternada - 55 A, para uso em rede 380/220V - 60Hz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5</v>
          </cell>
          <cell r="G115">
            <v>234.6</v>
          </cell>
        </row>
        <row r="116">
          <cell r="A116" t="str">
            <v>PI 24</v>
          </cell>
          <cell r="B116" t="str">
            <v>Fita elétrica auto fusão a base de borracha EPR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5</v>
          </cell>
          <cell r="G116">
            <v>6.39</v>
          </cell>
        </row>
        <row r="117">
          <cell r="A117" t="str">
            <v>PI 25</v>
          </cell>
          <cell r="B117" t="str">
            <v>Fita adesiva plástica isolante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3.84</v>
          </cell>
        </row>
        <row r="118">
          <cell r="A118" t="str">
            <v>PI 26</v>
          </cell>
          <cell r="B118" t="str">
            <v>Relé fotoelétrico c/ suporte para fixação galv. com furo 18mm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5</v>
          </cell>
          <cell r="G118">
            <v>11.5</v>
          </cell>
        </row>
        <row r="119">
          <cell r="A119" t="str">
            <v>PI 27</v>
          </cell>
          <cell r="B119" t="str">
            <v>Cabo isolado p/ 1000V, bitola 35mm²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1900</v>
          </cell>
          <cell r="G119">
            <v>1.55</v>
          </cell>
        </row>
        <row r="120">
          <cell r="A120" t="str">
            <v>PI 28</v>
          </cell>
          <cell r="B120" t="str">
            <v>Eletroduto de aço tipo pesado 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230</v>
          </cell>
          <cell r="G120">
            <v>28.55</v>
          </cell>
        </row>
        <row r="121">
          <cell r="A121" t="str">
            <v>PI 54</v>
          </cell>
          <cell r="B121" t="str">
            <v>Eletroduto de PVC corrugado tipo Kanalex ou similar, D=100mm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180</v>
          </cell>
          <cell r="G121">
            <v>4.95</v>
          </cell>
        </row>
        <row r="122">
          <cell r="A122" t="str">
            <v>PI 30</v>
          </cell>
          <cell r="B122" t="str">
            <v>Haste para aterramento aço-cobre D 13x2400mm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20</v>
          </cell>
          <cell r="G122">
            <v>6.04</v>
          </cell>
        </row>
        <row r="123">
          <cell r="A123" t="str">
            <v>PI 31</v>
          </cell>
          <cell r="B123" t="str">
            <v>Cabo de cobre nú meio duro, 7 fios 2AWG</v>
          </cell>
          <cell r="C123" t="str">
            <v xml:space="preserve"> </v>
          </cell>
          <cell r="D123" t="str">
            <v xml:space="preserve"> </v>
          </cell>
          <cell r="E123" t="str">
            <v>kg</v>
          </cell>
          <cell r="F123">
            <v>10</v>
          </cell>
          <cell r="G123">
            <v>7.02</v>
          </cell>
        </row>
        <row r="124">
          <cell r="A124" t="str">
            <v>PI 20</v>
          </cell>
          <cell r="B124" t="str">
            <v>Poste de concreto duplo T 10m, 150 daN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9</v>
          </cell>
          <cell r="G124">
            <v>200</v>
          </cell>
        </row>
        <row r="125">
          <cell r="A125" t="str">
            <v>PI 50</v>
          </cell>
          <cell r="B125" t="str">
            <v>Cabo isolado, de alumínio singelo, bitola 4 mm² - estimada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400</v>
          </cell>
          <cell r="G125">
            <v>0.35</v>
          </cell>
        </row>
        <row r="126">
          <cell r="A126" t="str">
            <v>PI 34</v>
          </cell>
          <cell r="B126" t="str">
            <v>Construção de caixa tipo SP, ou pré-instalada com as mesmas características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17</v>
          </cell>
          <cell r="G126">
            <v>180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10</v>
          </cell>
          <cell r="G127">
            <v>494</v>
          </cell>
        </row>
        <row r="128">
          <cell r="A128" t="str">
            <v>PI 36</v>
          </cell>
          <cell r="B128" t="str">
            <v>Construção de embasamento p/ poste tipo engastado, concreto duplo T, 10m de altura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9</v>
          </cell>
          <cell r="G128">
            <v>285</v>
          </cell>
        </row>
        <row r="129">
          <cell r="A129" t="str">
            <v>PI 37</v>
          </cell>
          <cell r="B129" t="str">
            <v>Lançamento de cabos em dutos de aço, classe 1000V, circuito trifásico mais neutro, e monofásico</v>
          </cell>
          <cell r="C129" t="str">
            <v xml:space="preserve"> </v>
          </cell>
          <cell r="D129" t="str">
            <v xml:space="preserve"> </v>
          </cell>
          <cell r="E129" t="str">
            <v>m</v>
          </cell>
          <cell r="F129">
            <v>115</v>
          </cell>
          <cell r="G129">
            <v>4</v>
          </cell>
        </row>
        <row r="130">
          <cell r="A130" t="str">
            <v>PI 38</v>
          </cell>
          <cell r="B130" t="str">
            <v>Confecção de emendas retas ou derivação em cabos classe 1000V, c/ conector à compressão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20</v>
          </cell>
          <cell r="G130">
            <v>4.5</v>
          </cell>
        </row>
        <row r="131">
          <cell r="A131" t="str">
            <v>PI 39</v>
          </cell>
          <cell r="B131" t="str">
            <v>Fixação de haste de terra e conexão ao neutro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20</v>
          </cell>
          <cell r="G131">
            <v>35</v>
          </cell>
        </row>
        <row r="132">
          <cell r="A132" t="str">
            <v>PI 40</v>
          </cell>
          <cell r="B132" t="str">
            <v>Montagem eletromecân.de iluminação a 17,5m de alt., formada p/2 pétalas, c/ fixação dos equip.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10</v>
          </cell>
          <cell r="G132">
            <v>550</v>
          </cell>
        </row>
        <row r="133">
          <cell r="A133" t="str">
            <v>PI 57</v>
          </cell>
          <cell r="B133" t="str">
            <v>Lançamento de cabos em eletroduto de PVC corrugado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180</v>
          </cell>
          <cell r="G133">
            <v>3</v>
          </cell>
        </row>
        <row r="134">
          <cell r="A134" t="str">
            <v>PI 42</v>
          </cell>
          <cell r="B134" t="str">
            <v>Instalação de poste de aço de 20m de altura engastado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10</v>
          </cell>
          <cell r="G134">
            <v>250</v>
          </cell>
        </row>
        <row r="135">
          <cell r="A135" t="str">
            <v>PI 43</v>
          </cell>
          <cell r="B135" t="str">
            <v>Travessia de pista asfáltica p/ lançamento dutos aço tipo pesado 100mm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115</v>
          </cell>
          <cell r="G135">
            <v>70</v>
          </cell>
        </row>
        <row r="136">
          <cell r="A136" t="str">
            <v>PI 45</v>
          </cell>
          <cell r="B136" t="str">
            <v>Montagem eletromecânica de luminária padrão CELESC em poste de 11m de altura, duplo T,c/ fixação dos equip.e conexões elétricos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19</v>
          </cell>
          <cell r="G136">
            <v>35</v>
          </cell>
        </row>
        <row r="137">
          <cell r="A137" t="str">
            <v>PI 03</v>
          </cell>
          <cell r="B137" t="str">
            <v xml:space="preserve">Luminária p/ iluminação pública ref.HRC-612 da Philips ou similar 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17</v>
          </cell>
          <cell r="G137">
            <v>400</v>
          </cell>
        </row>
        <row r="138">
          <cell r="A138" t="str">
            <v>PI 18</v>
          </cell>
          <cell r="B138" t="str">
            <v>Braço curvo p/ iluminação pública padrão CELESC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17</v>
          </cell>
          <cell r="G138">
            <v>6.33</v>
          </cell>
        </row>
        <row r="139">
          <cell r="A139" t="str">
            <v>PI 65</v>
          </cell>
          <cell r="B139" t="str">
            <v>Cabo de alumínio 1/0</v>
          </cell>
          <cell r="C139" t="str">
            <v xml:space="preserve"> </v>
          </cell>
          <cell r="D139" t="str">
            <v xml:space="preserve"> </v>
          </cell>
          <cell r="E139" t="str">
            <v>m</v>
          </cell>
          <cell r="F139">
            <v>3000</v>
          </cell>
          <cell r="G139">
            <v>1.7</v>
          </cell>
        </row>
        <row r="140">
          <cell r="A140" t="str">
            <v>PI 66</v>
          </cell>
          <cell r="B140" t="str">
            <v>Cabo isolado p/ 1000 V, 6 mm2 de alumínio</v>
          </cell>
          <cell r="C140" t="str">
            <v xml:space="preserve"> </v>
          </cell>
          <cell r="D140" t="str">
            <v xml:space="preserve"> </v>
          </cell>
          <cell r="E140" t="str">
            <v>m</v>
          </cell>
          <cell r="F140">
            <v>200</v>
          </cell>
          <cell r="G140">
            <v>1</v>
          </cell>
        </row>
        <row r="141">
          <cell r="A141" t="str">
            <v>PI 67</v>
          </cell>
          <cell r="B141" t="str">
            <v>Cabo isolado p/ 1000 V, 2,5 mm2 de alumínio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0.6</v>
          </cell>
        </row>
        <row r="142">
          <cell r="A142" t="str">
            <v>PI 33</v>
          </cell>
          <cell r="B142" t="str">
            <v>Tubo de aço galvanizado, vara de 6m e 50mm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3</v>
          </cell>
          <cell r="G142">
            <v>74.06</v>
          </cell>
        </row>
        <row r="143">
          <cell r="A143" t="str">
            <v>PI 69</v>
          </cell>
          <cell r="B143" t="str">
            <v>Instalação de poste concreto duplo T, 10m de altura, engastado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9</v>
          </cell>
          <cell r="G143">
            <v>200</v>
          </cell>
        </row>
        <row r="144">
          <cell r="A144" t="str">
            <v>PI 41</v>
          </cell>
          <cell r="B144" t="str">
            <v>Instalação de tubo de aço vara de 6m e curva de entrada de cabos na lateral do poste c/ fix. dutos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3</v>
          </cell>
          <cell r="G144">
            <v>200</v>
          </cell>
        </row>
        <row r="145">
          <cell r="A145" t="str">
            <v>R1</v>
          </cell>
          <cell r="B145" t="str">
            <v>Remanejamento de Rede de Baixa Tensão (220/380V)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50</v>
          </cell>
          <cell r="G145">
            <v>4.7</v>
          </cell>
        </row>
        <row r="146">
          <cell r="A146" t="str">
            <v>R2</v>
          </cell>
          <cell r="B146" t="str">
            <v>Remanejamento de Rede de Alta Tensão (138kV)</v>
          </cell>
          <cell r="C146" t="str">
            <v xml:space="preserve"> </v>
          </cell>
          <cell r="D146" t="str">
            <v xml:space="preserve"> </v>
          </cell>
          <cell r="E146" t="str">
            <v>m</v>
          </cell>
          <cell r="F146">
            <v>260</v>
          </cell>
          <cell r="G146">
            <v>6.2</v>
          </cell>
        </row>
        <row r="147">
          <cell r="A147" t="str">
            <v>R10</v>
          </cell>
          <cell r="B147" t="str">
            <v>Remanejamento de Poste de Concreto 10/150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7</v>
          </cell>
          <cell r="G147">
            <v>75</v>
          </cell>
        </row>
        <row r="148">
          <cell r="A148" t="str">
            <v>R11</v>
          </cell>
          <cell r="B148" t="str">
            <v>Remanejamento de Poste de Concreto 10/300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2</v>
          </cell>
          <cell r="G148">
            <v>75</v>
          </cell>
        </row>
        <row r="149">
          <cell r="A149" t="str">
            <v>R3</v>
          </cell>
          <cell r="B149" t="str">
            <v>Remanejamento de Rede de Telefonia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200</v>
          </cell>
          <cell r="G149">
            <v>2</v>
          </cell>
        </row>
      </sheetData>
      <sheetData sheetId="12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3287</v>
          </cell>
          <cell r="G17">
            <v>1.98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8803</v>
          </cell>
          <cell r="G18">
            <v>3.26</v>
          </cell>
        </row>
        <row r="19">
          <cell r="A19" t="str">
            <v>DER50300</v>
          </cell>
          <cell r="B19" t="str">
            <v>Esc.  Carga e Transp. de mat. 1a cat. c/ CB 9000&lt;DMT&lt;10000m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913</v>
          </cell>
          <cell r="G19">
            <v>6.3</v>
          </cell>
        </row>
        <row r="20">
          <cell r="A20" t="str">
            <v>01.101.19</v>
          </cell>
          <cell r="B20" t="str">
            <v>Escavação,carga e transportes de material de 2a categoria,c/CB,  DMT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3716</v>
          </cell>
          <cell r="G20">
            <v>4.51</v>
          </cell>
        </row>
        <row r="21">
          <cell r="A21" t="str">
            <v>DER51340</v>
          </cell>
          <cell r="B21" t="str">
            <v>Escavação,carga e transportes de material de 2a categoria DMT 18000 a 20000m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913</v>
          </cell>
          <cell r="G21">
            <v>13.65</v>
          </cell>
        </row>
        <row r="22">
          <cell r="A22" t="str">
            <v>DER52087</v>
          </cell>
          <cell r="B22" t="str">
            <v>Esc. Carga e Transp. de solos moles 400&lt;DMT&lt;=600m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702</v>
          </cell>
          <cell r="G22">
            <v>4.5999999999999996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8376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5380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43662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8333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6048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39556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491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491</v>
          </cell>
          <cell r="G35">
            <v>5.73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57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1358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186</v>
          </cell>
          <cell r="G40">
            <v>3.03</v>
          </cell>
        </row>
        <row r="41">
          <cell r="A41" t="str">
            <v>04.401.02</v>
          </cell>
          <cell r="B41" t="str">
            <v>Valeta de prot. de aterro c/ revest. vegetal VPA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1161</v>
          </cell>
          <cell r="G41">
            <v>24.32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 t="str">
            <v xml:space="preserve"> </v>
          </cell>
          <cell r="E42" t="str">
            <v>m</v>
          </cell>
          <cell r="F42">
            <v>1032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Sarjeta de cant. central de concreto-SCC 01</v>
          </cell>
          <cell r="C44" t="str">
            <v>DNER-ES288/97</v>
          </cell>
          <cell r="D44" t="str">
            <v xml:space="preserve"> 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04.900.22</v>
          </cell>
          <cell r="B45" t="str">
            <v>Sarjeta de cant. central de concreto-SCC 02</v>
          </cell>
          <cell r="C45" t="str">
            <v>DNER-ES288/97</v>
          </cell>
          <cell r="D45" t="str">
            <v xml:space="preserve"> </v>
          </cell>
          <cell r="E45" t="str">
            <v>m</v>
          </cell>
          <cell r="F45">
            <v>924</v>
          </cell>
          <cell r="G45">
            <v>19.170000000000002</v>
          </cell>
        </row>
        <row r="46">
          <cell r="A46" t="str">
            <v>04.900.04</v>
          </cell>
          <cell r="B46" t="str">
            <v>Sarjeta triangular de concreto-STC 04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94</v>
          </cell>
          <cell r="G46">
            <v>12.93</v>
          </cell>
        </row>
        <row r="47">
          <cell r="A47" t="str">
            <v>04.910.05</v>
          </cell>
          <cell r="B47" t="str">
            <v>Meio-fio de concreto-MFC 05</v>
          </cell>
          <cell r="C47" t="str">
            <v>DNER-ES290/97</v>
          </cell>
          <cell r="D47" t="str">
            <v xml:space="preserve"> </v>
          </cell>
          <cell r="E47" t="str">
            <v>m</v>
          </cell>
          <cell r="F47">
            <v>1664</v>
          </cell>
          <cell r="G47">
            <v>10.54</v>
          </cell>
        </row>
        <row r="48">
          <cell r="A48" t="str">
            <v>DER78150b</v>
          </cell>
          <cell r="B48" t="str">
            <v>Caixa coletora de sarjeta - CCS, D=40cm E H=1,00m</v>
          </cell>
          <cell r="C48" t="str">
            <v xml:space="preserve"> </v>
          </cell>
          <cell r="D48" t="str">
            <v xml:space="preserve"> </v>
          </cell>
          <cell r="E48" t="str">
            <v>un</v>
          </cell>
          <cell r="F48">
            <v>3</v>
          </cell>
          <cell r="G48">
            <v>382.07</v>
          </cell>
        </row>
        <row r="49">
          <cell r="A49" t="str">
            <v>04.930.01</v>
          </cell>
          <cell r="B49" t="str">
            <v>Caixa coletora de sarjeta-CCS 01</v>
          </cell>
          <cell r="C49" t="str">
            <v>DNER-ES287/97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568.85</v>
          </cell>
        </row>
        <row r="50">
          <cell r="A50" t="str">
            <v>04.930.05</v>
          </cell>
          <cell r="B50" t="str">
            <v>Caixa coletora de sarjeta-CCS 05</v>
          </cell>
          <cell r="C50" t="str">
            <v>DNER-ES287/97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715.16</v>
          </cell>
        </row>
        <row r="51">
          <cell r="A51" t="str">
            <v>04.960.02</v>
          </cell>
          <cell r="B51" t="str">
            <v>Boca de lobo simples c/ grelha de concreto-BLS 02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257.83999999999997</v>
          </cell>
        </row>
        <row r="52">
          <cell r="A52" t="str">
            <v>P.04.100.17</v>
          </cell>
          <cell r="B52" t="str">
            <v>Caixa de ligação e passagem BSTC,  D=40cm, H=1,50m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491.32</v>
          </cell>
        </row>
        <row r="53">
          <cell r="A53" t="str">
            <v>P 04.100.07</v>
          </cell>
          <cell r="B53" t="str">
            <v>Execução de galerias D=0,40 c/ lastro de brita</v>
          </cell>
          <cell r="C53" t="str">
            <v xml:space="preserve"> </v>
          </cell>
          <cell r="D53" t="str">
            <v xml:space="preserve"> </v>
          </cell>
          <cell r="E53" t="str">
            <v>m</v>
          </cell>
          <cell r="F53">
            <v>82</v>
          </cell>
          <cell r="G53">
            <v>41.68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103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62</v>
          </cell>
          <cell r="G55">
            <v>131.66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5</v>
          </cell>
          <cell r="G56">
            <v>147.57</v>
          </cell>
        </row>
        <row r="57">
          <cell r="A57" t="str">
            <v>04.101.01</v>
          </cell>
          <cell r="B57" t="str">
            <v>Boca de BSTC D=0.60m-normal</v>
          </cell>
          <cell r="C57" t="str">
            <v>DNER-ES284/97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299.62</v>
          </cell>
        </row>
        <row r="58">
          <cell r="A58" t="str">
            <v>04.999.01</v>
          </cell>
          <cell r="B58" t="str">
            <v>Remoção de bueiros existentes</v>
          </cell>
          <cell r="C58" t="str">
            <v xml:space="preserve"> </v>
          </cell>
          <cell r="D58" t="str">
            <v xml:space="preserve"> </v>
          </cell>
          <cell r="E58" t="str">
            <v>m</v>
          </cell>
          <cell r="F58">
            <v>11</v>
          </cell>
          <cell r="G58">
            <v>13.06</v>
          </cell>
        </row>
        <row r="59">
          <cell r="A59" t="str">
            <v>04.999.02</v>
          </cell>
          <cell r="B59" t="str">
            <v>Demolição de dispositivos de concreto</v>
          </cell>
          <cell r="C59" t="str">
            <v>DNER-ES296/97</v>
          </cell>
          <cell r="D59" t="str">
            <v xml:space="preserve"> </v>
          </cell>
          <cell r="E59" t="str">
            <v>m3</v>
          </cell>
          <cell r="F59">
            <v>6</v>
          </cell>
          <cell r="G59">
            <v>12.58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743</v>
          </cell>
          <cell r="G63">
            <v>3.03</v>
          </cell>
        </row>
        <row r="64">
          <cell r="A64" t="str">
            <v>04.100.03</v>
          </cell>
          <cell r="B64" t="str">
            <v>Corpo de BSTC D=1.00m</v>
          </cell>
          <cell r="C64" t="str">
            <v>DNER-ES284/97</v>
          </cell>
          <cell r="D64" t="str">
            <v xml:space="preserve"> </v>
          </cell>
          <cell r="E64" t="str">
            <v xml:space="preserve">m </v>
          </cell>
          <cell r="F64">
            <v>23</v>
          </cell>
          <cell r="G64">
            <v>280.33</v>
          </cell>
        </row>
        <row r="65">
          <cell r="A65" t="str">
            <v>04.101.03</v>
          </cell>
          <cell r="B65" t="str">
            <v>Boca de BSTC D=1.00m-normal</v>
          </cell>
          <cell r="C65" t="str">
            <v>DNER-ES284/97</v>
          </cell>
          <cell r="D65" t="str">
            <v xml:space="preserve"> </v>
          </cell>
          <cell r="E65" t="str">
            <v>un</v>
          </cell>
          <cell r="F65">
            <v>2</v>
          </cell>
          <cell r="G65">
            <v>757.56</v>
          </cell>
        </row>
        <row r="66">
          <cell r="A66" t="str">
            <v>04.110.02</v>
          </cell>
          <cell r="B66" t="str">
            <v>Corpo de BDTC D=1.20m</v>
          </cell>
          <cell r="C66" t="str">
            <v>DNER-ES284/97</v>
          </cell>
          <cell r="D66" t="str">
            <v xml:space="preserve"> </v>
          </cell>
          <cell r="E66" t="str">
            <v>m</v>
          </cell>
          <cell r="F66">
            <v>45</v>
          </cell>
          <cell r="G66">
            <v>745.38</v>
          </cell>
        </row>
        <row r="67">
          <cell r="A67" t="str">
            <v>04.111.02</v>
          </cell>
          <cell r="B67" t="str">
            <v>Boca de BDTC D=1.20m-normal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2</v>
          </cell>
          <cell r="G67">
            <v>1521.54</v>
          </cell>
        </row>
        <row r="68">
          <cell r="F68" t="str">
            <v>SUB-TOTAL</v>
          </cell>
        </row>
        <row r="69">
          <cell r="B69" t="str">
            <v>OBRAS DE ARTE ESPECIAIS</v>
          </cell>
        </row>
        <row r="70">
          <cell r="B70" t="str">
            <v>(Quatro tabuleiros)</v>
          </cell>
        </row>
        <row r="71">
          <cell r="B71" t="str">
            <v>Infra e Mesoestrutura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Escavação em tubulão a céu aberto em material de 3ªcateg.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Escavação em tubulão sob ar comprimido em material de 1ªcateg.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Escavação em tubulão sob ar comprimido em material de 3ªcateg.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03.371.01</v>
          </cell>
          <cell r="B76" t="str">
            <v>Formas de placa compensada resinada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870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11480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264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03.371.02</v>
          </cell>
          <cell r="B80" t="str">
            <v>Formas de placa compensada plastificada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5127</v>
          </cell>
          <cell r="G80">
            <v>30.76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143680</v>
          </cell>
          <cell r="G81">
            <v>2.59</v>
          </cell>
        </row>
        <row r="82">
          <cell r="A82" t="str">
            <v>OAE17</v>
          </cell>
          <cell r="B82" t="str">
            <v>Transporte e lançamento de pré-lages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1368</v>
          </cell>
          <cell r="G82">
            <v>23.47</v>
          </cell>
        </row>
        <row r="83">
          <cell r="A83" t="str">
            <v>OAE18</v>
          </cell>
          <cell r="B83" t="str">
            <v>Transporte e lançamento de vigas pré-moldadas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03.330.00</v>
          </cell>
          <cell r="B84" t="str">
            <v>Concreto fck= 35 MPa-contr. raz. uso ger.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755</v>
          </cell>
          <cell r="G84">
            <v>166.78</v>
          </cell>
        </row>
        <row r="85">
          <cell r="B85" t="str">
            <v>Diversos</v>
          </cell>
        </row>
        <row r="86">
          <cell r="B86" t="str">
            <v>Barreiras de segurança (C.A.) Tipo New Jersey (312 m)</v>
          </cell>
        </row>
        <row r="87">
          <cell r="A87" t="str">
            <v>03.371.01</v>
          </cell>
          <cell r="B87" t="str">
            <v>Formas de placa compensada resinada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561</v>
          </cell>
          <cell r="G87">
            <v>21.86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4656</v>
          </cell>
          <cell r="G88">
            <v>2.59</v>
          </cell>
        </row>
        <row r="89">
          <cell r="A89" t="str">
            <v>P 03.327.01</v>
          </cell>
          <cell r="B89" t="str">
            <v xml:space="preserve">Concreto fck= 25 MPa-contr. raz. uso ger. 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B90" t="str">
            <v>Placas de aproximação( 08 unidades)</v>
          </cell>
        </row>
        <row r="91">
          <cell r="A91" t="str">
            <v>03.371.00</v>
          </cell>
          <cell r="B91" t="str">
            <v>Formas de madeira compensada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73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7432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108</v>
          </cell>
          <cell r="G93">
            <v>163.22</v>
          </cell>
        </row>
        <row r="94">
          <cell r="B94" t="str">
            <v>Drenos</v>
          </cell>
        </row>
        <row r="95">
          <cell r="A95" t="str">
            <v>P 03.991.01f</v>
          </cell>
          <cell r="B95" t="str">
            <v>Dreno de FF D= 150 mm x 400mm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36</v>
          </cell>
          <cell r="G95">
            <v>20.37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DER53460a</v>
          </cell>
          <cell r="B99" t="str">
            <v>Calçamento com briquetes de 6 cm</v>
          </cell>
          <cell r="C99" t="str">
            <v xml:space="preserve"> </v>
          </cell>
          <cell r="D99" t="str">
            <v xml:space="preserve"> </v>
          </cell>
          <cell r="E99" t="str">
            <v>m2</v>
          </cell>
          <cell r="F99">
            <v>1100</v>
          </cell>
          <cell r="G99">
            <v>20.48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148</v>
          </cell>
          <cell r="G100">
            <v>6.02</v>
          </cell>
        </row>
        <row r="101">
          <cell r="A101" t="str">
            <v>05.102.00</v>
          </cell>
          <cell r="B101" t="str">
            <v>Hidrossemeadura</v>
          </cell>
          <cell r="C101" t="str">
            <v>DNER-ES341/97</v>
          </cell>
          <cell r="D101" t="str">
            <v xml:space="preserve"> 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DER81950</v>
          </cell>
          <cell r="B102" t="str">
            <v>Calçada em lastro de brita c/revestimento em concreto</v>
          </cell>
          <cell r="C102" t="str">
            <v xml:space="preserve"> </v>
          </cell>
          <cell r="D102" t="str">
            <v xml:space="preserve"> </v>
          </cell>
          <cell r="E102" t="str">
            <v>m2</v>
          </cell>
          <cell r="F102">
            <v>1400</v>
          </cell>
          <cell r="G102">
            <v>8.94</v>
          </cell>
        </row>
        <row r="103">
          <cell r="A103" t="str">
            <v>P 05.300.00</v>
          </cell>
          <cell r="B103" t="str">
            <v>Abrigos para passageiros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1</v>
          </cell>
          <cell r="G103">
            <v>832.7</v>
          </cell>
        </row>
        <row r="104">
          <cell r="A104" t="str">
            <v>PI 01</v>
          </cell>
          <cell r="B104" t="str">
            <v>Poste de aço galv. a fogo, c/ 20,0m de alt. p/ instal. tipo engastado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4</v>
          </cell>
          <cell r="G104">
            <v>2662.25</v>
          </cell>
        </row>
        <row r="105">
          <cell r="A105" t="str">
            <v>PI 04</v>
          </cell>
          <cell r="B105" t="str">
            <v xml:space="preserve">Luminária p/ iluminação pública ref.SRC-612 da Philips ou similar 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8</v>
          </cell>
          <cell r="G105">
            <v>425.5</v>
          </cell>
        </row>
        <row r="106">
          <cell r="A106" t="str">
            <v>PI 07</v>
          </cell>
          <cell r="B106" t="str">
            <v>Suporte p/ luminária tipo ZGP402 da Philips ou similar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4</v>
          </cell>
          <cell r="G106">
            <v>100</v>
          </cell>
        </row>
        <row r="107">
          <cell r="A107" t="str">
            <v>PI 09</v>
          </cell>
          <cell r="B107" t="str">
            <v>Lâmpada a vapor de sódio 400W, alta pressão, base E40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8</v>
          </cell>
          <cell r="G107">
            <v>33.35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200</v>
          </cell>
        </row>
        <row r="109">
          <cell r="A109" t="str">
            <v>PI 22</v>
          </cell>
          <cell r="B109" t="str">
            <v>Base completa com fusível Diazed, 6A, retardado, incluíndo tampa, anel de proteção e ajuste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8</v>
          </cell>
          <cell r="G109">
            <v>8.6300000000000008</v>
          </cell>
        </row>
        <row r="110">
          <cell r="A110" t="str">
            <v>PI 23</v>
          </cell>
          <cell r="B110" t="str">
            <v>Contator tripolar a seco, p/ corrente alternada - 55 A, para uso em rede 380/220V - 60Hz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</v>
          </cell>
          <cell r="G110">
            <v>234.6</v>
          </cell>
        </row>
        <row r="111">
          <cell r="A111" t="str">
            <v>PI 24</v>
          </cell>
          <cell r="B111" t="str">
            <v>Fita elétrica auto fusão a base de borracha EPR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6.39</v>
          </cell>
        </row>
        <row r="112">
          <cell r="A112" t="str">
            <v>PI 25</v>
          </cell>
          <cell r="B112" t="str">
            <v>Fita adesiva plástica isolante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</v>
          </cell>
          <cell r="G112">
            <v>3.84</v>
          </cell>
        </row>
        <row r="113">
          <cell r="A113" t="str">
            <v>PI 26</v>
          </cell>
          <cell r="B113" t="str">
            <v>Relé fotoelétrico c/ suporte para fixação galv. com furo 18mm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2</v>
          </cell>
          <cell r="G113">
            <v>11.5</v>
          </cell>
        </row>
        <row r="114">
          <cell r="A114" t="str">
            <v>PI 27</v>
          </cell>
          <cell r="B114" t="str">
            <v>Cabo isolado p/ 1000V, bitola 35mm²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1350</v>
          </cell>
          <cell r="G114">
            <v>1.55</v>
          </cell>
        </row>
        <row r="115">
          <cell r="A115" t="str">
            <v>PI 28</v>
          </cell>
          <cell r="B115" t="str">
            <v>Eletroduto de aço tipo pesado 100mm</v>
          </cell>
          <cell r="C115" t="str">
            <v xml:space="preserve"> </v>
          </cell>
          <cell r="D115" t="str">
            <v xml:space="preserve"> </v>
          </cell>
          <cell r="E115" t="str">
            <v>m</v>
          </cell>
          <cell r="F115">
            <v>50</v>
          </cell>
          <cell r="G115">
            <v>28.55</v>
          </cell>
        </row>
        <row r="116">
          <cell r="A116" t="str">
            <v>PI 29</v>
          </cell>
          <cell r="B116" t="str">
            <v>Curva em alumínio fundido de alta resistência, fixação por encaixe,50mm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</v>
          </cell>
          <cell r="G116">
            <v>18.75</v>
          </cell>
        </row>
        <row r="117">
          <cell r="A117" t="str">
            <v>PI 30</v>
          </cell>
          <cell r="B117" t="str">
            <v>Haste para aterramento aço-cobre D 13x2400mm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6.04</v>
          </cell>
        </row>
        <row r="118">
          <cell r="A118" t="str">
            <v>PI 31</v>
          </cell>
          <cell r="B118" t="str">
            <v>Cabo de cobre nú meio duro, 7 fios 2AWG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</v>
          </cell>
          <cell r="G118">
            <v>7.02</v>
          </cell>
        </row>
        <row r="119">
          <cell r="A119" t="str">
            <v>PI 32</v>
          </cell>
          <cell r="B119" t="str">
            <v>Conetor paralelo, liga alumínio tronco 1/0-4 AWG e derivação 2-4AWG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5</v>
          </cell>
          <cell r="G119">
            <v>1.04</v>
          </cell>
        </row>
        <row r="120">
          <cell r="A120" t="str">
            <v>PI 54</v>
          </cell>
          <cell r="B120" t="str">
            <v>Eletroduto de PVC corrugado tipo Kanalex ou similar, D=100mm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270</v>
          </cell>
          <cell r="G120">
            <v>4.95</v>
          </cell>
        </row>
        <row r="121">
          <cell r="A121" t="str">
            <v>PI 33</v>
          </cell>
          <cell r="B121" t="str">
            <v>Tubo de aço galvanizado, vara de 6m e 50mm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</v>
          </cell>
          <cell r="G121">
            <v>74.06</v>
          </cell>
        </row>
        <row r="122">
          <cell r="A122" t="str">
            <v>PI 34</v>
          </cell>
          <cell r="B122" t="str">
            <v>Construção de caixa tipo SP, ou pré-instalada com as mesmas características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10</v>
          </cell>
          <cell r="G122">
            <v>180</v>
          </cell>
        </row>
        <row r="123">
          <cell r="A123" t="str">
            <v>PI 35</v>
          </cell>
          <cell r="B123" t="str">
            <v>Construção de embasamento p/ poste tipo engastado, 20m de altura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494</v>
          </cell>
        </row>
        <row r="124">
          <cell r="A124" t="str">
            <v>PI 36</v>
          </cell>
          <cell r="B124" t="str">
            <v>Construção de embasamento p/ poste tipo engastado, concreto duplo T, 10m de altura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</v>
          </cell>
          <cell r="G124">
            <v>285</v>
          </cell>
        </row>
        <row r="125">
          <cell r="A125" t="str">
            <v>PI 37</v>
          </cell>
          <cell r="B125" t="str">
            <v>Lançamento de cabos em dutos de aço, classe 1000V, circuito trifásico mais neutro, e monofásico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270</v>
          </cell>
          <cell r="G125">
            <v>4</v>
          </cell>
        </row>
        <row r="126">
          <cell r="A126" t="str">
            <v>PI 38</v>
          </cell>
          <cell r="B126" t="str">
            <v>Confecção de emendas retas ou derivação em cabos classe 1000V, c/ conector à compressão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10</v>
          </cell>
          <cell r="G126">
            <v>4.5</v>
          </cell>
        </row>
        <row r="127">
          <cell r="A127" t="str">
            <v>PI 39</v>
          </cell>
          <cell r="B127" t="str">
            <v>Fixação de haste de terra e conexão ao neutro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35</v>
          </cell>
        </row>
        <row r="128">
          <cell r="A128" t="str">
            <v>PI 40</v>
          </cell>
          <cell r="B128" t="str">
            <v>Montagem eletromecân.de iluminação a 17,5m de alt., formada p/2 pétalas, c/ fixação dos equip.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4</v>
          </cell>
          <cell r="G128">
            <v>550</v>
          </cell>
        </row>
        <row r="129">
          <cell r="A129" t="str">
            <v>PI 41</v>
          </cell>
          <cell r="B129" t="str">
            <v>Instalação de tubo de aço vara de 6m e curva de entrada de cabos na lateral do poste c/ fix. dutos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</v>
          </cell>
          <cell r="G129">
            <v>200</v>
          </cell>
        </row>
        <row r="130">
          <cell r="A130" t="str">
            <v>PI 42</v>
          </cell>
          <cell r="B130" t="str">
            <v>Instalação de poste de aço de 20m de altura engastado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</v>
          </cell>
          <cell r="G130">
            <v>250</v>
          </cell>
        </row>
        <row r="131">
          <cell r="A131" t="str">
            <v>PI 43</v>
          </cell>
          <cell r="B131" t="str">
            <v>Travessia de pista asfáltica p/ lançamento dutos aço tipo pesado 100mm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270</v>
          </cell>
          <cell r="G131">
            <v>70</v>
          </cell>
        </row>
        <row r="132">
          <cell r="A132" t="str">
            <v>PI 57</v>
          </cell>
          <cell r="B132" t="str">
            <v>Lançamento de cabos em eletroduto de PVC corrugado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270</v>
          </cell>
          <cell r="G132">
            <v>3</v>
          </cell>
        </row>
        <row r="133">
          <cell r="A133" t="str">
            <v>PI 69</v>
          </cell>
          <cell r="B133" t="str">
            <v>Instalação de poste concreto duplo T, 10m de altura, engastado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</v>
          </cell>
          <cell r="G133">
            <v>200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270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180</v>
          </cell>
          <cell r="G135">
            <v>6.2</v>
          </cell>
        </row>
        <row r="136">
          <cell r="A136" t="str">
            <v>R27</v>
          </cell>
          <cell r="B136" t="str">
            <v>Remanejamento de Poste de Madeira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4</v>
          </cell>
          <cell r="G136">
            <v>70</v>
          </cell>
        </row>
        <row r="137">
          <cell r="A137" t="str">
            <v>R20</v>
          </cell>
          <cell r="B137" t="str">
            <v>Remanejamento de Poste de Concreto 10/300 c/ 3 pétalas (400W) instalado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250</v>
          </cell>
        </row>
        <row r="138">
          <cell r="A138" t="str">
            <v>R30</v>
          </cell>
          <cell r="B138" t="str">
            <v>Remoção de rede subterrânea em baixa tensão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150</v>
          </cell>
          <cell r="G138">
            <v>6.7</v>
          </cell>
        </row>
      </sheetData>
      <sheetData sheetId="13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01.100.11</v>
          </cell>
          <cell r="B17" t="str">
            <v>Escavação,carga e transportes de material de 1a categoria DMT= 400 a 600m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1445</v>
          </cell>
          <cell r="G17">
            <v>2.12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2818</v>
          </cell>
          <cell r="G18">
            <v>3.26</v>
          </cell>
        </row>
        <row r="19">
          <cell r="A19" t="str">
            <v>DER50335</v>
          </cell>
          <cell r="B19" t="str">
            <v>Esc.  Carga e Transp. de mat. 1a cat. c/ CB 16000&lt;DMT&lt;18000m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9287</v>
          </cell>
          <cell r="G19">
            <v>10.08</v>
          </cell>
        </row>
        <row r="20">
          <cell r="A20" t="str">
            <v>01.101.11</v>
          </cell>
          <cell r="B20" t="str">
            <v>Escavação,carga e transportes de material de 2a categoria,c/CB,  DMT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6064</v>
          </cell>
          <cell r="G20">
            <v>3.15</v>
          </cell>
        </row>
        <row r="21">
          <cell r="A21" t="str">
            <v>DER52087</v>
          </cell>
          <cell r="B21" t="str">
            <v>Esc. Carga e Transp. de solos moles 400&lt;DMT&lt;=600m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7144</v>
          </cell>
          <cell r="G21">
            <v>4.5999999999999996</v>
          </cell>
        </row>
        <row r="22">
          <cell r="A22" t="str">
            <v>01.510.00</v>
          </cell>
          <cell r="B22" t="str">
            <v>Compactação de aterros a 95% Proctor Normal</v>
          </cell>
          <cell r="C22" t="str">
            <v>DNER-ES282/97</v>
          </cell>
          <cell r="D22" t="str">
            <v xml:space="preserve"> </v>
          </cell>
          <cell r="E22" t="str">
            <v>m3</v>
          </cell>
          <cell r="F22">
            <v>11975</v>
          </cell>
          <cell r="G22">
            <v>0.79</v>
          </cell>
        </row>
        <row r="23">
          <cell r="A23" t="str">
            <v>01.511.00</v>
          </cell>
          <cell r="B23" t="str">
            <v>Compactação de aterros a 100%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2348</v>
          </cell>
          <cell r="G23">
            <v>1.36</v>
          </cell>
        </row>
        <row r="24">
          <cell r="A24" t="str">
            <v>P 10.000.06</v>
          </cell>
          <cell r="B24" t="str">
            <v>Aterro reforçado c/ elementos Terramesh (0,50x1,00x4,00m)(malha 8x10) ou similar</v>
          </cell>
          <cell r="C24" t="str">
            <v xml:space="preserve"> </v>
          </cell>
          <cell r="D24" t="str">
            <v xml:space="preserve"> </v>
          </cell>
          <cell r="E24" t="str">
            <v>un</v>
          </cell>
          <cell r="F24">
            <v>1557</v>
          </cell>
          <cell r="G24">
            <v>321.67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815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Manta Geotextil 200g/m2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P 10.000.07</v>
          </cell>
          <cell r="B28" t="str">
            <v>Geogrelha Paralink 400m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1418</v>
          </cell>
          <cell r="G28">
            <v>52.09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18218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3392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2541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16640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42377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DER82200a</v>
          </cell>
          <cell r="B38" t="str">
            <v>Remoção de camada granular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370</v>
          </cell>
          <cell r="G38">
            <v>4.67</v>
          </cell>
        </row>
        <row r="39">
          <cell r="A39" t="str">
            <v>DER82200</v>
          </cell>
          <cell r="B39" t="str">
            <v>Remoção de revestimento de CBUQ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370</v>
          </cell>
          <cell r="G39">
            <v>5.73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61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1247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233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176</v>
          </cell>
          <cell r="G48">
            <v>13.85</v>
          </cell>
        </row>
        <row r="49">
          <cell r="A49" t="str">
            <v>04.910.05</v>
          </cell>
          <cell r="B49" t="str">
            <v>Meio-fio de concreto-MFC 05</v>
          </cell>
          <cell r="C49" t="str">
            <v>DNER-ES290/97</v>
          </cell>
          <cell r="D49" t="str">
            <v xml:space="preserve"> </v>
          </cell>
          <cell r="E49" t="str">
            <v>m</v>
          </cell>
          <cell r="F49">
            <v>886</v>
          </cell>
          <cell r="G49">
            <v>10.54</v>
          </cell>
        </row>
        <row r="50">
          <cell r="A50" t="str">
            <v>DER78150b</v>
          </cell>
          <cell r="B50" t="str">
            <v>Caixa coletora de sarjeta - CCS, D=40cm E H=1,00m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2</v>
          </cell>
          <cell r="G50">
            <v>382.07</v>
          </cell>
        </row>
        <row r="51">
          <cell r="A51" t="str">
            <v>04.960.01</v>
          </cell>
          <cell r="B51" t="str">
            <v>Boca de lobo simples c/ grelha de concreto-BLS 01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203.51</v>
          </cell>
        </row>
        <row r="52">
          <cell r="A52" t="str">
            <v>04.960.02</v>
          </cell>
          <cell r="B52" t="str">
            <v>Boca de lobo simples c/ grelha de concreto-BLS 02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7</v>
          </cell>
          <cell r="G52">
            <v>257.83999999999997</v>
          </cell>
        </row>
        <row r="53">
          <cell r="A53" t="str">
            <v>04.960.03</v>
          </cell>
          <cell r="B53" t="str">
            <v>Boca de lobo simples c/ grelha de concreto-BLS 03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312.23</v>
          </cell>
        </row>
        <row r="54">
          <cell r="A54" t="str">
            <v>04.960.04</v>
          </cell>
          <cell r="B54" t="str">
            <v>Boca de lobo simples c/ grelha de concreto-BLS 04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1</v>
          </cell>
          <cell r="G54">
            <v>366.56</v>
          </cell>
        </row>
        <row r="55">
          <cell r="A55" t="str">
            <v>P 04.100.07</v>
          </cell>
          <cell r="B55" t="str">
            <v>Execução de galerias D=0,40 c/ lastro de brita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122</v>
          </cell>
          <cell r="G55">
            <v>41.68</v>
          </cell>
        </row>
        <row r="56">
          <cell r="A56" t="str">
            <v>P 04.100.08</v>
          </cell>
          <cell r="B56" t="str">
            <v>Execução de galerias D=0,40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373</v>
          </cell>
          <cell r="G56">
            <v>58.65</v>
          </cell>
        </row>
        <row r="57">
          <cell r="A57" t="str">
            <v>P 04.100.10</v>
          </cell>
          <cell r="B57" t="str">
            <v>Execução de galerias D=0,60 c/ lastro de concreto</v>
          </cell>
          <cell r="C57" t="str">
            <v xml:space="preserve"> </v>
          </cell>
          <cell r="D57" t="str">
            <v xml:space="preserve"> </v>
          </cell>
          <cell r="E57" t="str">
            <v>m</v>
          </cell>
          <cell r="F57">
            <v>5</v>
          </cell>
          <cell r="G57">
            <v>131.66</v>
          </cell>
        </row>
        <row r="58">
          <cell r="A58" t="str">
            <v>DER72350b</v>
          </cell>
          <cell r="B58" t="str">
            <v>Boca para BSTC D=40cm - 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8</v>
          </cell>
          <cell r="G58">
            <v>147.57</v>
          </cell>
        </row>
        <row r="59">
          <cell r="A59" t="str">
            <v>P04.901.43</v>
          </cell>
          <cell r="B59" t="str">
            <v>Canaleta c/ grelha de concreto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121</v>
          </cell>
          <cell r="G59">
            <v>77.42</v>
          </cell>
        </row>
        <row r="60">
          <cell r="A60" t="str">
            <v>P.04.100.18</v>
          </cell>
          <cell r="B60" t="str">
            <v>Caixa coletora de canaleta c/ H=2,00m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F62" t="str">
            <v>SUB-TOTAL</v>
          </cell>
        </row>
        <row r="64">
          <cell r="B64" t="str">
            <v>OBRAS DE ARTE ESPECIAIS</v>
          </cell>
        </row>
        <row r="65">
          <cell r="A65" t="str">
            <v>03.371.01</v>
          </cell>
          <cell r="B65" t="str">
            <v>Formas de placa compensada resinada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85</v>
          </cell>
          <cell r="G65">
            <v>21.86</v>
          </cell>
        </row>
        <row r="66">
          <cell r="A66" t="str">
            <v>03.371.02</v>
          </cell>
          <cell r="B66" t="str">
            <v>Formas de placa compensada plastificada</v>
          </cell>
          <cell r="C66" t="str">
            <v xml:space="preserve"> </v>
          </cell>
          <cell r="D66" t="str">
            <v xml:space="preserve"> </v>
          </cell>
          <cell r="E66" t="str">
            <v>m2</v>
          </cell>
          <cell r="F66">
            <v>2387</v>
          </cell>
          <cell r="G66">
            <v>30.76</v>
          </cell>
        </row>
        <row r="67">
          <cell r="A67" t="str">
            <v>03.353.00</v>
          </cell>
          <cell r="B67" t="str">
            <v>Forn., preparo e colocação nas formas, de aço CA-50</v>
          </cell>
          <cell r="C67" t="str">
            <v xml:space="preserve"> </v>
          </cell>
          <cell r="D67" t="str">
            <v xml:space="preserve"> </v>
          </cell>
          <cell r="E67" t="str">
            <v>kg</v>
          </cell>
          <cell r="F67">
            <v>37870</v>
          </cell>
          <cell r="G67">
            <v>2.59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 t="str">
            <v xml:space="preserve"> </v>
          </cell>
          <cell r="D68" t="str">
            <v xml:space="preserve"> </v>
          </cell>
          <cell r="E68" t="str">
            <v>kg</v>
          </cell>
          <cell r="F68">
            <v>13643</v>
          </cell>
          <cell r="G68">
            <v>19.28</v>
          </cell>
        </row>
        <row r="69">
          <cell r="A69" t="str">
            <v>OAE17</v>
          </cell>
          <cell r="B69" t="str">
            <v>Transporte e lançamento de pré-lages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Transporte e lançamento de vigas pré-moldadas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Injeção de nata (cabos 12 varas 1/2")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03.330.00</v>
          </cell>
          <cell r="B72" t="str">
            <v>Concreto fck= 35 MPa-contr. raz. uso ger.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326</v>
          </cell>
          <cell r="G72">
            <v>166.78</v>
          </cell>
        </row>
        <row r="73">
          <cell r="A73" t="str">
            <v>P 03.327.01</v>
          </cell>
          <cell r="B73" t="str">
            <v xml:space="preserve">Concreto fck= 25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73</v>
          </cell>
          <cell r="G73">
            <v>163.22</v>
          </cell>
        </row>
        <row r="74">
          <cell r="A74" t="str">
            <v>03.510.00</v>
          </cell>
          <cell r="B74" t="str">
            <v>Aparelho de apoio em neoprene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104</v>
          </cell>
          <cell r="G74">
            <v>86.94</v>
          </cell>
        </row>
        <row r="75">
          <cell r="B75" t="str">
            <v>Barreiras de segurança (C.A.) Tipo New Jersey (129,2 m)</v>
          </cell>
        </row>
        <row r="76">
          <cell r="A76" t="str">
            <v>03.371.00</v>
          </cell>
          <cell r="B76" t="str">
            <v>Formas de madeira compensada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258.39999999999998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2080.12</v>
          </cell>
          <cell r="G77">
            <v>2.59</v>
          </cell>
        </row>
        <row r="78">
          <cell r="A78" t="str">
            <v>03.326.00</v>
          </cell>
          <cell r="B78" t="str">
            <v xml:space="preserve">Concreto fck= 20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30</v>
          </cell>
          <cell r="G78">
            <v>149.19999999999999</v>
          </cell>
        </row>
        <row r="79">
          <cell r="B79" t="str">
            <v>Placas de aproximação( 04 unidades)(dimensão 4,00m x 11,2m x 0,30m)</v>
          </cell>
        </row>
        <row r="80">
          <cell r="A80" t="str">
            <v>03.371.00</v>
          </cell>
          <cell r="B80" t="str">
            <v>Formas de madeira compensada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40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3720</v>
          </cell>
          <cell r="G81">
            <v>2.59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54</v>
          </cell>
          <cell r="G82">
            <v>149.19999999999999</v>
          </cell>
        </row>
        <row r="83">
          <cell r="B83" t="str">
            <v>Drenos</v>
          </cell>
        </row>
        <row r="84">
          <cell r="A84" t="str">
            <v>P 03.991.01d</v>
          </cell>
          <cell r="B84" t="str">
            <v>Dreno de FF D= 150 mm x 500mm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56</v>
          </cell>
          <cell r="G84">
            <v>24.91</v>
          </cell>
        </row>
        <row r="85">
          <cell r="A85" t="str">
            <v>P 03.991.01c</v>
          </cell>
          <cell r="B85" t="str">
            <v>Dreno de FF D= 100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F86" t="str">
            <v>SUB-TOTAL</v>
          </cell>
        </row>
        <row r="87">
          <cell r="B87" t="str">
            <v>OBRAS COMPLEMENTARES</v>
          </cell>
        </row>
        <row r="88">
          <cell r="A88" t="str">
            <v>05.100.00</v>
          </cell>
          <cell r="B88" t="str">
            <v>Enleivamento</v>
          </cell>
          <cell r="C88" t="str">
            <v>DNER-ES341/97</v>
          </cell>
          <cell r="D88" t="str">
            <v xml:space="preserve"> </v>
          </cell>
          <cell r="E88" t="str">
            <v>m2</v>
          </cell>
          <cell r="F88">
            <v>15972</v>
          </cell>
          <cell r="G88">
            <v>2.06</v>
          </cell>
        </row>
        <row r="89">
          <cell r="A89" t="str">
            <v>P 05.100.02</v>
          </cell>
          <cell r="B89" t="str">
            <v>Fornecimento e plantio de árvore selecionada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40</v>
          </cell>
          <cell r="G89">
            <v>6.02</v>
          </cell>
        </row>
        <row r="90">
          <cell r="A90" t="str">
            <v>P 06.030.00</v>
          </cell>
          <cell r="B90" t="str">
            <v>Barreira de segurança simples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PI 60</v>
          </cell>
          <cell r="B91" t="str">
            <v>Lâmpada a vapor de mercúrio 250W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20</v>
          </cell>
          <cell r="G91">
            <v>16.3</v>
          </cell>
        </row>
        <row r="92">
          <cell r="A92" t="str">
            <v>PI 52</v>
          </cell>
          <cell r="B92" t="str">
            <v>Luminária IMB C-300 ou similar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410</v>
          </cell>
        </row>
        <row r="93">
          <cell r="A93" t="str">
            <v>PI 13</v>
          </cell>
          <cell r="B93" t="str">
            <v>Eletroduto de aço 20mm, vara de 3m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8</v>
          </cell>
          <cell r="G93">
            <v>14.49</v>
          </cell>
        </row>
        <row r="94">
          <cell r="A94" t="str">
            <v>PI 62</v>
          </cell>
          <cell r="B94" t="str">
            <v>Caixa de passagem para instalação aparente D=20mm, tipo T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PI 15</v>
          </cell>
          <cell r="B95" t="str">
            <v>Caixa de passagem para instalação aparente D=20mm, tipo LB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3.62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20</v>
          </cell>
          <cell r="G96">
            <v>6.33</v>
          </cell>
        </row>
        <row r="97">
          <cell r="A97" t="str">
            <v>PI 22</v>
          </cell>
          <cell r="B97" t="str">
            <v>Base completa com fusível Diazed, 6A, retardado, incluíndo tampa, anel de proteção e ajuste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PI 23</v>
          </cell>
          <cell r="B98" t="str">
            <v>Contator tripolar a seco, p/ corrente alternada - 55 A, para uso em rede 380/220V - 60Hz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2</v>
          </cell>
          <cell r="G98">
            <v>234.6</v>
          </cell>
        </row>
        <row r="99">
          <cell r="A99" t="str">
            <v>PI 24</v>
          </cell>
          <cell r="B99" t="str">
            <v>Fita elétrica auto fusão a base de borracha EPR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4</v>
          </cell>
          <cell r="G99">
            <v>6.39</v>
          </cell>
        </row>
        <row r="100">
          <cell r="A100" t="str">
            <v>PI 25</v>
          </cell>
          <cell r="B100" t="str">
            <v>Fita adesiva plástica isolante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6</v>
          </cell>
          <cell r="G100">
            <v>3.84</v>
          </cell>
        </row>
        <row r="101">
          <cell r="A101" t="str">
            <v>PI 26</v>
          </cell>
          <cell r="B101" t="str">
            <v>Relé fotoelétrico c/ suporte para fixação galv. com furo 18mm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22</v>
          </cell>
          <cell r="G101">
            <v>11.5</v>
          </cell>
        </row>
        <row r="102">
          <cell r="A102" t="str">
            <v>PI 56</v>
          </cell>
          <cell r="B102" t="str">
            <v>Cabo isolado p/ 1000V, 4 mm² de alumínio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110</v>
          </cell>
          <cell r="G102">
            <v>0.37</v>
          </cell>
        </row>
        <row r="103">
          <cell r="A103" t="str">
            <v>PI 28</v>
          </cell>
          <cell r="B103" t="str">
            <v>Eletroduto de aço tipo pesado 100mm</v>
          </cell>
          <cell r="C103" t="str">
            <v xml:space="preserve"> </v>
          </cell>
          <cell r="D103" t="str">
            <v xml:space="preserve"> </v>
          </cell>
          <cell r="E103" t="str">
            <v>m</v>
          </cell>
          <cell r="F103">
            <v>140</v>
          </cell>
          <cell r="G103">
            <v>28.55</v>
          </cell>
        </row>
        <row r="104">
          <cell r="A104" t="str">
            <v>PI 29</v>
          </cell>
          <cell r="B104" t="str">
            <v>Curva em alumínio fundido de alta resistência, fixação por encaixe,50mm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18.75</v>
          </cell>
        </row>
        <row r="105">
          <cell r="A105" t="str">
            <v>PI 30</v>
          </cell>
          <cell r="B105" t="str">
            <v>Haste para aterramento aço-cobre D 13x2400mm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12</v>
          </cell>
          <cell r="G105">
            <v>6.04</v>
          </cell>
        </row>
        <row r="106">
          <cell r="A106" t="str">
            <v>PI 31</v>
          </cell>
          <cell r="B106" t="str">
            <v>Cabo de cobre nú meio duro, 7 fios 2AWG</v>
          </cell>
          <cell r="C106" t="str">
            <v xml:space="preserve"> </v>
          </cell>
          <cell r="D106" t="str">
            <v xml:space="preserve"> </v>
          </cell>
          <cell r="E106" t="str">
            <v>kg</v>
          </cell>
          <cell r="F106">
            <v>4</v>
          </cell>
          <cell r="G106">
            <v>7.02</v>
          </cell>
        </row>
        <row r="107">
          <cell r="A107" t="str">
            <v>PI 32</v>
          </cell>
          <cell r="B107" t="str">
            <v>Conetor paralelo, liga alumínio tronco 1/0-4 AWG e derivação 2-4AWG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5</v>
          </cell>
          <cell r="G107">
            <v>1.04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10</v>
          </cell>
          <cell r="G108">
            <v>200</v>
          </cell>
        </row>
        <row r="109">
          <cell r="A109" t="str">
            <v>PI 48</v>
          </cell>
          <cell r="B109" t="str">
            <v>Armação secundária p/ 2 estribo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20</v>
          </cell>
          <cell r="G109">
            <v>7.5</v>
          </cell>
        </row>
        <row r="110">
          <cell r="A110" t="str">
            <v>PI 49</v>
          </cell>
          <cell r="B110" t="str">
            <v>Armação secundária p/ 1 estribo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10</v>
          </cell>
          <cell r="G110">
            <v>3.5</v>
          </cell>
        </row>
        <row r="111">
          <cell r="A111" t="str">
            <v>PI 33</v>
          </cell>
          <cell r="B111" t="str">
            <v>Tubo de aço galvanizado, vara de 6m e 50mm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74.06</v>
          </cell>
        </row>
        <row r="112">
          <cell r="A112" t="str">
            <v>PI 34</v>
          </cell>
          <cell r="B112" t="str">
            <v>Construção de caixa tipo SP, ou pré-instalada com as mesmas características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6</v>
          </cell>
          <cell r="G112">
            <v>180</v>
          </cell>
        </row>
        <row r="113">
          <cell r="A113" t="str">
            <v>PI 36</v>
          </cell>
          <cell r="B113" t="str">
            <v>Construção de embasamento p/ poste tipo engastado, concreto duplo T, 10m de altura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10</v>
          </cell>
          <cell r="G113">
            <v>285</v>
          </cell>
        </row>
        <row r="114">
          <cell r="A114" t="str">
            <v>PI 37</v>
          </cell>
          <cell r="B114" t="str">
            <v>Lançamento de cabos em dutos de aço, classe 1000V, circuito trifásico mais neutro, e monofásico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70</v>
          </cell>
          <cell r="G114">
            <v>4</v>
          </cell>
        </row>
        <row r="115">
          <cell r="A115" t="str">
            <v>PI 38</v>
          </cell>
          <cell r="B115" t="str">
            <v>Confecção de emendas retas ou derivação em cabos classe 1000V, c/ conector à compressão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4.5</v>
          </cell>
        </row>
        <row r="116">
          <cell r="A116" t="str">
            <v>PI 39</v>
          </cell>
          <cell r="B116" t="str">
            <v>Fixação de haste de terra e conexão ao neutro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12</v>
          </cell>
          <cell r="G116">
            <v>35</v>
          </cell>
        </row>
        <row r="117">
          <cell r="A117" t="str">
            <v>PI 41</v>
          </cell>
          <cell r="B117" t="str">
            <v>Instalação de tubo de aço vara de 6m e curva de entrada de cabos na lateral do poste c/ fix. dutos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</v>
          </cell>
          <cell r="G117">
            <v>200</v>
          </cell>
        </row>
        <row r="118">
          <cell r="A118" t="str">
            <v>PI 43</v>
          </cell>
          <cell r="B118" t="str">
            <v>Travessia de pista asfáltica p/ lançamento dutos aço tipo pesado 100mm</v>
          </cell>
          <cell r="C118" t="str">
            <v xml:space="preserve"> </v>
          </cell>
          <cell r="D118" t="str">
            <v xml:space="preserve"> </v>
          </cell>
          <cell r="E118" t="str">
            <v>m</v>
          </cell>
          <cell r="F118">
            <v>70</v>
          </cell>
          <cell r="G118">
            <v>70</v>
          </cell>
        </row>
        <row r="119">
          <cell r="A119" t="str">
            <v>PI 44</v>
          </cell>
          <cell r="B119" t="str">
            <v>Montagem eletromecânica de luminária 10,0m de altura, c/ fixação dos equip.e conexões elétricos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10</v>
          </cell>
          <cell r="G119">
            <v>60</v>
          </cell>
        </row>
        <row r="120">
          <cell r="A120" t="str">
            <v>PI 58</v>
          </cell>
          <cell r="B120" t="str">
            <v>Fixação de caixas de passagem p/ instalação aparente D=20mm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4</v>
          </cell>
          <cell r="G120">
            <v>10</v>
          </cell>
        </row>
        <row r="121">
          <cell r="A121" t="str">
            <v>PI 59</v>
          </cell>
          <cell r="B121" t="str">
            <v>Instalação de luminária blindada para lâmpada a vapor de mercúrio 250W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20</v>
          </cell>
        </row>
        <row r="122">
          <cell r="A122" t="str">
            <v>PI 01</v>
          </cell>
          <cell r="B122" t="str">
            <v>Poste de aço galv. a fogo, c/ 20,0m de alt. p/ instal. tipo engastado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</v>
          </cell>
          <cell r="G122">
            <v>2662.25</v>
          </cell>
        </row>
        <row r="123">
          <cell r="A123" t="str">
            <v>PI 07</v>
          </cell>
          <cell r="B123" t="str">
            <v>Suporte p/ luminária tipo ZGP402 da Philips ou similar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1</v>
          </cell>
          <cell r="G123">
            <v>100</v>
          </cell>
        </row>
        <row r="124">
          <cell r="A124" t="str">
            <v>PI 04</v>
          </cell>
          <cell r="B124" t="str">
            <v xml:space="preserve">Luminária p/ iluminação pública ref.SRC-612 da Philips ou similar 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425.5</v>
          </cell>
        </row>
        <row r="125">
          <cell r="A125" t="str">
            <v>PI 03</v>
          </cell>
          <cell r="B125" t="str">
            <v xml:space="preserve">Luminária p/ iluminação pública ref.HRC-612 da Philips ou similar 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20</v>
          </cell>
          <cell r="G125">
            <v>400</v>
          </cell>
        </row>
        <row r="126">
          <cell r="A126" t="str">
            <v>PI 09</v>
          </cell>
          <cell r="B126" t="str">
            <v>Lâmpada a vapor de sódio 400W, alta pressão, base E40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2</v>
          </cell>
          <cell r="G126">
            <v>33.35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</v>
          </cell>
          <cell r="G127">
            <v>494</v>
          </cell>
        </row>
        <row r="128">
          <cell r="A128" t="str">
            <v>PI 42</v>
          </cell>
          <cell r="B128" t="str">
            <v>Instalação de poste de aço de 20m de altura engastado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</v>
          </cell>
          <cell r="G128">
            <v>250</v>
          </cell>
        </row>
        <row r="129">
          <cell r="A129" t="str">
            <v>PI 69</v>
          </cell>
          <cell r="B129" t="str">
            <v>Instalação de poste concreto duplo T, 10m de altura, engastado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10</v>
          </cell>
          <cell r="G129">
            <v>200</v>
          </cell>
        </row>
        <row r="130">
          <cell r="A130" t="str">
            <v>PI 27</v>
          </cell>
          <cell r="B130" t="str">
            <v>Cabo isolado p/ 1000V, bitola 35mm²</v>
          </cell>
          <cell r="C130" t="str">
            <v xml:space="preserve"> </v>
          </cell>
          <cell r="D130" t="str">
            <v xml:space="preserve"> </v>
          </cell>
          <cell r="E130" t="str">
            <v>m</v>
          </cell>
          <cell r="F130">
            <v>200</v>
          </cell>
          <cell r="G130">
            <v>1.55</v>
          </cell>
        </row>
        <row r="131">
          <cell r="A131" t="str">
            <v>PI 65</v>
          </cell>
          <cell r="B131" t="str">
            <v>Cabo de alumínio 1/0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2650</v>
          </cell>
          <cell r="G131">
            <v>1.7</v>
          </cell>
        </row>
        <row r="132">
          <cell r="A132" t="str">
            <v>PI 66</v>
          </cell>
          <cell r="B132" t="str">
            <v>Cabo isolado p/ 1000 V, 6 mm2 de alumínio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20</v>
          </cell>
          <cell r="G132">
            <v>1</v>
          </cell>
        </row>
        <row r="133">
          <cell r="A133" t="str">
            <v>PI 67</v>
          </cell>
          <cell r="B133" t="str">
            <v>Cabo isolado p/ 1000 V, 2,5 mm2 de alumínio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60</v>
          </cell>
          <cell r="G133">
            <v>0.6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200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400</v>
          </cell>
          <cell r="G135">
            <v>6.2</v>
          </cell>
        </row>
        <row r="136">
          <cell r="A136" t="str">
            <v>R10</v>
          </cell>
          <cell r="B136" t="str">
            <v>Remanejamento de Poste de Concreto 10/150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5</v>
          </cell>
          <cell r="G136">
            <v>75</v>
          </cell>
        </row>
        <row r="137">
          <cell r="A137" t="str">
            <v>R3</v>
          </cell>
          <cell r="B137" t="str">
            <v>Remanejamento de Rede de Telefonia</v>
          </cell>
          <cell r="C137" t="str">
            <v xml:space="preserve"> </v>
          </cell>
          <cell r="D137" t="str">
            <v xml:space="preserve"> </v>
          </cell>
          <cell r="E137" t="str">
            <v>m</v>
          </cell>
          <cell r="F137">
            <v>200</v>
          </cell>
          <cell r="G137">
            <v>2</v>
          </cell>
        </row>
      </sheetData>
      <sheetData sheetId="1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01.100.15</v>
          </cell>
          <cell r="B17" t="str">
            <v>Escavação,carga e transportes de material de 1a categoria DMT= 1200 a 1400m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5853</v>
          </cell>
          <cell r="G17">
            <v>2.62</v>
          </cell>
        </row>
        <row r="18">
          <cell r="A18" t="str">
            <v>01.101.15</v>
          </cell>
          <cell r="B18" t="str">
            <v>Escavação,carga e transportes de material de 2a categoria,c/CB,  DMT 1200 a 1400m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650</v>
          </cell>
          <cell r="G18">
            <v>3.73</v>
          </cell>
        </row>
        <row r="19">
          <cell r="A19" t="str">
            <v>01.510.00</v>
          </cell>
          <cell r="B19" t="str">
            <v>Compactação de aterros a 95% Proctor Normal</v>
          </cell>
          <cell r="C19" t="str">
            <v>DNER-ES282/97</v>
          </cell>
          <cell r="D19" t="str">
            <v xml:space="preserve"> </v>
          </cell>
          <cell r="E19" t="str">
            <v>m3</v>
          </cell>
          <cell r="F19">
            <v>1593</v>
          </cell>
          <cell r="G19">
            <v>0.79</v>
          </cell>
        </row>
        <row r="20">
          <cell r="A20" t="str">
            <v>01.511.00</v>
          </cell>
          <cell r="B20" t="str">
            <v>Compactação de aterros a 100% Proctor Normal</v>
          </cell>
          <cell r="C20" t="str">
            <v>DNER-ES282/97</v>
          </cell>
          <cell r="D20" t="str">
            <v xml:space="preserve"> </v>
          </cell>
          <cell r="E20" t="str">
            <v>m3</v>
          </cell>
          <cell r="F20">
            <v>3827</v>
          </cell>
          <cell r="G20">
            <v>1.36</v>
          </cell>
        </row>
        <row r="21">
          <cell r="A21" t="str">
            <v>P 10.000.06</v>
          </cell>
          <cell r="B21" t="str">
            <v>Aterro reforçado c/ elementos Terramesh (0,50x1,00x4,00m)(malha 8x10) ou similar</v>
          </cell>
          <cell r="C21" t="str">
            <v xml:space="preserve"> </v>
          </cell>
          <cell r="D21" t="str">
            <v xml:space="preserve"> </v>
          </cell>
          <cell r="E21" t="str">
            <v>un</v>
          </cell>
          <cell r="F21">
            <v>2638</v>
          </cell>
          <cell r="G21">
            <v>321.67</v>
          </cell>
        </row>
        <row r="22">
          <cell r="A22" t="str">
            <v>P 10.000.05</v>
          </cell>
          <cell r="B22" t="str">
            <v>Aterro reforçado c/ elementos Terramesh (1,00x1,00x4,00m)(malha 8x10) ou similar</v>
          </cell>
          <cell r="C22" t="str">
            <v xml:space="preserve"> </v>
          </cell>
          <cell r="D22" t="str">
            <v xml:space="preserve"> </v>
          </cell>
          <cell r="E22" t="str">
            <v>un</v>
          </cell>
          <cell r="F22">
            <v>1782</v>
          </cell>
          <cell r="G22">
            <v>414.83</v>
          </cell>
        </row>
        <row r="23">
          <cell r="A23" t="str">
            <v>DER82610</v>
          </cell>
          <cell r="B23" t="str">
            <v>Gabião caixa em PVC c/ h=50cm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313</v>
          </cell>
          <cell r="G23">
            <v>153.77000000000001</v>
          </cell>
        </row>
        <row r="24">
          <cell r="A24" t="str">
            <v>DER82660</v>
          </cell>
          <cell r="B24" t="str">
            <v>Gabião caixa em PVC c/ h=100cm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895</v>
          </cell>
          <cell r="G24">
            <v>122.97</v>
          </cell>
        </row>
        <row r="25">
          <cell r="A25" t="str">
            <v>09.517.04</v>
          </cell>
          <cell r="B25" t="str">
            <v>Pedra de mão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8521</v>
          </cell>
          <cell r="G25">
            <v>11.92</v>
          </cell>
        </row>
        <row r="26">
          <cell r="A26">
            <v>9000032</v>
          </cell>
          <cell r="B26" t="str">
            <v>Manta Geotextil 200g/m2</v>
          </cell>
          <cell r="C26">
            <v>0</v>
          </cell>
          <cell r="D26">
            <v>0</v>
          </cell>
          <cell r="E26" t="str">
            <v>m2</v>
          </cell>
          <cell r="F26">
            <v>12255</v>
          </cell>
          <cell r="G26">
            <v>5.83</v>
          </cell>
        </row>
        <row r="27">
          <cell r="A27" t="str">
            <v>P 10.000.07</v>
          </cell>
          <cell r="B27" t="str">
            <v>Geogrelha Paralink 400m ou similar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1475</v>
          </cell>
          <cell r="G27">
            <v>52.09</v>
          </cell>
        </row>
        <row r="28">
          <cell r="A28" t="str">
            <v>P 10.000.08</v>
          </cell>
          <cell r="B28" t="str">
            <v>Geogrelha Paralink 800m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900</v>
          </cell>
          <cell r="G28">
            <v>91.8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19615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3732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2736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17941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46266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5664</v>
          </cell>
          <cell r="G37">
            <v>67.64</v>
          </cell>
        </row>
        <row r="38">
          <cell r="A38" t="str">
            <v>DER82200</v>
          </cell>
          <cell r="B38" t="str">
            <v>Remoção de revestimento de CBUQ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380</v>
          </cell>
          <cell r="G38">
            <v>5.73</v>
          </cell>
        </row>
        <row r="39">
          <cell r="A39" t="str">
            <v>DER82200a</v>
          </cell>
          <cell r="B39" t="str">
            <v>Remoção de camada granular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380</v>
          </cell>
          <cell r="G39">
            <v>4.67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35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184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695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242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8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336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451</v>
          </cell>
          <cell r="G49">
            <v>19.170000000000002</v>
          </cell>
        </row>
        <row r="50">
          <cell r="A50" t="str">
            <v>04.900.03</v>
          </cell>
          <cell r="B50" t="str">
            <v>Sarjeta triangular de concreto-STC 03</v>
          </cell>
          <cell r="C50" t="str">
            <v>DNER-ES288/97</v>
          </cell>
          <cell r="D50" t="str">
            <v xml:space="preserve"> </v>
          </cell>
          <cell r="E50" t="str">
            <v>m</v>
          </cell>
          <cell r="F50">
            <v>55</v>
          </cell>
          <cell r="G50">
            <v>16.02</v>
          </cell>
        </row>
        <row r="51">
          <cell r="A51" t="str">
            <v>04.910.05</v>
          </cell>
          <cell r="B51" t="str">
            <v>Meio-fio de concreto-MFC 05</v>
          </cell>
          <cell r="C51" t="str">
            <v>DNER-ES290/97</v>
          </cell>
          <cell r="D51" t="str">
            <v xml:space="preserve"> </v>
          </cell>
          <cell r="E51" t="str">
            <v>m</v>
          </cell>
          <cell r="F51">
            <v>682</v>
          </cell>
          <cell r="G51">
            <v>10.54</v>
          </cell>
        </row>
        <row r="52">
          <cell r="A52" t="str">
            <v>04.960.01</v>
          </cell>
          <cell r="B52" t="str">
            <v>Boca de lobo simples c/ grelha de concreto-BLS 01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3</v>
          </cell>
          <cell r="G52">
            <v>203.51</v>
          </cell>
        </row>
        <row r="53">
          <cell r="A53" t="str">
            <v>04.960.02</v>
          </cell>
          <cell r="B53" t="str">
            <v>Boca de lobo simples c/ grelha de concreto-BLS 02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5</v>
          </cell>
          <cell r="G53">
            <v>257.83999999999997</v>
          </cell>
        </row>
        <row r="54">
          <cell r="A54" t="str">
            <v>P 04.100.07</v>
          </cell>
          <cell r="B54" t="str">
            <v>Execução de galerias D=0,40 c/ lastro de brita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281</v>
          </cell>
          <cell r="G54">
            <v>41.68</v>
          </cell>
        </row>
        <row r="55">
          <cell r="A55" t="str">
            <v>P 04.100.08</v>
          </cell>
          <cell r="B55" t="str">
            <v>Execução de galerias D=0,40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28</v>
          </cell>
          <cell r="G55">
            <v>58.65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147.57</v>
          </cell>
        </row>
        <row r="57">
          <cell r="F57" t="str">
            <v>SUB-TOTAL</v>
          </cell>
        </row>
        <row r="59">
          <cell r="B59" t="str">
            <v>OBRAS DE ARTE ESPECIAIS</v>
          </cell>
        </row>
        <row r="60">
          <cell r="A60" t="str">
            <v>03.371.01</v>
          </cell>
          <cell r="B60" t="str">
            <v>Formas de placa compensada resinada</v>
          </cell>
          <cell r="C60" t="str">
            <v xml:space="preserve"> </v>
          </cell>
          <cell r="D60" t="str">
            <v xml:space="preserve"> </v>
          </cell>
          <cell r="E60" t="str">
            <v>m2</v>
          </cell>
          <cell r="F60">
            <v>85</v>
          </cell>
          <cell r="G60">
            <v>21.86</v>
          </cell>
        </row>
        <row r="61">
          <cell r="A61" t="str">
            <v>03.371.02</v>
          </cell>
          <cell r="B61" t="str">
            <v>Formas de placa compensada plastificada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2387</v>
          </cell>
          <cell r="G61">
            <v>30.76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 t="str">
            <v xml:space="preserve"> </v>
          </cell>
          <cell r="D62" t="str">
            <v xml:space="preserve"> </v>
          </cell>
          <cell r="E62" t="str">
            <v>kg</v>
          </cell>
          <cell r="F62">
            <v>37870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 t="str">
            <v xml:space="preserve"> </v>
          </cell>
          <cell r="D63" t="str">
            <v xml:space="preserve"> 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Transporte e lançamento de pré-lages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OAE18</v>
          </cell>
          <cell r="B65" t="str">
            <v>Transporte e lançamento de vigas pré-moldadas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40</v>
          </cell>
          <cell r="G65">
            <v>1281.27</v>
          </cell>
        </row>
        <row r="66">
          <cell r="A66" t="str">
            <v>OAE19</v>
          </cell>
          <cell r="B66" t="str">
            <v>Injeção de nata (cabos 12 varas 1/2")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2388</v>
          </cell>
          <cell r="G66">
            <v>3.65</v>
          </cell>
        </row>
        <row r="67">
          <cell r="A67" t="str">
            <v>03.330.00</v>
          </cell>
          <cell r="B67" t="str">
            <v>Concreto fck= 35 MPa-contr. raz. uso ger.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326</v>
          </cell>
          <cell r="G67">
            <v>166.78</v>
          </cell>
        </row>
        <row r="68">
          <cell r="A68" t="str">
            <v>P 03.327.01</v>
          </cell>
          <cell r="B68" t="str">
            <v xml:space="preserve">Concreto fck= 25 MPa-contr. raz. uso ger. 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73</v>
          </cell>
          <cell r="G68">
            <v>163.22</v>
          </cell>
        </row>
        <row r="69">
          <cell r="A69" t="str">
            <v>03.510.00</v>
          </cell>
          <cell r="B69" t="str">
            <v>Aparelho de apoio em neoprene</v>
          </cell>
          <cell r="C69" t="str">
            <v xml:space="preserve"> </v>
          </cell>
          <cell r="D69" t="str">
            <v xml:space="preserve"> </v>
          </cell>
          <cell r="E69" t="str">
            <v>kg</v>
          </cell>
          <cell r="F69">
            <v>104</v>
          </cell>
          <cell r="G69">
            <v>86.94</v>
          </cell>
        </row>
        <row r="70">
          <cell r="B70" t="str">
            <v>Barreiras de segurança (C.A.) Tipo New Jersey (129,2 m)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258.39999999999998</v>
          </cell>
          <cell r="G71">
            <v>21.86</v>
          </cell>
        </row>
        <row r="72">
          <cell r="A72" t="str">
            <v>03.353.00</v>
          </cell>
          <cell r="B72" t="str">
            <v>Forn., preparo e colocação nas formas, de aço CA-50</v>
          </cell>
          <cell r="C72" t="str">
            <v xml:space="preserve"> </v>
          </cell>
          <cell r="D72" t="str">
            <v xml:space="preserve"> </v>
          </cell>
          <cell r="E72" t="str">
            <v>kg</v>
          </cell>
          <cell r="F72">
            <v>2080.12</v>
          </cell>
          <cell r="G72">
            <v>2.59</v>
          </cell>
        </row>
        <row r="73">
          <cell r="A73" t="str">
            <v>03.326.00</v>
          </cell>
          <cell r="B73" t="str">
            <v xml:space="preserve">Concreto fck= 20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30</v>
          </cell>
          <cell r="G73">
            <v>149.19999999999999</v>
          </cell>
        </row>
        <row r="74">
          <cell r="B74" t="str">
            <v>Placas de aproximação( 04 unidades)(dimensão 4,00m x 11,2m x 0,30m)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03.353.00</v>
          </cell>
          <cell r="B76" t="str">
            <v>Forn., preparo e colocação nas formas, de aço CA-50</v>
          </cell>
          <cell r="C76" t="str">
            <v xml:space="preserve"> </v>
          </cell>
          <cell r="D76" t="str">
            <v xml:space="preserve"> </v>
          </cell>
          <cell r="E76" t="str">
            <v>kg</v>
          </cell>
          <cell r="F76">
            <v>3720</v>
          </cell>
          <cell r="G76">
            <v>2.59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54</v>
          </cell>
          <cell r="G77">
            <v>149.19999999999999</v>
          </cell>
        </row>
        <row r="78">
          <cell r="B78" t="str">
            <v>Drenos</v>
          </cell>
        </row>
        <row r="79">
          <cell r="A79" t="str">
            <v>P 03.991.01d</v>
          </cell>
          <cell r="B79" t="str">
            <v>Dreno de FF D= 150 mm x 500mm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P 03.991.01c</v>
          </cell>
          <cell r="B80" t="str">
            <v>Dreno de FF D= 100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15.64</v>
          </cell>
        </row>
        <row r="81">
          <cell r="F81" t="str">
            <v>SUB-TOTAL</v>
          </cell>
        </row>
        <row r="82">
          <cell r="B82" t="str">
            <v>OBRAS COMPLEMENTARES</v>
          </cell>
        </row>
        <row r="83">
          <cell r="A83" t="str">
            <v>05.100.00</v>
          </cell>
          <cell r="B83" t="str">
            <v>Enleivamento</v>
          </cell>
          <cell r="C83" t="str">
            <v>DNER-ES341/97</v>
          </cell>
          <cell r="D83" t="str">
            <v xml:space="preserve"> 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06.030.00</v>
          </cell>
          <cell r="B84" t="str">
            <v>Barreira de segurança simples</v>
          </cell>
          <cell r="C84" t="str">
            <v xml:space="preserve"> </v>
          </cell>
          <cell r="D84" t="str">
            <v xml:space="preserve"> </v>
          </cell>
          <cell r="E84" t="str">
            <v>m</v>
          </cell>
          <cell r="F84">
            <v>1274</v>
          </cell>
          <cell r="G84">
            <v>52.16</v>
          </cell>
        </row>
        <row r="85">
          <cell r="A85" t="str">
            <v>PI 01</v>
          </cell>
          <cell r="B85" t="str">
            <v>Poste de aço galv. a fogo, c/ 20,0m de alt. p/ instal. tipo engastado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2662.25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83</v>
          </cell>
          <cell r="G86">
            <v>400</v>
          </cell>
        </row>
        <row r="87">
          <cell r="A87" t="str">
            <v>PI 04</v>
          </cell>
          <cell r="B87" t="str">
            <v xml:space="preserve">Luminária p/ iluminação pública ref.SRC-612 da Philips ou similar 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PI 07</v>
          </cell>
          <cell r="B88" t="str">
            <v>Suporte p/ luminária tipo ZGP402 da Philips ou similar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2</v>
          </cell>
          <cell r="G88">
            <v>100</v>
          </cell>
        </row>
        <row r="89">
          <cell r="A89" t="str">
            <v>PI 09</v>
          </cell>
          <cell r="B89" t="str">
            <v>Lâmpada a vapor de sódio 400W, alta pressão, base E40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33.35</v>
          </cell>
        </row>
        <row r="90">
          <cell r="A90" t="str">
            <v>PI 10</v>
          </cell>
          <cell r="B90" t="str">
            <v>Lâmpada a vapor de mercúrio 250W, alta pressão, base E40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83</v>
          </cell>
          <cell r="G90">
            <v>28.75</v>
          </cell>
        </row>
        <row r="91">
          <cell r="A91" t="str">
            <v>PI 14</v>
          </cell>
          <cell r="B91" t="str">
            <v>Caixa de passagem para instalação aparente D=50mm, tipo T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4.08</v>
          </cell>
        </row>
        <row r="92">
          <cell r="A92" t="str">
            <v>PI 15</v>
          </cell>
          <cell r="B92" t="str">
            <v>Caixa de passagem para instalação aparente D=20mm, tipo LB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3.62</v>
          </cell>
        </row>
        <row r="93">
          <cell r="A93" t="str">
            <v>PI 20</v>
          </cell>
          <cell r="B93" t="str">
            <v>Poste de concreto duplo T 10m, 150 daN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29</v>
          </cell>
          <cell r="G93">
            <v>200</v>
          </cell>
        </row>
        <row r="94">
          <cell r="A94" t="str">
            <v>PI 22</v>
          </cell>
          <cell r="B94" t="str">
            <v>Base completa com fusível Diazed, 6A, retardado, incluíndo tampa, anel de proteção e ajuste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87</v>
          </cell>
          <cell r="G94">
            <v>8.6300000000000008</v>
          </cell>
        </row>
        <row r="95">
          <cell r="A95" t="str">
            <v>PI 23</v>
          </cell>
          <cell r="B95" t="str">
            <v>Contator tripolar a seco, p/ corrente alternada - 55 A, para uso em rede 380/220V - 60Hz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6</v>
          </cell>
          <cell r="G95">
            <v>234.6</v>
          </cell>
        </row>
        <row r="96">
          <cell r="A96" t="str">
            <v>PI 24</v>
          </cell>
          <cell r="B96" t="str">
            <v>Fita elétrica auto fusão a base de borracha EPR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</v>
          </cell>
          <cell r="G96">
            <v>6.39</v>
          </cell>
        </row>
        <row r="97">
          <cell r="A97" t="str">
            <v>PI 25</v>
          </cell>
          <cell r="B97" t="str">
            <v>Fita adesiva plástica isolante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10</v>
          </cell>
          <cell r="G97">
            <v>3.84</v>
          </cell>
        </row>
        <row r="98">
          <cell r="A98" t="str">
            <v>PI 26</v>
          </cell>
          <cell r="B98" t="str">
            <v>Relé fotoelétrico c/ suporte para fixação galv. com furo 18mm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6</v>
          </cell>
          <cell r="G98">
            <v>11.5</v>
          </cell>
        </row>
        <row r="99">
          <cell r="A99" t="str">
            <v>PI 27</v>
          </cell>
          <cell r="B99" t="str">
            <v>Cabo isolado p/ 1000V, bitola 35mm²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1.55</v>
          </cell>
        </row>
        <row r="100">
          <cell r="A100" t="str">
            <v>PI 28</v>
          </cell>
          <cell r="B100" t="str">
            <v>Eletroduto de aço tipo pesado 100mm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40</v>
          </cell>
          <cell r="G100">
            <v>28.55</v>
          </cell>
        </row>
        <row r="101">
          <cell r="A101" t="str">
            <v>PI 30</v>
          </cell>
          <cell r="B101" t="str">
            <v>Haste para aterramento aço-cobre D 13x2400mm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29</v>
          </cell>
          <cell r="G101">
            <v>6.04</v>
          </cell>
        </row>
        <row r="102">
          <cell r="A102" t="str">
            <v>PI 31</v>
          </cell>
          <cell r="B102" t="str">
            <v>Cabo de cobre nú meio duro, 7 fios 2AWG</v>
          </cell>
          <cell r="C102" t="str">
            <v xml:space="preserve"> </v>
          </cell>
          <cell r="D102" t="str">
            <v xml:space="preserve"> </v>
          </cell>
          <cell r="E102" t="str">
            <v>kg</v>
          </cell>
          <cell r="F102">
            <v>15</v>
          </cell>
          <cell r="G102">
            <v>7.02</v>
          </cell>
        </row>
        <row r="103">
          <cell r="A103" t="str">
            <v>PI 34</v>
          </cell>
          <cell r="B103" t="str">
            <v>Construção de caixa tipo SP, ou pré-instalada com as mesmas características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6</v>
          </cell>
          <cell r="G103">
            <v>180</v>
          </cell>
        </row>
        <row r="104">
          <cell r="A104" t="str">
            <v>PI 35</v>
          </cell>
          <cell r="B104" t="str">
            <v>Construção de embasamento p/ poste tipo engastado, 20m de altura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494</v>
          </cell>
        </row>
        <row r="105">
          <cell r="A105" t="str">
            <v>PI 36</v>
          </cell>
          <cell r="B105" t="str">
            <v>Construção de embasamento p/ poste tipo engastado, concreto duplo T, 10m de altura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29</v>
          </cell>
          <cell r="G105">
            <v>285</v>
          </cell>
        </row>
        <row r="106">
          <cell r="A106" t="str">
            <v>PI 37</v>
          </cell>
          <cell r="B106" t="str">
            <v>Lançamento de cabos em dutos de aço, classe 1000V, circuito trifásico mais neutro, e monofásico</v>
          </cell>
          <cell r="C106" t="str">
            <v xml:space="preserve"> 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4</v>
          </cell>
          <cell r="G107">
            <v>4.5</v>
          </cell>
        </row>
        <row r="108">
          <cell r="A108" t="str">
            <v>PI 39</v>
          </cell>
          <cell r="B108" t="str">
            <v>Fixação de haste de terra e conexão ao neutro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29</v>
          </cell>
          <cell r="G108">
            <v>35</v>
          </cell>
        </row>
        <row r="109">
          <cell r="A109" t="str">
            <v>PI 40</v>
          </cell>
          <cell r="B109" t="str">
            <v>Montagem eletromecân.de iluminação a 17,5m de alt., formada p/2 pétalas, c/ fixação dos equip.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</v>
          </cell>
          <cell r="G109">
            <v>550</v>
          </cell>
        </row>
        <row r="110">
          <cell r="A110" t="str">
            <v>PI 41</v>
          </cell>
          <cell r="B110" t="str">
            <v>Instalação de tubo de aço vara de 6m e curva de entrada de cabos na lateral do poste c/ fix. dutos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3</v>
          </cell>
          <cell r="G110">
            <v>200</v>
          </cell>
        </row>
        <row r="111">
          <cell r="A111" t="str">
            <v>PI 42</v>
          </cell>
          <cell r="B111" t="str">
            <v>Instalação de poste de aço de 20m de altura engastado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250</v>
          </cell>
        </row>
        <row r="112">
          <cell r="A112" t="str">
            <v>PI 43</v>
          </cell>
          <cell r="B112" t="str">
            <v>Travessia de pista asfáltica p/ lançamento dutos aço tipo pesado 100mm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40</v>
          </cell>
          <cell r="G112">
            <v>70</v>
          </cell>
        </row>
        <row r="113">
          <cell r="A113" t="str">
            <v>PI 44</v>
          </cell>
          <cell r="B113" t="str">
            <v>Montagem eletromecânica de luminária 10,0m de altura, c/ fixação dos equip.e conexões elétricos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83</v>
          </cell>
          <cell r="G113">
            <v>60</v>
          </cell>
        </row>
        <row r="114">
          <cell r="A114" t="str">
            <v>PI 48</v>
          </cell>
          <cell r="B114" t="str">
            <v>Armação secundária p/ 2 estribo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58</v>
          </cell>
          <cell r="G114">
            <v>7.5</v>
          </cell>
        </row>
        <row r="115">
          <cell r="A115" t="str">
            <v>PI 49</v>
          </cell>
          <cell r="B115" t="str">
            <v>Armação secundária p/ 1 estribo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29</v>
          </cell>
          <cell r="G115">
            <v>3.5</v>
          </cell>
        </row>
        <row r="116">
          <cell r="A116" t="str">
            <v>PI 50</v>
          </cell>
          <cell r="B116" t="str">
            <v>Cabo isolado, de alumínio singelo, bitola 4 mm² - estimada</v>
          </cell>
          <cell r="C116" t="str">
            <v xml:space="preserve"> </v>
          </cell>
          <cell r="D116" t="str">
            <v xml:space="preserve"> </v>
          </cell>
          <cell r="E116" t="str">
            <v>m</v>
          </cell>
          <cell r="F116">
            <v>120</v>
          </cell>
          <cell r="G116">
            <v>0.35</v>
          </cell>
        </row>
        <row r="117">
          <cell r="A117" t="str">
            <v>PI 51</v>
          </cell>
          <cell r="B117" t="str">
            <v>Eletoduto de PVC corrugado tipo Kanalex ou similar, 50 mm</v>
          </cell>
          <cell r="C117" t="str">
            <v xml:space="preserve"> </v>
          </cell>
          <cell r="D117" t="str">
            <v xml:space="preserve"> </v>
          </cell>
          <cell r="E117" t="str">
            <v>m</v>
          </cell>
          <cell r="F117">
            <v>20</v>
          </cell>
          <cell r="G117">
            <v>3.02</v>
          </cell>
        </row>
        <row r="118">
          <cell r="A118" t="str">
            <v>PI 52</v>
          </cell>
          <cell r="B118" t="str">
            <v>Luminária IMB C-300 ou similar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4</v>
          </cell>
          <cell r="G118">
            <v>410</v>
          </cell>
        </row>
        <row r="119">
          <cell r="A119" t="str">
            <v>PI 67</v>
          </cell>
          <cell r="B119" t="str">
            <v>Cabo isolado p/ 1000 V, 2,5 mm2 de alumínio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170</v>
          </cell>
          <cell r="G119">
            <v>0.6</v>
          </cell>
        </row>
        <row r="120">
          <cell r="A120" t="str">
            <v>PI 66</v>
          </cell>
          <cell r="B120" t="str">
            <v>Cabo isolado p/ 1000 V, 6 mm2 de alumínio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40</v>
          </cell>
          <cell r="G120">
            <v>1</v>
          </cell>
        </row>
        <row r="121">
          <cell r="A121" t="str">
            <v>PI 57</v>
          </cell>
          <cell r="B121" t="str">
            <v>Lançamento de cabos em eletroduto de PVC corrugado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20</v>
          </cell>
          <cell r="G121">
            <v>3</v>
          </cell>
        </row>
        <row r="122">
          <cell r="A122" t="str">
            <v>PI 58</v>
          </cell>
          <cell r="B122" t="str">
            <v>Fixação de caixas de passagem p/ instalação aparente D=20mm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4</v>
          </cell>
          <cell r="G122">
            <v>10</v>
          </cell>
        </row>
        <row r="123">
          <cell r="A123" t="str">
            <v>PI 59</v>
          </cell>
          <cell r="B123" t="str">
            <v>Instalação de luminária blindada para lâmpada a vapor de mercúrio 250W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20</v>
          </cell>
        </row>
        <row r="124">
          <cell r="A124" t="str">
            <v>PI 61</v>
          </cell>
          <cell r="B124" t="str">
            <v>Isolador de roldana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145</v>
          </cell>
          <cell r="G124">
            <v>4.5</v>
          </cell>
        </row>
        <row r="125">
          <cell r="A125" t="str">
            <v>PI 65</v>
          </cell>
          <cell r="B125" t="str">
            <v>Cabo de alumínio 1/0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4625</v>
          </cell>
          <cell r="G125">
            <v>1.7</v>
          </cell>
        </row>
        <row r="126">
          <cell r="A126" t="str">
            <v>R1</v>
          </cell>
          <cell r="B126" t="str">
            <v>Remanejamento de Rede de Baixa Tensão (220/380V)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180</v>
          </cell>
          <cell r="G126">
            <v>4.7</v>
          </cell>
        </row>
        <row r="127">
          <cell r="A127" t="str">
            <v>R2</v>
          </cell>
          <cell r="B127" t="str">
            <v>Remanejamento de Rede de Alta Tensão (138kV)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450</v>
          </cell>
          <cell r="G127">
            <v>6.2</v>
          </cell>
        </row>
        <row r="128">
          <cell r="A128" t="str">
            <v>R10</v>
          </cell>
          <cell r="B128" t="str">
            <v>Remanejamento de Poste de Concreto 10/150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75</v>
          </cell>
        </row>
        <row r="129">
          <cell r="A129" t="str">
            <v>R14</v>
          </cell>
          <cell r="B129" t="str">
            <v>Remanejamento de Poste de Concreto 11/300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</v>
          </cell>
          <cell r="G129">
            <v>75</v>
          </cell>
        </row>
        <row r="130">
          <cell r="A130" t="str">
            <v>R15</v>
          </cell>
          <cell r="B130" t="str">
            <v>Remanejamento de Poste de Concreto 11/500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</v>
          </cell>
          <cell r="G130">
            <v>75</v>
          </cell>
        </row>
        <row r="131">
          <cell r="A131" t="str">
            <v>R17</v>
          </cell>
          <cell r="B131" t="str">
            <v>Remanejamento de Poste de Concreto 10/150 c/ 2 pétala (400W) instalado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3</v>
          </cell>
          <cell r="G131">
            <v>200</v>
          </cell>
        </row>
        <row r="132">
          <cell r="A132" t="str">
            <v>R20A</v>
          </cell>
          <cell r="B132" t="str">
            <v>Remanejamento de Poste de Concreto 11/300 c/ 3 pétalas (400W) instalado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250</v>
          </cell>
        </row>
        <row r="133">
          <cell r="A133" t="str">
            <v>R3</v>
          </cell>
          <cell r="B133" t="str">
            <v>Remanejamento de Rede de Telefonia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360</v>
          </cell>
          <cell r="G133">
            <v>2</v>
          </cell>
        </row>
      </sheetData>
      <sheetData sheetId="1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32976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01.100.09</v>
          </cell>
          <cell r="B17" t="str">
            <v>Escavação,carga e transportes de material de 1a categoria DMT= 50 a 200m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1549</v>
          </cell>
          <cell r="G17">
            <v>1.89</v>
          </cell>
        </row>
        <row r="18">
          <cell r="A18" t="str">
            <v>01.100.10</v>
          </cell>
          <cell r="B18" t="str">
            <v>Escavação,carga e transportes de material de 1a categoria DMT= 200 a 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1285</v>
          </cell>
          <cell r="G18">
            <v>1.98</v>
          </cell>
        </row>
        <row r="19">
          <cell r="A19" t="str">
            <v>01.100.11</v>
          </cell>
          <cell r="B19" t="str">
            <v>Escavação,carga e transportes de material de 1a categoria DMT= 400 a 600m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1718</v>
          </cell>
          <cell r="G19">
            <v>2.12</v>
          </cell>
        </row>
        <row r="20">
          <cell r="A20" t="str">
            <v>DER50290</v>
          </cell>
          <cell r="B20" t="str">
            <v>Esc.  Carga e Transp. de mat. 1a cat. c/ CB 8000&lt;DMT&lt;9000m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49008</v>
          </cell>
          <cell r="G20">
            <v>5.79</v>
          </cell>
        </row>
        <row r="21">
          <cell r="A21" t="str">
            <v>DER50300</v>
          </cell>
          <cell r="B21" t="str">
            <v>Esc.  Carga e Transp. de mat. 1a cat. c/ CB 9000&lt;DMT&lt;10000m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6244</v>
          </cell>
          <cell r="G21">
            <v>6.3</v>
          </cell>
        </row>
        <row r="22">
          <cell r="A22" t="str">
            <v>DER51280</v>
          </cell>
          <cell r="B22" t="str">
            <v>Escavação,carga e transportes de material de 2a categoria DMT 8000 a 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32672</v>
          </cell>
          <cell r="G22">
            <v>7.48</v>
          </cell>
        </row>
        <row r="23">
          <cell r="A23" t="str">
            <v>DER51290</v>
          </cell>
          <cell r="B23" t="str">
            <v>Escavação,carga e transportes de material de 2a categoria DMT 9000 a 10000m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4162</v>
          </cell>
          <cell r="G23">
            <v>8.11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71860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8672</v>
          </cell>
          <cell r="G25">
            <v>1.36</v>
          </cell>
        </row>
        <row r="26">
          <cell r="F26" t="str">
            <v>SUB-TOTAL</v>
          </cell>
        </row>
        <row r="28">
          <cell r="B28" t="str">
            <v>PAVIMENTAÇÃO</v>
          </cell>
        </row>
        <row r="29">
          <cell r="A29" t="str">
            <v>02.000.00</v>
          </cell>
          <cell r="B29" t="str">
            <v>Regularização do subleito</v>
          </cell>
          <cell r="C29" t="str">
            <v xml:space="preserve"> </v>
          </cell>
          <cell r="D29" t="str">
            <v xml:space="preserve"> </v>
          </cell>
          <cell r="E29" t="str">
            <v>m2</v>
          </cell>
          <cell r="F29">
            <v>40505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Base brita graduada</v>
          </cell>
          <cell r="C31" t="str">
            <v>DNER-ES303/97</v>
          </cell>
          <cell r="D31" t="str">
            <v xml:space="preserve"> 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02.300.00</v>
          </cell>
          <cell r="B32" t="str">
            <v>Imprimação - Fornecimento, transporte e execução</v>
          </cell>
          <cell r="C32" t="str">
            <v>DNER-ES306/97</v>
          </cell>
          <cell r="D32" t="str">
            <v xml:space="preserve"> </v>
          </cell>
          <cell r="E32" t="str">
            <v>m2</v>
          </cell>
          <cell r="F32">
            <v>36771</v>
          </cell>
          <cell r="G32">
            <v>1.1100000000000001</v>
          </cell>
        </row>
        <row r="33">
          <cell r="A33" t="str">
            <v>02.400.00</v>
          </cell>
          <cell r="B33" t="str">
            <v>Pintura de ligação - Fornec., transporte e execução</v>
          </cell>
          <cell r="C33" t="str">
            <v>DNER-ES307/97</v>
          </cell>
          <cell r="D33" t="str">
            <v xml:space="preserve"> </v>
          </cell>
          <cell r="E33" t="str">
            <v>m2</v>
          </cell>
          <cell r="F33">
            <v>95149</v>
          </cell>
          <cell r="G33">
            <v>0.41</v>
          </cell>
        </row>
        <row r="34">
          <cell r="A34" t="str">
            <v>02.540.01</v>
          </cell>
          <cell r="B34" t="str">
            <v>Concreto betuminoso usinado a quente - usina 100/140 t/h</v>
          </cell>
          <cell r="C34" t="str">
            <v>DNER-ES313/97</v>
          </cell>
          <cell r="D34" t="str">
            <v xml:space="preserve"> </v>
          </cell>
          <cell r="E34" t="str">
            <v>t</v>
          </cell>
          <cell r="F34">
            <v>11655</v>
          </cell>
          <cell r="G34">
            <v>67.64</v>
          </cell>
        </row>
        <row r="35">
          <cell r="A35" t="str">
            <v>DER82200a</v>
          </cell>
          <cell r="B35" t="str">
            <v>Remoção de camada granular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1540</v>
          </cell>
          <cell r="G35">
            <v>4.67</v>
          </cell>
        </row>
        <row r="36">
          <cell r="A36" t="str">
            <v>DER82200</v>
          </cell>
          <cell r="B36" t="str">
            <v>Remoção de revestimento de CBUQ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1540</v>
          </cell>
          <cell r="G36">
            <v>5.73</v>
          </cell>
        </row>
        <row r="37">
          <cell r="F37" t="str">
            <v>SUB-TOTAL</v>
          </cell>
        </row>
        <row r="39">
          <cell r="B39" t="str">
            <v>DRENAGEM</v>
          </cell>
        </row>
        <row r="40">
          <cell r="A40" t="str">
            <v>04.000.00</v>
          </cell>
          <cell r="B40" t="str">
            <v>Escavação manual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86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Escavação mecânica,reaterro e compactação (material de 1a categoria)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04.401.01</v>
          </cell>
          <cell r="B43" t="str">
            <v>Valeta de prot. de aterro c/ revest. vegetal VPA 01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1683</v>
          </cell>
          <cell r="G43">
            <v>31.98</v>
          </cell>
        </row>
        <row r="44">
          <cell r="A44" t="str">
            <v>04.510.03</v>
          </cell>
          <cell r="B44" t="str">
            <v>Dreno sub- superficial- DSS 03</v>
          </cell>
          <cell r="C44" t="str">
            <v>DNER-ES294/97</v>
          </cell>
          <cell r="D44" t="str">
            <v xml:space="preserve"> </v>
          </cell>
          <cell r="E44" t="str">
            <v>m</v>
          </cell>
          <cell r="F44">
            <v>115</v>
          </cell>
          <cell r="G44">
            <v>3.71</v>
          </cell>
        </row>
        <row r="45">
          <cell r="A45" t="str">
            <v>04.511.01</v>
          </cell>
          <cell r="B45" t="str">
            <v>Boca de saída p/ dreno sub-superficial-BSD 03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6</v>
          </cell>
          <cell r="G45">
            <v>20.86</v>
          </cell>
        </row>
        <row r="46">
          <cell r="A46" t="str">
            <v>04.900.21</v>
          </cell>
          <cell r="B46" t="str">
            <v>Sarjeta de cant. central de concreto-SCC 01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1694</v>
          </cell>
          <cell r="G46">
            <v>13.85</v>
          </cell>
        </row>
        <row r="47">
          <cell r="A47" t="str">
            <v>04.900.22</v>
          </cell>
          <cell r="B47" t="str">
            <v>Sarjeta de cant. central de concreto-SCC 02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616</v>
          </cell>
          <cell r="G47">
            <v>19.170000000000002</v>
          </cell>
        </row>
        <row r="48">
          <cell r="A48" t="str">
            <v>04.910.05</v>
          </cell>
          <cell r="B48" t="str">
            <v>Meio-fio de concreto-MFC 05</v>
          </cell>
          <cell r="C48" t="str">
            <v>DNER-ES290/97</v>
          </cell>
          <cell r="D48" t="str">
            <v xml:space="preserve"> </v>
          </cell>
          <cell r="E48" t="str">
            <v>m</v>
          </cell>
          <cell r="F48">
            <v>132</v>
          </cell>
          <cell r="G48">
            <v>10.54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3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503.68</v>
          </cell>
        </row>
        <row r="51">
          <cell r="A51" t="str">
            <v>DER78150</v>
          </cell>
          <cell r="B51" t="str">
            <v>Caixa coletora de sarjeta - CCS, D=60cm e H = 1,00m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313.7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04.930.02</v>
          </cell>
          <cell r="B53" t="str">
            <v>Caixa coletora de sarjeta-CCS 02</v>
          </cell>
          <cell r="C53" t="str">
            <v>DNER-ES287/97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555.63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70</v>
          </cell>
          <cell r="G55">
            <v>131.66</v>
          </cell>
        </row>
        <row r="56">
          <cell r="A56" t="str">
            <v>P 04.100.40</v>
          </cell>
          <cell r="B56" t="str">
            <v>Execução de galerias D=0,80m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12</v>
          </cell>
          <cell r="G56">
            <v>197.36</v>
          </cell>
        </row>
        <row r="57">
          <cell r="A57" t="str">
            <v>DER72350b</v>
          </cell>
          <cell r="B57" t="str">
            <v>Boca para BSTC D=40cm - Normal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Galeria D=0,40m envelopada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2170.4</v>
          </cell>
          <cell r="G63">
            <v>3.03</v>
          </cell>
        </row>
        <row r="64">
          <cell r="A64" t="str">
            <v>DER66050</v>
          </cell>
          <cell r="B64" t="str">
            <v>Corpo de BSTC D=50cm c/ lastro de brita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27</v>
          </cell>
          <cell r="G64">
            <v>54.42</v>
          </cell>
        </row>
        <row r="65">
          <cell r="A65" t="str">
            <v>04.100.02</v>
          </cell>
          <cell r="B65" t="str">
            <v>Corpo de BSTC D=0.80m</v>
          </cell>
          <cell r="C65" t="str">
            <v>DNER-ES284/97</v>
          </cell>
          <cell r="D65" t="str">
            <v xml:space="preserve"> </v>
          </cell>
          <cell r="E65" t="str">
            <v xml:space="preserve">m </v>
          </cell>
          <cell r="F65">
            <v>113</v>
          </cell>
          <cell r="G65">
            <v>201.98</v>
          </cell>
        </row>
        <row r="66">
          <cell r="A66" t="str">
            <v>DER72350a</v>
          </cell>
          <cell r="B66" t="str">
            <v>Boca para BSTC D=50cm - Normal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157.56</v>
          </cell>
        </row>
        <row r="67">
          <cell r="A67" t="str">
            <v>04.101.02</v>
          </cell>
          <cell r="B67" t="str">
            <v>Boca de BSTC D=0.80m-normal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4</v>
          </cell>
          <cell r="G67">
            <v>494.05</v>
          </cell>
        </row>
        <row r="68">
          <cell r="A68" t="str">
            <v>04.101.05</v>
          </cell>
          <cell r="B68" t="str">
            <v>Boca de BSTC D=1.50m-normal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1942.12</v>
          </cell>
        </row>
        <row r="69">
          <cell r="A69" t="str">
            <v>04.110.01</v>
          </cell>
          <cell r="B69" t="str">
            <v>Corpo de BDTC D=1.00m</v>
          </cell>
          <cell r="C69" t="str">
            <v>DNER-ES284/97</v>
          </cell>
          <cell r="D69" t="str">
            <v xml:space="preserve"> </v>
          </cell>
          <cell r="E69" t="str">
            <v>m</v>
          </cell>
          <cell r="F69">
            <v>118</v>
          </cell>
          <cell r="G69">
            <v>572.14</v>
          </cell>
        </row>
        <row r="70">
          <cell r="A70" t="str">
            <v>04.111.01</v>
          </cell>
          <cell r="B70" t="str">
            <v>Boca de BDTC D=1.00m-normal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DER67700</v>
          </cell>
          <cell r="B71" t="str">
            <v>Corpo de BTTC D=0.80m c/enrocamento e laje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51</v>
          </cell>
          <cell r="G71">
            <v>599.96</v>
          </cell>
        </row>
        <row r="72">
          <cell r="A72" t="str">
            <v>DER73550</v>
          </cell>
          <cell r="B72" t="str">
            <v>Boca de BTTC D=0,80m-normal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685.42</v>
          </cell>
        </row>
        <row r="73">
          <cell r="A73" t="str">
            <v>04.999.01</v>
          </cell>
          <cell r="B73" t="str">
            <v>Remoção de bueiros existentes</v>
          </cell>
          <cell r="C73" t="str">
            <v xml:space="preserve"> </v>
          </cell>
          <cell r="D73" t="str">
            <v xml:space="preserve"> </v>
          </cell>
          <cell r="E73" t="str">
            <v>m</v>
          </cell>
          <cell r="F73">
            <v>143</v>
          </cell>
          <cell r="G73">
            <v>13.06</v>
          </cell>
        </row>
        <row r="74">
          <cell r="A74" t="str">
            <v>04.999.02</v>
          </cell>
          <cell r="B74" t="str">
            <v>Demolição de dispositivos de concreto</v>
          </cell>
          <cell r="C74" t="str">
            <v>DNER-ES296/97</v>
          </cell>
          <cell r="D74" t="str">
            <v xml:space="preserve"> 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P 04.100.23</v>
          </cell>
          <cell r="B75" t="str">
            <v>Bueiro Met.Corrug.circular, T.Armco,  c/Epoxy-bonded, MP-100, D=1,50 m, E=2,0mm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60</v>
          </cell>
          <cell r="G75">
            <v>510.8</v>
          </cell>
        </row>
        <row r="76">
          <cell r="F76" t="str">
            <v>SUB-TOTAL</v>
          </cell>
        </row>
        <row r="78">
          <cell r="B78" t="str">
            <v>OBRAS DE ARTE ESPECIAIS</v>
          </cell>
        </row>
        <row r="79">
          <cell r="B79" t="str">
            <v>(Quatro tabuleiros)</v>
          </cell>
        </row>
        <row r="80">
          <cell r="B80" t="str">
            <v>Infra e Mesoestrutura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65</v>
          </cell>
          <cell r="G81">
            <v>19.760000000000002</v>
          </cell>
        </row>
        <row r="82">
          <cell r="A82" t="str">
            <v>OAE5</v>
          </cell>
          <cell r="B82" t="str">
            <v>Estaca metálica - tipo CS 300 x 130 - Fornecimento e cravação</v>
          </cell>
          <cell r="C82" t="str">
            <v xml:space="preserve"> </v>
          </cell>
          <cell r="D82" t="str">
            <v xml:space="preserve"> 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03.371.01</v>
          </cell>
          <cell r="B83" t="str">
            <v>Formas de placa compensada resinada</v>
          </cell>
          <cell r="C83" t="str">
            <v xml:space="preserve"> </v>
          </cell>
          <cell r="D83" t="str">
            <v xml:space="preserve"> </v>
          </cell>
          <cell r="E83" t="str">
            <v>m2</v>
          </cell>
          <cell r="F83">
            <v>284</v>
          </cell>
          <cell r="G83">
            <v>21.86</v>
          </cell>
        </row>
        <row r="84">
          <cell r="A84" t="str">
            <v>03.353.00</v>
          </cell>
          <cell r="B84" t="str">
            <v>Forn., preparo e colocação nas formas, de aço CA-50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7377</v>
          </cell>
          <cell r="G84">
            <v>2.59</v>
          </cell>
        </row>
        <row r="85">
          <cell r="A85" t="str">
            <v>P 03.327.01</v>
          </cell>
          <cell r="B85" t="str">
            <v xml:space="preserve">Concreto fck= 25 MPa-contr. raz. uso ger. 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99</v>
          </cell>
          <cell r="G85">
            <v>163.22</v>
          </cell>
        </row>
        <row r="86">
          <cell r="B86" t="str">
            <v>Superestrutura</v>
          </cell>
        </row>
        <row r="87">
          <cell r="A87" t="str">
            <v>03.371.02</v>
          </cell>
          <cell r="B87" t="str">
            <v>Formas de placa compensada plastificada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2564</v>
          </cell>
          <cell r="G87">
            <v>30.76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71840</v>
          </cell>
          <cell r="G88">
            <v>2.59</v>
          </cell>
        </row>
        <row r="89">
          <cell r="A89" t="str">
            <v>OAE17</v>
          </cell>
          <cell r="B89" t="str">
            <v>Transporte e lançamento de pré-lages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684</v>
          </cell>
          <cell r="G89">
            <v>23.47</v>
          </cell>
        </row>
        <row r="90">
          <cell r="A90" t="str">
            <v>OAE18</v>
          </cell>
          <cell r="B90" t="str">
            <v>Transporte e lançamento de vigas pré-moldadas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40</v>
          </cell>
          <cell r="G90">
            <v>1281.27</v>
          </cell>
        </row>
        <row r="91">
          <cell r="A91" t="str">
            <v>03.330.00</v>
          </cell>
          <cell r="B91" t="str">
            <v>Concreto fck= 35 MPa-contr. raz. uso ger.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378</v>
          </cell>
          <cell r="G91">
            <v>166.78</v>
          </cell>
        </row>
        <row r="92">
          <cell r="B92" t="str">
            <v>Diversos</v>
          </cell>
        </row>
        <row r="93">
          <cell r="B93" t="str">
            <v>Barreiras de segurança (C.A.) Tipo New Jersey (156 m)</v>
          </cell>
        </row>
        <row r="94">
          <cell r="A94" t="str">
            <v>03.371.00</v>
          </cell>
          <cell r="B94" t="str">
            <v>Formas de madeira compensada</v>
          </cell>
          <cell r="C94" t="str">
            <v xml:space="preserve"> </v>
          </cell>
          <cell r="D94" t="str">
            <v xml:space="preserve"> </v>
          </cell>
          <cell r="E94" t="str">
            <v>m2</v>
          </cell>
          <cell r="F94">
            <v>280</v>
          </cell>
          <cell r="G94">
            <v>21.86</v>
          </cell>
        </row>
        <row r="95">
          <cell r="A95" t="str">
            <v>03.353.00</v>
          </cell>
          <cell r="B95" t="str">
            <v>Forn., preparo e colocação nas formas, de aço CA-50</v>
          </cell>
          <cell r="C95" t="str">
            <v xml:space="preserve"> </v>
          </cell>
          <cell r="D95" t="str">
            <v xml:space="preserve"> </v>
          </cell>
          <cell r="E95" t="str">
            <v>kg</v>
          </cell>
          <cell r="F95">
            <v>2328</v>
          </cell>
          <cell r="G95">
            <v>2.59</v>
          </cell>
        </row>
        <row r="96">
          <cell r="A96" t="str">
            <v>P 03.327.01</v>
          </cell>
          <cell r="B96" t="str">
            <v xml:space="preserve">Concreto fck= 25 MPa-contr. raz. uso ger. 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36</v>
          </cell>
          <cell r="G96">
            <v>163.22</v>
          </cell>
        </row>
        <row r="97">
          <cell r="B97" t="str">
            <v>Placas de aproximação( 04 unidades) (dimensão 4,0m x 11,2m x 0,3m)</v>
          </cell>
        </row>
        <row r="98">
          <cell r="A98" t="str">
            <v>03.371.00</v>
          </cell>
          <cell r="B98" t="str">
            <v>Formas de madeira compensada</v>
          </cell>
          <cell r="C98" t="str">
            <v xml:space="preserve"> </v>
          </cell>
          <cell r="D98" t="str">
            <v xml:space="preserve"> </v>
          </cell>
          <cell r="E98" t="str">
            <v>m2</v>
          </cell>
          <cell r="F98">
            <v>37</v>
          </cell>
          <cell r="G98">
            <v>21.86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3716</v>
          </cell>
          <cell r="G99">
            <v>2.59</v>
          </cell>
        </row>
        <row r="100">
          <cell r="A100" t="str">
            <v>P 03.327.01</v>
          </cell>
          <cell r="B100" t="str">
            <v xml:space="preserve">Concreto fck= 25 MPa-contr. raz. uso ger. 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54</v>
          </cell>
          <cell r="G100">
            <v>163.22</v>
          </cell>
        </row>
        <row r="101">
          <cell r="B101" t="str">
            <v>Drenos</v>
          </cell>
        </row>
        <row r="102">
          <cell r="A102" t="str">
            <v>P 03.991.01f</v>
          </cell>
          <cell r="B102" t="str">
            <v>Dreno de FF D= 150 mm x 400mm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18</v>
          </cell>
          <cell r="G102">
            <v>20.37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37800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544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404</v>
          </cell>
          <cell r="G109">
            <v>6.02</v>
          </cell>
        </row>
        <row r="110">
          <cell r="A110" t="str">
            <v>05.102.00</v>
          </cell>
          <cell r="B110" t="str">
            <v>Hidrossemeadura</v>
          </cell>
          <cell r="C110" t="str">
            <v>DNER-ES341/97</v>
          </cell>
          <cell r="D110" t="str">
            <v xml:space="preserve"> </v>
          </cell>
          <cell r="E110" t="str">
            <v>m2</v>
          </cell>
          <cell r="F110">
            <v>3618</v>
          </cell>
          <cell r="G110">
            <v>0.49</v>
          </cell>
        </row>
        <row r="111">
          <cell r="A111" t="str">
            <v>PI 60</v>
          </cell>
          <cell r="B111" t="str">
            <v>Lâmpada a vapor de mercúrio 250W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20</v>
          </cell>
          <cell r="G111">
            <v>16.3</v>
          </cell>
        </row>
        <row r="112">
          <cell r="A112" t="str">
            <v>PI 52</v>
          </cell>
          <cell r="B112" t="str">
            <v>Luminária IMB C-300 ou similar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4</v>
          </cell>
          <cell r="G112">
            <v>410</v>
          </cell>
        </row>
        <row r="113">
          <cell r="A113" t="str">
            <v>PI 13</v>
          </cell>
          <cell r="B113" t="str">
            <v>Eletroduto de aço 20mm, vara de 3m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14.49</v>
          </cell>
        </row>
        <row r="114">
          <cell r="A114" t="str">
            <v>PI 62</v>
          </cell>
          <cell r="B114" t="str">
            <v>Caixa de passagem para instalação aparente D=20mm, tipo T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4</v>
          </cell>
          <cell r="G114">
            <v>20</v>
          </cell>
        </row>
        <row r="115">
          <cell r="A115" t="str">
            <v>PI 15</v>
          </cell>
          <cell r="B115" t="str">
            <v>Caixa de passagem para instalação aparente D=20mm, tipo LB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3.62</v>
          </cell>
        </row>
        <row r="116">
          <cell r="A116" t="str">
            <v>PI 18</v>
          </cell>
          <cell r="B116" t="str">
            <v>Braço curvo p/ iluminação pública padrão CELESC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20</v>
          </cell>
          <cell r="G116">
            <v>6.33</v>
          </cell>
        </row>
        <row r="117">
          <cell r="A117" t="str">
            <v>PI 22</v>
          </cell>
          <cell r="B117" t="str">
            <v>Base completa com fusível Diazed, 6A, retardado, incluíndo tampa, anel de proteção e ajuste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22</v>
          </cell>
          <cell r="G117">
            <v>8.6300000000000008</v>
          </cell>
        </row>
        <row r="118">
          <cell r="A118" t="str">
            <v>PI 23</v>
          </cell>
          <cell r="B118" t="str">
            <v>Contator tripolar a seco, p/ corrente alternada - 55 A, para uso em rede 380/220V - 60Hz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</v>
          </cell>
          <cell r="G118">
            <v>234.6</v>
          </cell>
        </row>
        <row r="119">
          <cell r="A119" t="str">
            <v>PI 24</v>
          </cell>
          <cell r="B119" t="str">
            <v>Fita elétrica auto fusão a base de borracha EPR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4</v>
          </cell>
          <cell r="G119">
            <v>6.39</v>
          </cell>
        </row>
        <row r="120">
          <cell r="A120" t="str">
            <v>PI 25</v>
          </cell>
          <cell r="B120" t="str">
            <v>Fita adesiva plástica isolante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6</v>
          </cell>
          <cell r="G120">
            <v>3.84</v>
          </cell>
        </row>
        <row r="121">
          <cell r="A121" t="str">
            <v>PI 26</v>
          </cell>
          <cell r="B121" t="str">
            <v>Relé fotoelétrico c/ suporte para fixação galv. com furo 18mm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22</v>
          </cell>
          <cell r="G121">
            <v>11.5</v>
          </cell>
        </row>
        <row r="122">
          <cell r="A122" t="str">
            <v>PI 56</v>
          </cell>
          <cell r="B122" t="str">
            <v>Cabo isolado p/ 1000V, 4 mm² de alumínio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110</v>
          </cell>
          <cell r="G122">
            <v>0.37</v>
          </cell>
        </row>
        <row r="123">
          <cell r="A123" t="str">
            <v>PI 28</v>
          </cell>
          <cell r="B123" t="str">
            <v>Eletroduto de aço tipo pesado 100mm</v>
          </cell>
          <cell r="C123" t="str">
            <v xml:space="preserve"> </v>
          </cell>
          <cell r="D123" t="str">
            <v xml:space="preserve"> </v>
          </cell>
          <cell r="E123" t="str">
            <v>m</v>
          </cell>
          <cell r="F123">
            <v>140</v>
          </cell>
          <cell r="G123">
            <v>28.55</v>
          </cell>
        </row>
        <row r="124">
          <cell r="A124" t="str">
            <v>PI 29</v>
          </cell>
          <cell r="B124" t="str">
            <v>Curva em alumínio fundido de alta resistência, fixação por encaixe,50mm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18.75</v>
          </cell>
        </row>
        <row r="125">
          <cell r="A125" t="str">
            <v>PI 30</v>
          </cell>
          <cell r="B125" t="str">
            <v>Haste para aterramento aço-cobre D 13x2400mm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12</v>
          </cell>
          <cell r="G125">
            <v>6.04</v>
          </cell>
        </row>
        <row r="126">
          <cell r="A126" t="str">
            <v>PI 31</v>
          </cell>
          <cell r="B126" t="str">
            <v>Cabo de cobre nú meio duro, 7 fios 2AWG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4</v>
          </cell>
          <cell r="G126">
            <v>7.02</v>
          </cell>
        </row>
        <row r="127">
          <cell r="A127" t="str">
            <v>PI 32</v>
          </cell>
          <cell r="B127" t="str">
            <v>Conetor paralelo, liga alumínio tronco 1/0-4 AWG e derivação 2-4AWG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1.04</v>
          </cell>
        </row>
        <row r="128">
          <cell r="A128" t="str">
            <v>PI 20</v>
          </cell>
          <cell r="B128" t="str">
            <v>Poste de concreto duplo T 10m, 150 daN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10</v>
          </cell>
          <cell r="G128">
            <v>200</v>
          </cell>
        </row>
        <row r="129">
          <cell r="A129" t="str">
            <v>PI 48</v>
          </cell>
          <cell r="B129" t="str">
            <v>Armação secundária p/ 2 estribo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20</v>
          </cell>
          <cell r="G129">
            <v>7.5</v>
          </cell>
        </row>
        <row r="130">
          <cell r="A130" t="str">
            <v>PI 49</v>
          </cell>
          <cell r="B130" t="str">
            <v>Armação secundária p/ 1 estribo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10</v>
          </cell>
          <cell r="G130">
            <v>3.5</v>
          </cell>
        </row>
        <row r="131">
          <cell r="A131" t="str">
            <v>PI 33</v>
          </cell>
          <cell r="B131" t="str">
            <v>Tubo de aço galvanizado, vara de 6m e 50mm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</v>
          </cell>
          <cell r="G131">
            <v>74.06</v>
          </cell>
        </row>
        <row r="132">
          <cell r="A132" t="str">
            <v>PI 34</v>
          </cell>
          <cell r="B132" t="str">
            <v>Construção de caixa tipo SP, ou pré-instalada com as mesmas características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6</v>
          </cell>
          <cell r="G132">
            <v>180</v>
          </cell>
        </row>
        <row r="133">
          <cell r="A133" t="str">
            <v>PI 36</v>
          </cell>
          <cell r="B133" t="str">
            <v>Construção de embasamento p/ poste tipo engastado, concreto duplo T, 10m de altura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10</v>
          </cell>
          <cell r="G133">
            <v>285</v>
          </cell>
        </row>
        <row r="134">
          <cell r="A134" t="str">
            <v>PI 37</v>
          </cell>
          <cell r="B134" t="str">
            <v>Lançamento de cabos em dutos de aço, classe 1000V, circuito trifásico mais neutro, e monofásico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70</v>
          </cell>
          <cell r="G134">
            <v>4</v>
          </cell>
        </row>
        <row r="135">
          <cell r="A135" t="str">
            <v>PI 38</v>
          </cell>
          <cell r="B135" t="str">
            <v>Confecção de emendas retas ou derivação em cabos classe 1000V, c/ conector à compressão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2</v>
          </cell>
          <cell r="G135">
            <v>4.5</v>
          </cell>
        </row>
        <row r="136">
          <cell r="A136" t="str">
            <v>PI 39</v>
          </cell>
          <cell r="B136" t="str">
            <v>Fixação de haste de terra e conexão ao neutro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12</v>
          </cell>
          <cell r="G136">
            <v>35</v>
          </cell>
        </row>
        <row r="137">
          <cell r="A137" t="str">
            <v>PI 41</v>
          </cell>
          <cell r="B137" t="str">
            <v>Instalação de tubo de aço vara de 6m e curva de entrada de cabos na lateral do poste c/ fix. dutos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2</v>
          </cell>
          <cell r="G137">
            <v>200</v>
          </cell>
        </row>
        <row r="138">
          <cell r="A138" t="str">
            <v>PI 43</v>
          </cell>
          <cell r="B138" t="str">
            <v>Travessia de pista asfáltica p/ lançamento dutos aço tipo pesado 100mm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70</v>
          </cell>
          <cell r="G138">
            <v>70</v>
          </cell>
        </row>
        <row r="139">
          <cell r="A139" t="str">
            <v>PI 44</v>
          </cell>
          <cell r="B139" t="str">
            <v>Montagem eletromecânica de luminária 10,0m de altura, c/ fixação dos equip.e conexões elétricos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10</v>
          </cell>
          <cell r="G139">
            <v>60</v>
          </cell>
        </row>
        <row r="140">
          <cell r="A140" t="str">
            <v>PI 58</v>
          </cell>
          <cell r="B140" t="str">
            <v>Fixação de caixas de passagem p/ instalação aparente D=20mm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10</v>
          </cell>
        </row>
        <row r="141">
          <cell r="A141" t="str">
            <v>PI 59</v>
          </cell>
          <cell r="B141" t="str">
            <v>Instalação de luminária blindada para lâmpada a vapor de mercúrio 250W</v>
          </cell>
          <cell r="C141" t="str">
            <v xml:space="preserve"> </v>
          </cell>
          <cell r="D141" t="str">
            <v xml:space="preserve"> </v>
          </cell>
          <cell r="E141" t="str">
            <v>un</v>
          </cell>
          <cell r="F141">
            <v>4</v>
          </cell>
          <cell r="G141">
            <v>20</v>
          </cell>
        </row>
        <row r="142">
          <cell r="A142" t="str">
            <v>PI 01</v>
          </cell>
          <cell r="B142" t="str">
            <v>Poste de aço galv. a fogo, c/ 20,0m de alt. p/ instal. tipo engastado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1</v>
          </cell>
          <cell r="G142">
            <v>2662.25</v>
          </cell>
        </row>
        <row r="143">
          <cell r="A143" t="str">
            <v>PI 07</v>
          </cell>
          <cell r="B143" t="str">
            <v>Suporte p/ luminária tipo ZGP402 da Philips ou similar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</v>
          </cell>
          <cell r="G143">
            <v>100</v>
          </cell>
        </row>
        <row r="144">
          <cell r="A144" t="str">
            <v>PI 04</v>
          </cell>
          <cell r="B144" t="str">
            <v xml:space="preserve">Luminária p/ iluminação pública ref.SRC-612 da Philips ou similar 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2</v>
          </cell>
          <cell r="G144">
            <v>425.5</v>
          </cell>
        </row>
        <row r="145">
          <cell r="A145" t="str">
            <v>PI 03</v>
          </cell>
          <cell r="B145" t="str">
            <v xml:space="preserve">Luminária p/ iluminação pública ref.HRC-612 da Philips ou similar 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20</v>
          </cell>
          <cell r="G145">
            <v>400</v>
          </cell>
        </row>
        <row r="146">
          <cell r="A146" t="str">
            <v>PI 09</v>
          </cell>
          <cell r="B146" t="str">
            <v>Lâmpada a vapor de sódio 400W, alta pressão, base E40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2</v>
          </cell>
          <cell r="G146">
            <v>33.35</v>
          </cell>
        </row>
        <row r="147">
          <cell r="A147" t="str">
            <v>PI 35</v>
          </cell>
          <cell r="B147" t="str">
            <v>Construção de embasamento p/ poste tipo engastado, 20m de altura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</v>
          </cell>
          <cell r="G147">
            <v>494</v>
          </cell>
        </row>
        <row r="148">
          <cell r="A148" t="str">
            <v>PI 42</v>
          </cell>
          <cell r="B148" t="str">
            <v>Instalação de poste de aço de 20m de altura engastado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1</v>
          </cell>
          <cell r="G148">
            <v>250</v>
          </cell>
        </row>
        <row r="149">
          <cell r="A149" t="str">
            <v>PI 69</v>
          </cell>
          <cell r="B149" t="str">
            <v>Instalação de poste concreto duplo T, 10m de altura, engastado</v>
          </cell>
          <cell r="C149" t="str">
            <v xml:space="preserve"> </v>
          </cell>
          <cell r="D149" t="str">
            <v xml:space="preserve"> </v>
          </cell>
          <cell r="E149" t="str">
            <v>un</v>
          </cell>
          <cell r="F149">
            <v>10</v>
          </cell>
          <cell r="G149">
            <v>200</v>
          </cell>
        </row>
        <row r="150">
          <cell r="A150" t="str">
            <v>PI 27</v>
          </cell>
          <cell r="B150" t="str">
            <v>Cabo isolado p/ 1000V, bitola 35mm²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200</v>
          </cell>
          <cell r="G150">
            <v>1.55</v>
          </cell>
        </row>
        <row r="151">
          <cell r="A151" t="str">
            <v>PI 65</v>
          </cell>
          <cell r="B151" t="str">
            <v>Cabo de alumínio 1/0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2650</v>
          </cell>
          <cell r="G151">
            <v>1.7</v>
          </cell>
        </row>
        <row r="152">
          <cell r="A152" t="str">
            <v>PI 66</v>
          </cell>
          <cell r="B152" t="str">
            <v>Cabo isolado p/ 1000 V, 6 mm2 de alumínio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20</v>
          </cell>
          <cell r="G152">
            <v>1</v>
          </cell>
        </row>
        <row r="153">
          <cell r="A153" t="str">
            <v>PI 67</v>
          </cell>
          <cell r="B153" t="str">
            <v>Cabo isolado p/ 1000 V, 2,5 mm2 de alumínio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60</v>
          </cell>
          <cell r="G153">
            <v>0.6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100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120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2</v>
          </cell>
          <cell r="G157">
            <v>75</v>
          </cell>
        </row>
      </sheetData>
      <sheetData sheetId="16"/>
      <sheetData sheetId="17"/>
      <sheetData sheetId="18">
        <row r="16">
          <cell r="A16" t="str">
            <v>DER90150</v>
          </cell>
          <cell r="B16" t="str">
            <v>Escavação em tubulão a céu aberto em material de 1ªcateg.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22</v>
          </cell>
          <cell r="G16">
            <v>184.89</v>
          </cell>
        </row>
        <row r="17">
          <cell r="A17" t="str">
            <v>DER90160</v>
          </cell>
          <cell r="B17" t="str">
            <v>Escavação em tubulão a céu aberto em material de 3ªcateg.</v>
          </cell>
          <cell r="C17" t="str">
            <v xml:space="preserve"> </v>
          </cell>
          <cell r="D17" t="str">
            <v xml:space="preserve"> </v>
          </cell>
          <cell r="E17" t="str">
            <v>m3</v>
          </cell>
          <cell r="F17">
            <v>1</v>
          </cell>
          <cell r="G17">
            <v>640.85</v>
          </cell>
        </row>
        <row r="18">
          <cell r="A18" t="str">
            <v>DER90170</v>
          </cell>
          <cell r="B18" t="str">
            <v>Escavação em tubulão sob ar comprimido em material de 1ªcateg.</v>
          </cell>
          <cell r="C18" t="str">
            <v xml:space="preserve"> </v>
          </cell>
          <cell r="D18" t="str">
            <v xml:space="preserve"> </v>
          </cell>
          <cell r="E18" t="str">
            <v>m3</v>
          </cell>
          <cell r="F18">
            <v>1</v>
          </cell>
          <cell r="G18">
            <v>742.04</v>
          </cell>
        </row>
        <row r="19">
          <cell r="A19" t="str">
            <v>DER90180</v>
          </cell>
          <cell r="B19" t="str">
            <v>Escavação em tubulão sob ar comprimido em material de 3ªcateg.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33</v>
          </cell>
          <cell r="G19">
            <v>1154.25</v>
          </cell>
        </row>
        <row r="20">
          <cell r="A20" t="str">
            <v>03.010.01</v>
          </cell>
          <cell r="B20" t="str">
            <v>Escavação em cavas de fundação com esgotamento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173</v>
          </cell>
          <cell r="G20">
            <v>22.39</v>
          </cell>
        </row>
        <row r="21">
          <cell r="A21" t="str">
            <v>03.119.01</v>
          </cell>
          <cell r="B21" t="str">
            <v>Escoramento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204</v>
          </cell>
          <cell r="G21">
            <v>19.190000000000001</v>
          </cell>
        </row>
        <row r="22">
          <cell r="A22" t="str">
            <v>03.371.00</v>
          </cell>
          <cell r="B22" t="str">
            <v>Formas de madeira compensada</v>
          </cell>
          <cell r="C22" t="str">
            <v xml:space="preserve"> </v>
          </cell>
          <cell r="D22" t="str">
            <v xml:space="preserve"> </v>
          </cell>
          <cell r="E22" t="str">
            <v>m2</v>
          </cell>
          <cell r="F22">
            <v>223</v>
          </cell>
          <cell r="G22">
            <v>21.86</v>
          </cell>
        </row>
        <row r="23">
          <cell r="A23" t="str">
            <v>03.371.02</v>
          </cell>
          <cell r="B23" t="str">
            <v>Formas de placa compensada plastificada</v>
          </cell>
          <cell r="C23" t="str">
            <v xml:space="preserve"> </v>
          </cell>
          <cell r="D23" t="str">
            <v xml:space="preserve"> </v>
          </cell>
          <cell r="E23" t="str">
            <v>m2</v>
          </cell>
          <cell r="F23">
            <v>261</v>
          </cell>
          <cell r="G23">
            <v>30.76</v>
          </cell>
        </row>
        <row r="24">
          <cell r="A24" t="str">
            <v>03.353.00</v>
          </cell>
          <cell r="B24" t="str">
            <v>Forn., preparo e colocação nas formas, de aço CA-50</v>
          </cell>
          <cell r="C24" t="str">
            <v xml:space="preserve"> </v>
          </cell>
          <cell r="D24" t="str">
            <v xml:space="preserve"> </v>
          </cell>
          <cell r="E24" t="str">
            <v>kg</v>
          </cell>
          <cell r="F24">
            <v>5462</v>
          </cell>
          <cell r="G24">
            <v>2.59</v>
          </cell>
        </row>
        <row r="25">
          <cell r="A25" t="str">
            <v>03.326.00</v>
          </cell>
          <cell r="B25" t="str">
            <v xml:space="preserve">Concreto fck= 20 MPa-contr. raz. uso ger. 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117</v>
          </cell>
          <cell r="G25">
            <v>149.19999999999999</v>
          </cell>
        </row>
        <row r="26">
          <cell r="B26" t="str">
            <v>Superestrutura</v>
          </cell>
        </row>
        <row r="27">
          <cell r="A27" t="str">
            <v>03.371.02</v>
          </cell>
          <cell r="B27" t="str">
            <v>Formas de placa compensada plastificada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1745</v>
          </cell>
          <cell r="G27">
            <v>30.76</v>
          </cell>
        </row>
        <row r="28">
          <cell r="A28" t="str">
            <v>OAE6</v>
          </cell>
          <cell r="B28" t="str">
            <v>Escoramento metálico comum (cimbramento)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1725</v>
          </cell>
          <cell r="G28">
            <v>27.58</v>
          </cell>
        </row>
        <row r="29">
          <cell r="A29" t="str">
            <v>03.353.00</v>
          </cell>
          <cell r="B29" t="str">
            <v>Forn., preparo e colocação nas formas, de aço CA-50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20346</v>
          </cell>
          <cell r="G29">
            <v>2.59</v>
          </cell>
        </row>
        <row r="30">
          <cell r="A30" t="str">
            <v>03.354.00</v>
          </cell>
          <cell r="B30" t="str">
            <v>Forn., preparo e colocação nas formas, de aço CA-60</v>
          </cell>
          <cell r="C30" t="str">
            <v xml:space="preserve"> </v>
          </cell>
          <cell r="D30" t="str">
            <v xml:space="preserve"> </v>
          </cell>
          <cell r="E30" t="str">
            <v>kg</v>
          </cell>
          <cell r="F30">
            <v>2058</v>
          </cell>
          <cell r="G30">
            <v>2.85</v>
          </cell>
        </row>
        <row r="31">
          <cell r="A31" t="str">
            <v>03.359.01</v>
          </cell>
          <cell r="B31" t="str">
            <v>Forn., preparo e colocação nas formas, de aço CA-25</v>
          </cell>
          <cell r="C31" t="str">
            <v xml:space="preserve"> </v>
          </cell>
          <cell r="D31" t="str">
            <v xml:space="preserve"> </v>
          </cell>
          <cell r="E31" t="str">
            <v>kg</v>
          </cell>
          <cell r="F31">
            <v>114</v>
          </cell>
          <cell r="G31">
            <v>2.4300000000000002</v>
          </cell>
        </row>
        <row r="32">
          <cell r="A32" t="str">
            <v>03.330.00</v>
          </cell>
          <cell r="B32" t="str">
            <v>Concreto fck= 35 MPa-contr. raz. uso ger.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130</v>
          </cell>
          <cell r="G32">
            <v>166.78</v>
          </cell>
        </row>
        <row r="33">
          <cell r="A33" t="str">
            <v>03.326.00</v>
          </cell>
          <cell r="B33" t="str">
            <v xml:space="preserve">Concreto fck= 20 MPa-contr. raz. uso ger. 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</v>
          </cell>
          <cell r="G33">
            <v>149.19999999999999</v>
          </cell>
        </row>
        <row r="34">
          <cell r="B34" t="str">
            <v>Diversos</v>
          </cell>
        </row>
        <row r="35">
          <cell r="A35" t="str">
            <v>03.510.00</v>
          </cell>
          <cell r="B35" t="str">
            <v>Aparelho de apoio em neoprene</v>
          </cell>
          <cell r="C35" t="str">
            <v xml:space="preserve"> </v>
          </cell>
          <cell r="D35" t="str">
            <v xml:space="preserve"> </v>
          </cell>
          <cell r="E35" t="str">
            <v>kg</v>
          </cell>
          <cell r="F35">
            <v>50</v>
          </cell>
          <cell r="G35">
            <v>86.94</v>
          </cell>
        </row>
        <row r="36">
          <cell r="A36" t="str">
            <v>P 03.991.01b</v>
          </cell>
          <cell r="B36" t="str">
            <v>Dreno de FF D= 50 mm x 500mm</v>
          </cell>
          <cell r="C36" t="str">
            <v xml:space="preserve"> </v>
          </cell>
          <cell r="D36" t="str">
            <v xml:space="preserve"> </v>
          </cell>
          <cell r="E36" t="str">
            <v>un</v>
          </cell>
          <cell r="F36">
            <v>42</v>
          </cell>
          <cell r="G36">
            <v>6.63</v>
          </cell>
        </row>
        <row r="37">
          <cell r="F37" t="str">
            <v>SUB-TOTAL OAE</v>
          </cell>
        </row>
        <row r="38">
          <cell r="B38" t="str">
            <v>OBRAS COMPLEMENTARES</v>
          </cell>
        </row>
        <row r="39">
          <cell r="B39" t="str">
            <v>Iluminação das passarelas</v>
          </cell>
        </row>
        <row r="40">
          <cell r="A40" t="str">
            <v>PI 02a</v>
          </cell>
          <cell r="B40" t="str">
            <v>Poste de aço galvanizado a fogo, c/ 5,0m de alt. p/instal.na lat. das passarelas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300</v>
          </cell>
        </row>
        <row r="41">
          <cell r="A41" t="str">
            <v>PI 03</v>
          </cell>
          <cell r="B41" t="str">
            <v xml:space="preserve">Luminária p/ iluminação pública ref.HRC-612 da Philips ou similar 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400</v>
          </cell>
        </row>
        <row r="42">
          <cell r="A42" t="str">
            <v>PI 08</v>
          </cell>
          <cell r="B42" t="str">
            <v>Suporte p/ luminária tipo ZGP401 da Philips ou similar</v>
          </cell>
          <cell r="C42" t="str">
            <v xml:space="preserve"> </v>
          </cell>
          <cell r="D42" t="str">
            <v xml:space="preserve"> </v>
          </cell>
          <cell r="E42" t="str">
            <v>un</v>
          </cell>
          <cell r="F42">
            <v>4</v>
          </cell>
          <cell r="G42">
            <v>81.650000000000006</v>
          </cell>
        </row>
        <row r="43">
          <cell r="A43" t="str">
            <v>PI 10</v>
          </cell>
          <cell r="B43" t="str">
            <v>Lâmpada a vapor de mercúrio 250W, alta pressão, base E40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28.75</v>
          </cell>
        </row>
        <row r="44">
          <cell r="A44" t="str">
            <v>PI 71</v>
          </cell>
          <cell r="B44" t="str">
            <v>Cabo isolado p/ 1000V, de alumínio, singelo, cor preto, bitola 25 mm² (XLPE) est.</v>
          </cell>
          <cell r="C44" t="str">
            <v xml:space="preserve"> </v>
          </cell>
          <cell r="D44" t="str">
            <v xml:space="preserve"> </v>
          </cell>
          <cell r="E44" t="str">
            <v>m</v>
          </cell>
          <cell r="F44">
            <v>100</v>
          </cell>
          <cell r="G44">
            <v>4.62</v>
          </cell>
        </row>
        <row r="45">
          <cell r="A45" t="str">
            <v>PI 67</v>
          </cell>
          <cell r="B45" t="str">
            <v>Cabo isolado p/ 1000 V, 2,5 mm2 de alumínio</v>
          </cell>
          <cell r="C45" t="str">
            <v xml:space="preserve"> </v>
          </cell>
          <cell r="D45" t="str">
            <v xml:space="preserve"> </v>
          </cell>
          <cell r="E45" t="str">
            <v>m</v>
          </cell>
          <cell r="F45">
            <v>40</v>
          </cell>
          <cell r="G45">
            <v>0.6</v>
          </cell>
        </row>
        <row r="46">
          <cell r="A46" t="str">
            <v>PI 72</v>
          </cell>
          <cell r="B46" t="str">
            <v>Eletroduto de aço 1.1/4" (vara de 3m), na passarela, conforme projeto</v>
          </cell>
          <cell r="C46">
            <v>0</v>
          </cell>
          <cell r="D46">
            <v>0</v>
          </cell>
          <cell r="E46" t="str">
            <v>m</v>
          </cell>
          <cell r="F46">
            <v>50</v>
          </cell>
          <cell r="G46">
            <v>18</v>
          </cell>
        </row>
        <row r="47">
          <cell r="A47" t="str">
            <v>PI 30</v>
          </cell>
          <cell r="B47" t="str">
            <v>Haste para aterramento aço-cobre D 13x2400mm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1</v>
          </cell>
          <cell r="G47">
            <v>6.04</v>
          </cell>
        </row>
        <row r="48">
          <cell r="A48" t="str">
            <v>PI 31</v>
          </cell>
          <cell r="B48" t="str">
            <v>Cabo de cobre nú meio duro, 7 fios 2AWG</v>
          </cell>
          <cell r="C48" t="str">
            <v xml:space="preserve"> </v>
          </cell>
          <cell r="D48" t="str">
            <v xml:space="preserve"> </v>
          </cell>
          <cell r="E48" t="str">
            <v>kg</v>
          </cell>
          <cell r="F48">
            <v>4</v>
          </cell>
          <cell r="G48">
            <v>7.02</v>
          </cell>
        </row>
        <row r="49">
          <cell r="A49" t="str">
            <v>PI 39</v>
          </cell>
          <cell r="B49" t="str">
            <v>Fixação de haste de terra e conexão ao neutro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4</v>
          </cell>
          <cell r="G49">
            <v>35</v>
          </cell>
        </row>
        <row r="50">
          <cell r="A50" t="str">
            <v>PI 37</v>
          </cell>
          <cell r="B50" t="str">
            <v>Lançamento de cabos em dutos de aço, classe 1000V, circuito trifásico mais neutro, e monofásico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100</v>
          </cell>
          <cell r="G50">
            <v>4</v>
          </cell>
        </row>
        <row r="51">
          <cell r="A51" t="str">
            <v>PI 73</v>
          </cell>
          <cell r="B51" t="str">
            <v>Reator de alto fator externo c/ignitor p/ lâmpada a vapor de mercúrio,  da Entral ou similar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37</v>
          </cell>
        </row>
        <row r="52">
          <cell r="A52" t="str">
            <v>PI 74</v>
          </cell>
          <cell r="B52" t="str">
            <v>Chave de iluminação pública</v>
          </cell>
          <cell r="C52">
            <v>0</v>
          </cell>
          <cell r="D52">
            <v>0</v>
          </cell>
          <cell r="E52" t="str">
            <v>un</v>
          </cell>
          <cell r="F52">
            <v>1</v>
          </cell>
          <cell r="G52">
            <v>95</v>
          </cell>
        </row>
        <row r="53">
          <cell r="A53" t="str">
            <v>PI 75</v>
          </cell>
          <cell r="B53" t="str">
            <v>Montagem eletromecânica de luminária 5m de altura, c/fixação dos equipam.e conexões elét.</v>
          </cell>
          <cell r="C53">
            <v>0</v>
          </cell>
          <cell r="D53">
            <v>0</v>
          </cell>
          <cell r="E53" t="str">
            <v>un</v>
          </cell>
          <cell r="F53">
            <v>4</v>
          </cell>
          <cell r="G53">
            <v>67.08</v>
          </cell>
        </row>
        <row r="54">
          <cell r="A54" t="str">
            <v>PI 22</v>
          </cell>
          <cell r="B54" t="str">
            <v>Base completa com fusível Diazed, 6A, retardado, incluíndo tampa, anel de proteção e ajuste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4</v>
          </cell>
          <cell r="G54">
            <v>8.6300000000000008</v>
          </cell>
        </row>
        <row r="55">
          <cell r="A55" t="str">
            <v>PI 26</v>
          </cell>
          <cell r="B55" t="str">
            <v>Relé fotoelétrico c/ suporte para fixação galv. com furo 18mm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11.5</v>
          </cell>
        </row>
        <row r="56">
          <cell r="A56" t="str">
            <v>PI 24</v>
          </cell>
          <cell r="B56" t="str">
            <v>Fita elétrica auto fusão a base de borracha EPR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6.39</v>
          </cell>
        </row>
        <row r="57">
          <cell r="A57" t="str">
            <v>PI 25</v>
          </cell>
          <cell r="B57" t="str">
            <v>Fita adesiva plástica isolante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3.84</v>
          </cell>
        </row>
        <row r="58">
          <cell r="A58" t="str">
            <v>PI 38</v>
          </cell>
          <cell r="B58" t="str">
            <v>Confecção de emendas retas ou derivação em cabos classe 1000V, c/ conector à compressão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12</v>
          </cell>
          <cell r="G58">
            <v>4.5</v>
          </cell>
        </row>
        <row r="59">
          <cell r="F59" t="str">
            <v>SUB-TOTAL - OBRAS COMPLEMENTARES</v>
          </cell>
        </row>
        <row r="61">
          <cell r="F61" t="str">
            <v>SUB-TOTAL - Passarela do Km 4+700/391+700</v>
          </cell>
        </row>
        <row r="63">
          <cell r="B63" t="str">
            <v>Passarela do Km 9+680/396+680</v>
          </cell>
        </row>
        <row r="64">
          <cell r="B64" t="str">
            <v>OBRAS DE ARTE ESPECIAIS</v>
          </cell>
        </row>
        <row r="65">
          <cell r="B65" t="str">
            <v>Infra e Mesoestrutura</v>
          </cell>
        </row>
        <row r="66">
          <cell r="A66" t="str">
            <v>DER90150</v>
          </cell>
          <cell r="B66" t="str">
            <v>Escavação em tubulão a céu aberto em material de 1ªcateg.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31</v>
          </cell>
          <cell r="G66">
            <v>184.89</v>
          </cell>
        </row>
        <row r="67">
          <cell r="A67" t="str">
            <v>DER90160</v>
          </cell>
          <cell r="B67" t="str">
            <v>Escavação em tubulão a céu aberto em material de 3ªcateg.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1</v>
          </cell>
          <cell r="G67">
            <v>640.85</v>
          </cell>
        </row>
        <row r="68">
          <cell r="A68" t="str">
            <v>DER90170</v>
          </cell>
          <cell r="B68" t="str">
            <v>Escavação em tubulão sob ar comprimido em material de 1ªcateg.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1</v>
          </cell>
          <cell r="G68">
            <v>742.04</v>
          </cell>
        </row>
        <row r="69">
          <cell r="A69" t="str">
            <v>DER90180</v>
          </cell>
          <cell r="B69" t="str">
            <v>Escavação em tubulão sob ar comprimido em material de 3ªcateg.</v>
          </cell>
          <cell r="C69" t="str">
            <v xml:space="preserve"> </v>
          </cell>
          <cell r="D69" t="str">
            <v xml:space="preserve"> </v>
          </cell>
          <cell r="E69" t="str">
            <v>m3</v>
          </cell>
          <cell r="F69">
            <v>46</v>
          </cell>
          <cell r="G69">
            <v>1154.25</v>
          </cell>
        </row>
        <row r="70">
          <cell r="A70" t="str">
            <v>03.010.01</v>
          </cell>
          <cell r="B70" t="str">
            <v>Escavação em cavas de fundação com esgotamento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17</v>
          </cell>
          <cell r="G70">
            <v>22.39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263</v>
          </cell>
          <cell r="G71">
            <v>21.86</v>
          </cell>
        </row>
        <row r="72">
          <cell r="A72" t="str">
            <v>03.371.02</v>
          </cell>
          <cell r="B72" t="str">
            <v>Formas de placa compensada plastificada</v>
          </cell>
          <cell r="C72" t="str">
            <v xml:space="preserve"> </v>
          </cell>
          <cell r="D72" t="str">
            <v xml:space="preserve"> </v>
          </cell>
          <cell r="E72" t="str">
            <v>m2</v>
          </cell>
          <cell r="F72">
            <v>203</v>
          </cell>
          <cell r="G72">
            <v>30.76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5616</v>
          </cell>
          <cell r="G73">
            <v>2.59</v>
          </cell>
        </row>
        <row r="74">
          <cell r="A74" t="str">
            <v>03.326.00</v>
          </cell>
          <cell r="B74" t="str">
            <v xml:space="preserve">Concreto fck= 20 MPa-contr. raz. uso ger. 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124</v>
          </cell>
          <cell r="G74">
            <v>149.19999999999999</v>
          </cell>
        </row>
        <row r="75">
          <cell r="B75" t="str">
            <v>Superestrutura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1450</v>
          </cell>
          <cell r="G76">
            <v>30.76</v>
          </cell>
        </row>
        <row r="77">
          <cell r="A77" t="str">
            <v>OAE6</v>
          </cell>
          <cell r="B77" t="str">
            <v>Escoramento metálico comum (cimbramento)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1124</v>
          </cell>
          <cell r="G77">
            <v>27.58</v>
          </cell>
        </row>
        <row r="78">
          <cell r="A78" t="str">
            <v>03.353.00</v>
          </cell>
          <cell r="B78" t="str">
            <v>Forn., preparo e colocação nas formas, de aço CA-50</v>
          </cell>
          <cell r="C78" t="str">
            <v xml:space="preserve"> </v>
          </cell>
          <cell r="D78" t="str">
            <v xml:space="preserve"> </v>
          </cell>
          <cell r="E78" t="str">
            <v>kg</v>
          </cell>
          <cell r="F78">
            <v>13768</v>
          </cell>
          <cell r="G78">
            <v>2.59</v>
          </cell>
        </row>
        <row r="79">
          <cell r="A79" t="str">
            <v>03.354.00</v>
          </cell>
          <cell r="B79" t="str">
            <v>Forn., preparo e colocação nas formas, de aço CA-60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1517</v>
          </cell>
          <cell r="G79">
            <v>2.85</v>
          </cell>
        </row>
        <row r="80">
          <cell r="A80" t="str">
            <v>03.359.01</v>
          </cell>
          <cell r="B80" t="str">
            <v>Forn., preparo e colocação nas formas, de aço CA-25</v>
          </cell>
          <cell r="C80" t="str">
            <v xml:space="preserve"> </v>
          </cell>
          <cell r="D80" t="str">
            <v xml:space="preserve"> </v>
          </cell>
          <cell r="E80" t="str">
            <v>kg</v>
          </cell>
          <cell r="F80">
            <v>99</v>
          </cell>
          <cell r="G80">
            <v>2.4300000000000002</v>
          </cell>
        </row>
        <row r="81">
          <cell r="A81" t="str">
            <v>03.330.00</v>
          </cell>
          <cell r="B81" t="str">
            <v>Concreto fck= 35 MPa-contr. raz. uso ger.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102</v>
          </cell>
          <cell r="G81">
            <v>166.78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27</v>
          </cell>
          <cell r="G82">
            <v>149.19999999999999</v>
          </cell>
        </row>
        <row r="83">
          <cell r="B83" t="str">
            <v>Diversos</v>
          </cell>
        </row>
        <row r="84">
          <cell r="A84" t="str">
            <v>03.510.00</v>
          </cell>
          <cell r="B84" t="str">
            <v>Aparelho de apoio em neoprene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33</v>
          </cell>
          <cell r="G84">
            <v>86.94</v>
          </cell>
        </row>
        <row r="85">
          <cell r="A85" t="str">
            <v>P 03.991.01b</v>
          </cell>
          <cell r="B85" t="str">
            <v>Dreno de FF D= 50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6.63</v>
          </cell>
        </row>
        <row r="86">
          <cell r="F86" t="str">
            <v>SUB-TOTAL OAE</v>
          </cell>
        </row>
        <row r="87">
          <cell r="B87" t="str">
            <v>OBRAS COMPLEMENTARES</v>
          </cell>
        </row>
        <row r="88">
          <cell r="B88" t="str">
            <v>Iluminação das passarelas</v>
          </cell>
        </row>
        <row r="89">
          <cell r="A89" t="str">
            <v>PI 02a</v>
          </cell>
          <cell r="B89" t="str">
            <v>Poste de aço galvanizado a fogo, c/ 5,0m de alt. p/instal.na lat. das passarelas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300</v>
          </cell>
        </row>
        <row r="90">
          <cell r="A90" t="str">
            <v>PI 03</v>
          </cell>
          <cell r="B90" t="str">
            <v xml:space="preserve">Luminária p/ iluminação pública ref.HRC-612 da Philips ou similar 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400</v>
          </cell>
        </row>
        <row r="91">
          <cell r="A91" t="str">
            <v>PI 08</v>
          </cell>
          <cell r="B91" t="str">
            <v>Suporte p/ luminária tipo ZGP401 da Philips ou similar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81.650000000000006</v>
          </cell>
        </row>
        <row r="92">
          <cell r="A92" t="str">
            <v>PI 10</v>
          </cell>
          <cell r="B92" t="str">
            <v>Lâmpada a vapor de mercúrio 250W, alta pressão, base E40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28.75</v>
          </cell>
        </row>
        <row r="93">
          <cell r="A93" t="str">
            <v>PI 71</v>
          </cell>
          <cell r="B93" t="str">
            <v>Cabo isolado p/ 1000V, de alumínio, singelo, cor preto, bitola 25 mm² (XLPE) est.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100</v>
          </cell>
          <cell r="G93">
            <v>4.62</v>
          </cell>
        </row>
        <row r="94">
          <cell r="A94" t="str">
            <v>PI 67</v>
          </cell>
          <cell r="B94" t="str">
            <v>Cabo isolado p/ 1000 V, 2,5 mm2 de alumínio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40</v>
          </cell>
          <cell r="G94">
            <v>0.6</v>
          </cell>
        </row>
        <row r="95">
          <cell r="A95" t="str">
            <v>PI 72</v>
          </cell>
          <cell r="B95" t="str">
            <v>Eletroduto de aço 1.1/4" (vara de 3m), na passarela, conforme projeto</v>
          </cell>
          <cell r="C95">
            <v>0</v>
          </cell>
          <cell r="D95">
            <v>0</v>
          </cell>
          <cell r="E95" t="str">
            <v>m</v>
          </cell>
          <cell r="F95">
            <v>50</v>
          </cell>
          <cell r="G95">
            <v>18</v>
          </cell>
        </row>
        <row r="96">
          <cell r="A96" t="str">
            <v>PI 30</v>
          </cell>
          <cell r="B96" t="str">
            <v>Haste para aterramento aço-cobre D 13x2400mm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</v>
          </cell>
          <cell r="G96">
            <v>6.04</v>
          </cell>
        </row>
        <row r="97">
          <cell r="A97" t="str">
            <v>PI 31</v>
          </cell>
          <cell r="B97" t="str">
            <v>Cabo de cobre nú meio duro, 7 fios 2AWG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4</v>
          </cell>
          <cell r="G97">
            <v>7.02</v>
          </cell>
        </row>
        <row r="98">
          <cell r="A98" t="str">
            <v>PI 39</v>
          </cell>
          <cell r="B98" t="str">
            <v>Fixação de haste de terra e conexão ao neutro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4</v>
          </cell>
          <cell r="G98">
            <v>35</v>
          </cell>
        </row>
        <row r="99">
          <cell r="A99" t="str">
            <v>PI 37</v>
          </cell>
          <cell r="B99" t="str">
            <v>Lançamento de cabos em dutos de aço, classe 1000V, circuito trifásico mais neutro, e monofásico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4</v>
          </cell>
        </row>
        <row r="100">
          <cell r="A100" t="str">
            <v>PI 73</v>
          </cell>
          <cell r="B100" t="str">
            <v>Reator de alto fator externo c/ignitor p/ lâmpada a vapor de mercúrio,  da Entral ou similar</v>
          </cell>
          <cell r="C100">
            <v>0</v>
          </cell>
          <cell r="D100">
            <v>0</v>
          </cell>
          <cell r="E100" t="str">
            <v>un</v>
          </cell>
          <cell r="F100">
            <v>4</v>
          </cell>
          <cell r="G100">
            <v>37</v>
          </cell>
        </row>
        <row r="101">
          <cell r="A101" t="str">
            <v>PI 74</v>
          </cell>
          <cell r="B101" t="str">
            <v>Chave de iluminação pública</v>
          </cell>
          <cell r="C101">
            <v>0</v>
          </cell>
          <cell r="D101">
            <v>0</v>
          </cell>
          <cell r="E101" t="str">
            <v>un</v>
          </cell>
          <cell r="F101">
            <v>1</v>
          </cell>
          <cell r="G101">
            <v>95</v>
          </cell>
        </row>
        <row r="102">
          <cell r="A102" t="str">
            <v>PI 75</v>
          </cell>
          <cell r="B102" t="str">
            <v>Montagem eletromecânica de luminária 5m de altura, c/fixação dos equipam.e conexões elét.</v>
          </cell>
          <cell r="C102">
            <v>0</v>
          </cell>
          <cell r="D102">
            <v>0</v>
          </cell>
          <cell r="E102" t="str">
            <v>un</v>
          </cell>
          <cell r="F102">
            <v>4</v>
          </cell>
          <cell r="G102">
            <v>67.08</v>
          </cell>
        </row>
        <row r="103">
          <cell r="A103" t="str">
            <v>PI 22</v>
          </cell>
          <cell r="B103" t="str">
            <v>Base completa com fusível Diazed, 6A, retardado, incluíndo tampa, anel de proteção e ajuste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4</v>
          </cell>
          <cell r="G103">
            <v>8.6300000000000008</v>
          </cell>
        </row>
        <row r="104">
          <cell r="A104" t="str">
            <v>PI 26</v>
          </cell>
          <cell r="B104" t="str">
            <v>Relé fotoelétrico c/ suporte para fixação galv. com furo 18mm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11.5</v>
          </cell>
        </row>
        <row r="105">
          <cell r="A105" t="str">
            <v>PI 24</v>
          </cell>
          <cell r="B105" t="str">
            <v>Fita elétrica auto fusão a base de borracha EPR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6.39</v>
          </cell>
        </row>
        <row r="106">
          <cell r="A106" t="str">
            <v>PI 25</v>
          </cell>
          <cell r="B106" t="str">
            <v>Fita adesiva plástica isolante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2</v>
          </cell>
          <cell r="G106">
            <v>3.84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12</v>
          </cell>
          <cell r="G107">
            <v>4.5</v>
          </cell>
        </row>
        <row r="108">
          <cell r="F108" t="str">
            <v>SUB-TOTAL - OBRAS COMPLEMENTARES</v>
          </cell>
        </row>
        <row r="110">
          <cell r="F110" t="str">
            <v>SUB-TOTAL - Passarela do Km 9+680/396+680</v>
          </cell>
        </row>
        <row r="112">
          <cell r="B112" t="str">
            <v>Passarela do Km 14+733/401+733</v>
          </cell>
        </row>
        <row r="113">
          <cell r="B113" t="str">
            <v>OBRAS DE ARTE ESPECIAIS</v>
          </cell>
        </row>
        <row r="114">
          <cell r="B114" t="str">
            <v>Infra e Mesoestrutura</v>
          </cell>
        </row>
        <row r="115">
          <cell r="A115" t="str">
            <v>03.010.01</v>
          </cell>
          <cell r="B115" t="str">
            <v>Escavação em cavas de fundação com esgotamento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62</v>
          </cell>
          <cell r="G115">
            <v>22.39</v>
          </cell>
        </row>
        <row r="116">
          <cell r="A116" t="str">
            <v>03.371.00</v>
          </cell>
          <cell r="B116" t="str">
            <v>Formas de madeira compensada</v>
          </cell>
          <cell r="C116" t="str">
            <v xml:space="preserve"> </v>
          </cell>
          <cell r="D116" t="str">
            <v xml:space="preserve"> </v>
          </cell>
          <cell r="E116" t="str">
            <v>m2</v>
          </cell>
          <cell r="F116">
            <v>57</v>
          </cell>
          <cell r="G116">
            <v>21.86</v>
          </cell>
        </row>
        <row r="117">
          <cell r="A117" t="str">
            <v>03.371.02</v>
          </cell>
          <cell r="B117" t="str">
            <v>Formas de placa compensada plastificada</v>
          </cell>
          <cell r="C117" t="str">
            <v xml:space="preserve"> </v>
          </cell>
          <cell r="D117" t="str">
            <v xml:space="preserve"> </v>
          </cell>
          <cell r="E117" t="str">
            <v>m2</v>
          </cell>
          <cell r="F117">
            <v>209</v>
          </cell>
          <cell r="G117">
            <v>30.76</v>
          </cell>
        </row>
        <row r="118">
          <cell r="A118" t="str">
            <v>03.353.00</v>
          </cell>
          <cell r="B118" t="str">
            <v>Forn., preparo e colocação nas formas, de aço CA-50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2992</v>
          </cell>
          <cell r="G118">
            <v>2.59</v>
          </cell>
        </row>
        <row r="119">
          <cell r="A119" t="str">
            <v>03.326.00</v>
          </cell>
          <cell r="B119" t="str">
            <v xml:space="preserve">Concreto fck= 20 MPa-contr. raz. uso ger. 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41</v>
          </cell>
          <cell r="G119">
            <v>149.19999999999999</v>
          </cell>
        </row>
        <row r="120">
          <cell r="A120" t="str">
            <v>OAE5a</v>
          </cell>
          <cell r="B120" t="str">
            <v>Estaca metálica - tipo CS 250 X 52 - Fornecimento e cravação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152</v>
          </cell>
          <cell r="G120">
            <v>97.23</v>
          </cell>
        </row>
        <row r="121">
          <cell r="A121" t="str">
            <v>OAE5b</v>
          </cell>
          <cell r="B121" t="str">
            <v>Estaca metálica - tipo CS 300 x 77 - Fornecimento e cravação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152</v>
          </cell>
          <cell r="G121">
            <v>122.7</v>
          </cell>
        </row>
        <row r="122">
          <cell r="A122" t="str">
            <v>OAE5c</v>
          </cell>
          <cell r="B122" t="str">
            <v>Estaca metálica - tipo CS 300 x 116 - Fornecimento e cravação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76</v>
          </cell>
          <cell r="G122">
            <v>162.41999999999999</v>
          </cell>
        </row>
        <row r="123">
          <cell r="B123" t="str">
            <v>Superestrutura</v>
          </cell>
        </row>
        <row r="124">
          <cell r="A124" t="str">
            <v>03.371.02</v>
          </cell>
          <cell r="B124" t="str">
            <v>Formas de placa compensada plastificada</v>
          </cell>
          <cell r="C124" t="str">
            <v xml:space="preserve"> </v>
          </cell>
          <cell r="D124" t="str">
            <v xml:space="preserve"> </v>
          </cell>
          <cell r="E124" t="str">
            <v>m2</v>
          </cell>
          <cell r="F124">
            <v>1939</v>
          </cell>
          <cell r="G124">
            <v>30.76</v>
          </cell>
        </row>
        <row r="125">
          <cell r="A125" t="str">
            <v>OAE6</v>
          </cell>
          <cell r="B125" t="str">
            <v>Escoramento metálico comum (cimbramento)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1503</v>
          </cell>
          <cell r="G125">
            <v>27.58</v>
          </cell>
        </row>
        <row r="126">
          <cell r="A126" t="str">
            <v>03.353.00</v>
          </cell>
          <cell r="B126" t="str">
            <v>Forn., preparo e colocação nas formas, de aço CA-50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17581</v>
          </cell>
          <cell r="G126">
            <v>2.59</v>
          </cell>
        </row>
        <row r="127">
          <cell r="A127" t="str">
            <v>03.354.00</v>
          </cell>
          <cell r="B127" t="str">
            <v>Forn., preparo e colocação nas formas, de aço CA-60</v>
          </cell>
          <cell r="C127" t="str">
            <v xml:space="preserve"> </v>
          </cell>
          <cell r="D127" t="str">
            <v xml:space="preserve"> </v>
          </cell>
          <cell r="E127" t="str">
            <v>kg</v>
          </cell>
          <cell r="F127">
            <v>1877</v>
          </cell>
          <cell r="G127">
            <v>2.85</v>
          </cell>
        </row>
        <row r="128">
          <cell r="A128" t="str">
            <v>03.359.01</v>
          </cell>
          <cell r="B128" t="str">
            <v>Forn., preparo e colocação nas formas, de aço CA-25</v>
          </cell>
          <cell r="C128" t="str">
            <v xml:space="preserve"> </v>
          </cell>
          <cell r="D128" t="str">
            <v xml:space="preserve"> </v>
          </cell>
          <cell r="E128" t="str">
            <v>kg</v>
          </cell>
          <cell r="F128">
            <v>104</v>
          </cell>
          <cell r="G128">
            <v>2.4300000000000002</v>
          </cell>
        </row>
        <row r="129">
          <cell r="A129" t="str">
            <v>03.330.00</v>
          </cell>
          <cell r="B129" t="str">
            <v>Concreto fck= 35 MPa-contr. raz. uso ger.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161</v>
          </cell>
          <cell r="G129">
            <v>166.78</v>
          </cell>
        </row>
        <row r="130">
          <cell r="A130" t="str">
            <v>03.326.00</v>
          </cell>
          <cell r="B130" t="str">
            <v xml:space="preserve">Concreto fck= 20 MPa-contr. raz. uso ger. </v>
          </cell>
          <cell r="C130" t="str">
            <v xml:space="preserve"> </v>
          </cell>
          <cell r="D130" t="str">
            <v xml:space="preserve"> </v>
          </cell>
          <cell r="E130" t="str">
            <v>m3</v>
          </cell>
          <cell r="F130">
            <v>29</v>
          </cell>
          <cell r="G130">
            <v>149.19999999999999</v>
          </cell>
        </row>
        <row r="131">
          <cell r="B131" t="str">
            <v>Diversos</v>
          </cell>
        </row>
        <row r="132">
          <cell r="A132" t="str">
            <v>03.510.00</v>
          </cell>
          <cell r="B132" t="str">
            <v>Aparelho de apoio em neoprene</v>
          </cell>
          <cell r="C132" t="str">
            <v xml:space="preserve"> </v>
          </cell>
          <cell r="D132" t="str">
            <v xml:space="preserve"> </v>
          </cell>
          <cell r="E132" t="str">
            <v>kg</v>
          </cell>
          <cell r="F132">
            <v>51</v>
          </cell>
          <cell r="G132">
            <v>86.94</v>
          </cell>
        </row>
        <row r="133">
          <cell r="A133" t="str">
            <v>P 03.991.01b</v>
          </cell>
          <cell r="B133" t="str">
            <v>Dreno de FF D= 50 mm x 500mm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34</v>
          </cell>
          <cell r="G133">
            <v>6.63</v>
          </cell>
        </row>
        <row r="134">
          <cell r="F134" t="str">
            <v>SUB-TOTAL OAE</v>
          </cell>
        </row>
        <row r="135">
          <cell r="B135" t="str">
            <v>OBRAS COMPLEMENTARES</v>
          </cell>
        </row>
        <row r="136">
          <cell r="B136" t="str">
            <v>Iluminação das passarelas</v>
          </cell>
        </row>
        <row r="137">
          <cell r="A137" t="str">
            <v>PI 02a</v>
          </cell>
          <cell r="B137" t="str">
            <v>Poste de aço galvanizado a fogo, c/ 5,0m de alt. p/instal.na lat. das passarelas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300</v>
          </cell>
        </row>
        <row r="138">
          <cell r="A138" t="str">
            <v>PI 03</v>
          </cell>
          <cell r="B138" t="str">
            <v xml:space="preserve">Luminária p/ iluminação pública ref.HRC-612 da Philips ou similar 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4</v>
          </cell>
          <cell r="G138">
            <v>400</v>
          </cell>
        </row>
        <row r="139">
          <cell r="A139" t="str">
            <v>PI 08</v>
          </cell>
          <cell r="B139" t="str">
            <v>Suporte p/ luminária tipo ZGP401 da Philips ou similar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4</v>
          </cell>
          <cell r="G139">
            <v>81.650000000000006</v>
          </cell>
        </row>
        <row r="140">
          <cell r="A140" t="str">
            <v>PI 10</v>
          </cell>
          <cell r="B140" t="str">
            <v>Lâmpada a vapor de mercúrio 250W, alta pressão, base E40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28.75</v>
          </cell>
        </row>
        <row r="141">
          <cell r="A141" t="str">
            <v>PI 71</v>
          </cell>
          <cell r="B141" t="str">
            <v>Cabo isolado p/ 1000V, de alumínio, singelo, cor preto, bitola 25 mm² (XLPE) est.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100</v>
          </cell>
          <cell r="G141">
            <v>4.62</v>
          </cell>
        </row>
        <row r="142">
          <cell r="A142" t="str">
            <v>PI 67</v>
          </cell>
          <cell r="B142" t="str">
            <v>Cabo isolado p/ 1000 V, 2,5 mm2 de alumínio</v>
          </cell>
          <cell r="C142" t="str">
            <v xml:space="preserve"> </v>
          </cell>
          <cell r="D142" t="str">
            <v xml:space="preserve"> </v>
          </cell>
          <cell r="E142" t="str">
            <v>m</v>
          </cell>
          <cell r="F142">
            <v>40</v>
          </cell>
          <cell r="G142">
            <v>0.6</v>
          </cell>
        </row>
        <row r="143">
          <cell r="A143" t="str">
            <v>PI 72</v>
          </cell>
          <cell r="B143" t="str">
            <v>Eletroduto de aço 1.1/4" (vara de 3m), na passarela, conforme projeto</v>
          </cell>
          <cell r="C143">
            <v>0</v>
          </cell>
          <cell r="D143">
            <v>0</v>
          </cell>
          <cell r="E143" t="str">
            <v>m</v>
          </cell>
          <cell r="F143">
            <v>50</v>
          </cell>
          <cell r="G143">
            <v>18</v>
          </cell>
        </row>
        <row r="144">
          <cell r="A144" t="str">
            <v>PI 30</v>
          </cell>
          <cell r="B144" t="str">
            <v>Haste para aterramento aço-cobre D 13x2400mm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6.04</v>
          </cell>
        </row>
        <row r="145">
          <cell r="A145" t="str">
            <v>PI 31</v>
          </cell>
          <cell r="B145" t="str">
            <v>Cabo de cobre nú meio duro, 7 fios 2AWG</v>
          </cell>
          <cell r="C145" t="str">
            <v xml:space="preserve"> </v>
          </cell>
          <cell r="D145" t="str">
            <v xml:space="preserve"> </v>
          </cell>
          <cell r="E145" t="str">
            <v>kg</v>
          </cell>
          <cell r="F145">
            <v>4</v>
          </cell>
          <cell r="G145">
            <v>7.02</v>
          </cell>
        </row>
        <row r="146">
          <cell r="A146" t="str">
            <v>PI 39</v>
          </cell>
          <cell r="B146" t="str">
            <v>Fixação de haste de terra e conexão ao neutro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4</v>
          </cell>
          <cell r="G146">
            <v>35</v>
          </cell>
        </row>
        <row r="147">
          <cell r="A147" t="str">
            <v>PI 37</v>
          </cell>
          <cell r="B147" t="str">
            <v>Lançamento de cabos em dutos de aço, classe 1000V, circuito trifásico mais neutro, e monofásico</v>
          </cell>
          <cell r="C147" t="str">
            <v xml:space="preserve"> </v>
          </cell>
          <cell r="D147" t="str">
            <v xml:space="preserve"> </v>
          </cell>
          <cell r="E147" t="str">
            <v>m</v>
          </cell>
          <cell r="F147">
            <v>100</v>
          </cell>
          <cell r="G147">
            <v>4</v>
          </cell>
        </row>
        <row r="148">
          <cell r="A148" t="str">
            <v>PI 73</v>
          </cell>
          <cell r="B148" t="str">
            <v>Reator de alto fator externo c/ignitor p/ lâmpada a vapor de mercúrio,  da Entral ou similar</v>
          </cell>
          <cell r="C148">
            <v>0</v>
          </cell>
          <cell r="D148">
            <v>0</v>
          </cell>
          <cell r="E148" t="str">
            <v>un</v>
          </cell>
          <cell r="F148">
            <v>4</v>
          </cell>
          <cell r="G148">
            <v>37</v>
          </cell>
        </row>
        <row r="149">
          <cell r="A149" t="str">
            <v>PI 74</v>
          </cell>
          <cell r="B149" t="str">
            <v>Chave de iluminação pública</v>
          </cell>
          <cell r="C149">
            <v>0</v>
          </cell>
          <cell r="D149">
            <v>0</v>
          </cell>
          <cell r="E149" t="str">
            <v>un</v>
          </cell>
          <cell r="F149">
            <v>1</v>
          </cell>
          <cell r="G149">
            <v>95</v>
          </cell>
        </row>
        <row r="150">
          <cell r="A150" t="str">
            <v>PI 75</v>
          </cell>
          <cell r="B150" t="str">
            <v>Montagem eletromecânica de luminária 5m de altura, c/fixação dos equipam.e conexões elét.</v>
          </cell>
          <cell r="C150">
            <v>0</v>
          </cell>
          <cell r="D150">
            <v>0</v>
          </cell>
          <cell r="E150" t="str">
            <v>un</v>
          </cell>
          <cell r="F150">
            <v>4</v>
          </cell>
          <cell r="G150">
            <v>67.08</v>
          </cell>
        </row>
        <row r="151">
          <cell r="A151" t="str">
            <v>PI 22</v>
          </cell>
          <cell r="B151" t="str">
            <v>Base completa com fusível Diazed, 6A, retardado, incluíndo tampa, anel de proteção e ajuste</v>
          </cell>
          <cell r="C151" t="str">
            <v xml:space="preserve"> </v>
          </cell>
          <cell r="D151" t="str">
            <v xml:space="preserve"> </v>
          </cell>
          <cell r="E151" t="str">
            <v>un</v>
          </cell>
          <cell r="F151">
            <v>4</v>
          </cell>
          <cell r="G151">
            <v>8.6300000000000008</v>
          </cell>
        </row>
        <row r="152">
          <cell r="A152" t="str">
            <v>PI 26</v>
          </cell>
          <cell r="B152" t="str">
            <v>Relé fotoelétrico c/ suporte para fixação galv. com furo 18mm</v>
          </cell>
          <cell r="C152" t="str">
            <v xml:space="preserve"> </v>
          </cell>
          <cell r="D152" t="str">
            <v xml:space="preserve"> </v>
          </cell>
          <cell r="E152" t="str">
            <v>un</v>
          </cell>
          <cell r="F152">
            <v>1</v>
          </cell>
          <cell r="G152">
            <v>11.5</v>
          </cell>
        </row>
        <row r="153">
          <cell r="A153" t="str">
            <v>PI 24</v>
          </cell>
          <cell r="B153" t="str">
            <v>Fita elétrica auto fusão a base de borracha EPR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2</v>
          </cell>
          <cell r="G153">
            <v>6.39</v>
          </cell>
        </row>
        <row r="154">
          <cell r="A154" t="str">
            <v>PI 25</v>
          </cell>
          <cell r="B154" t="str">
            <v>Fita adesiva plástica isolante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2</v>
          </cell>
          <cell r="G154">
            <v>3.84</v>
          </cell>
        </row>
        <row r="155">
          <cell r="A155" t="str">
            <v>PI 38</v>
          </cell>
          <cell r="B155" t="str">
            <v>Confecção de emendas retas ou derivação em cabos classe 1000V, c/ conector à compressão</v>
          </cell>
          <cell r="C155" t="str">
            <v xml:space="preserve"> </v>
          </cell>
          <cell r="D155" t="str">
            <v xml:space="preserve"> </v>
          </cell>
          <cell r="E155" t="str">
            <v>un</v>
          </cell>
          <cell r="F155">
            <v>12</v>
          </cell>
          <cell r="G155">
            <v>4.5</v>
          </cell>
        </row>
        <row r="156">
          <cell r="F156" t="str">
            <v>SUB-TOTAL - OBRAS COMPLEMENTARES</v>
          </cell>
        </row>
        <row r="158">
          <cell r="F158" t="str">
            <v>SUB-TOTAL - Passarela do Km 14+733/401+733</v>
          </cell>
        </row>
        <row r="160">
          <cell r="B160" t="str">
            <v>Passarela do Km 16+401/Km 403+410</v>
          </cell>
        </row>
        <row r="161">
          <cell r="B161" t="str">
            <v>OBRAS DE ARTE ESPECIAIS</v>
          </cell>
        </row>
        <row r="162">
          <cell r="B162" t="str">
            <v>Infra e Mesoestrutura</v>
          </cell>
        </row>
        <row r="163">
          <cell r="A163" t="str">
            <v>03.010.01</v>
          </cell>
          <cell r="B163" t="str">
            <v>Escavação em cavas de fundação com esgotamento</v>
          </cell>
          <cell r="C163" t="str">
            <v xml:space="preserve"> </v>
          </cell>
          <cell r="D163" t="str">
            <v xml:space="preserve"> </v>
          </cell>
          <cell r="E163" t="str">
            <v>m3</v>
          </cell>
          <cell r="F163">
            <v>62</v>
          </cell>
          <cell r="G163">
            <v>22.39</v>
          </cell>
        </row>
        <row r="164">
          <cell r="A164" t="str">
            <v>03.371.01</v>
          </cell>
          <cell r="B164" t="str">
            <v>Formas de placa compensada resinada</v>
          </cell>
          <cell r="C164" t="str">
            <v xml:space="preserve"> </v>
          </cell>
          <cell r="D164" t="str">
            <v xml:space="preserve"> </v>
          </cell>
          <cell r="E164" t="str">
            <v>m2</v>
          </cell>
          <cell r="F164">
            <v>57</v>
          </cell>
          <cell r="G164">
            <v>21.86</v>
          </cell>
        </row>
        <row r="165">
          <cell r="A165" t="str">
            <v>03.371.02</v>
          </cell>
          <cell r="B165" t="str">
            <v>Formas de placa compensada plastificada</v>
          </cell>
          <cell r="C165" t="str">
            <v xml:space="preserve"> </v>
          </cell>
          <cell r="D165" t="str">
            <v xml:space="preserve"> </v>
          </cell>
          <cell r="E165" t="str">
            <v>m2</v>
          </cell>
          <cell r="F165">
            <v>180</v>
          </cell>
          <cell r="G165">
            <v>30.76</v>
          </cell>
        </row>
        <row r="166">
          <cell r="A166" t="str">
            <v>03.353.00</v>
          </cell>
          <cell r="B166" t="str">
            <v>Forn., preparo e colocação nas formas, de aço CA-50</v>
          </cell>
          <cell r="C166" t="str">
            <v xml:space="preserve"> </v>
          </cell>
          <cell r="D166" t="str">
            <v xml:space="preserve"> </v>
          </cell>
          <cell r="E166" t="str">
            <v>kg</v>
          </cell>
          <cell r="F166">
            <v>2456</v>
          </cell>
          <cell r="G166">
            <v>2.59</v>
          </cell>
        </row>
        <row r="167">
          <cell r="A167" t="str">
            <v>03.326.00</v>
          </cell>
          <cell r="B167" t="str">
            <v xml:space="preserve">Concreto fck= 20 MPa-contr. raz. uso ger. </v>
          </cell>
          <cell r="C167" t="str">
            <v xml:space="preserve"> </v>
          </cell>
          <cell r="D167" t="str">
            <v xml:space="preserve"> </v>
          </cell>
          <cell r="E167" t="str">
            <v>m3</v>
          </cell>
          <cell r="F167">
            <v>37</v>
          </cell>
          <cell r="G167">
            <v>149.19999999999999</v>
          </cell>
        </row>
        <row r="168">
          <cell r="A168" t="str">
            <v>OAE5a</v>
          </cell>
          <cell r="B168" t="str">
            <v>Estaca metálica - tipo CS 250 X 52 - Fornecimento e cravação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136</v>
          </cell>
          <cell r="G168">
            <v>97.23</v>
          </cell>
        </row>
        <row r="169">
          <cell r="A169" t="str">
            <v>OAE5b</v>
          </cell>
          <cell r="B169" t="str">
            <v>Estaca metálica - tipo CS 300 x 77 - Fornecimento e cravação</v>
          </cell>
          <cell r="C169" t="str">
            <v xml:space="preserve"> </v>
          </cell>
          <cell r="D169" t="str">
            <v xml:space="preserve"> </v>
          </cell>
          <cell r="E169" t="str">
            <v>m</v>
          </cell>
          <cell r="F169">
            <v>136</v>
          </cell>
          <cell r="G169">
            <v>122.7</v>
          </cell>
        </row>
        <row r="170">
          <cell r="A170" t="str">
            <v>OAE5c</v>
          </cell>
          <cell r="B170" t="str">
            <v>Estaca metálica - tipo CS 300 x 116 - Fornecimento e cravação</v>
          </cell>
          <cell r="C170" t="str">
            <v xml:space="preserve"> </v>
          </cell>
          <cell r="D170" t="str">
            <v xml:space="preserve"> </v>
          </cell>
          <cell r="E170" t="str">
            <v>m</v>
          </cell>
          <cell r="F170">
            <v>68</v>
          </cell>
          <cell r="G170">
            <v>162.41999999999999</v>
          </cell>
        </row>
        <row r="171">
          <cell r="B171" t="str">
            <v>Superestrutura</v>
          </cell>
        </row>
        <row r="172">
          <cell r="A172" t="str">
            <v>03.371.02</v>
          </cell>
          <cell r="B172" t="str">
            <v>Formas de placa compensada plastificada</v>
          </cell>
          <cell r="C172" t="str">
            <v xml:space="preserve"> </v>
          </cell>
          <cell r="D172" t="str">
            <v xml:space="preserve"> </v>
          </cell>
          <cell r="E172" t="str">
            <v>m2</v>
          </cell>
          <cell r="F172">
            <v>1734</v>
          </cell>
          <cell r="G172">
            <v>30.76</v>
          </cell>
        </row>
        <row r="173">
          <cell r="A173" t="str">
            <v>OAE6</v>
          </cell>
          <cell r="B173" t="str">
            <v>Escoramento metálico comum (cimbramento)</v>
          </cell>
          <cell r="C173" t="str">
            <v xml:space="preserve"> </v>
          </cell>
          <cell r="D173" t="str">
            <v xml:space="preserve"> </v>
          </cell>
          <cell r="E173" t="str">
            <v>m3</v>
          </cell>
          <cell r="F173">
            <v>1118</v>
          </cell>
          <cell r="G173">
            <v>27.58</v>
          </cell>
        </row>
        <row r="174">
          <cell r="A174" t="str">
            <v>03.353.00</v>
          </cell>
          <cell r="B174" t="str">
            <v>Forn., preparo e colocação nas formas, de aço CA-50</v>
          </cell>
          <cell r="C174" t="str">
            <v xml:space="preserve"> </v>
          </cell>
          <cell r="D174" t="str">
            <v xml:space="preserve"> </v>
          </cell>
          <cell r="E174" t="str">
            <v>kg</v>
          </cell>
          <cell r="F174">
            <v>15155</v>
          </cell>
          <cell r="G174">
            <v>2.59</v>
          </cell>
        </row>
        <row r="175">
          <cell r="A175" t="str">
            <v>03.354.00</v>
          </cell>
          <cell r="B175" t="str">
            <v>Forn., preparo e colocação nas formas, de aço CA-60</v>
          </cell>
          <cell r="C175" t="str">
            <v xml:space="preserve"> </v>
          </cell>
          <cell r="D175" t="str">
            <v xml:space="preserve"> </v>
          </cell>
          <cell r="E175" t="str">
            <v>kg</v>
          </cell>
          <cell r="F175">
            <v>1086</v>
          </cell>
          <cell r="G175">
            <v>2.85</v>
          </cell>
        </row>
        <row r="176">
          <cell r="A176" t="str">
            <v>03.359.01</v>
          </cell>
          <cell r="B176" t="str">
            <v>Forn., preparo e colocação nas formas, de aço CA-25</v>
          </cell>
          <cell r="C176" t="str">
            <v xml:space="preserve"> </v>
          </cell>
          <cell r="D176" t="str">
            <v xml:space="preserve"> </v>
          </cell>
          <cell r="E176" t="str">
            <v>kg</v>
          </cell>
          <cell r="F176">
            <v>89</v>
          </cell>
          <cell r="G176">
            <v>2.4300000000000002</v>
          </cell>
        </row>
        <row r="177">
          <cell r="A177" t="str">
            <v>03.330.00</v>
          </cell>
          <cell r="B177" t="str">
            <v>Concreto fck= 35 MPa-contr. raz. uso ger.</v>
          </cell>
          <cell r="C177" t="str">
            <v xml:space="preserve"> </v>
          </cell>
          <cell r="D177" t="str">
            <v xml:space="preserve"> </v>
          </cell>
          <cell r="E177" t="str">
            <v>m3</v>
          </cell>
          <cell r="F177">
            <v>145</v>
          </cell>
          <cell r="G177">
            <v>166.78</v>
          </cell>
        </row>
        <row r="178">
          <cell r="A178" t="str">
            <v>03.326.00</v>
          </cell>
          <cell r="B178" t="str">
            <v xml:space="preserve">Concreto fck= 20 MPa-contr. raz. uso ger. </v>
          </cell>
          <cell r="C178" t="str">
            <v xml:space="preserve"> </v>
          </cell>
          <cell r="D178" t="str">
            <v xml:space="preserve"> </v>
          </cell>
          <cell r="E178" t="str">
            <v>m3</v>
          </cell>
          <cell r="F178">
            <v>26</v>
          </cell>
          <cell r="G178">
            <v>149.19999999999999</v>
          </cell>
        </row>
        <row r="179">
          <cell r="B179" t="str">
            <v>Diversos</v>
          </cell>
        </row>
        <row r="180">
          <cell r="A180" t="str">
            <v>03.510.00</v>
          </cell>
          <cell r="B180" t="str">
            <v>Aparelho de apoio em neoprene</v>
          </cell>
          <cell r="C180" t="str">
            <v xml:space="preserve"> </v>
          </cell>
          <cell r="D180" t="str">
            <v xml:space="preserve"> </v>
          </cell>
          <cell r="E180" t="str">
            <v>kg</v>
          </cell>
          <cell r="F180">
            <v>51</v>
          </cell>
          <cell r="G180">
            <v>86.94</v>
          </cell>
        </row>
        <row r="181">
          <cell r="A181" t="str">
            <v>P 03.991.01b</v>
          </cell>
          <cell r="B181" t="str">
            <v>Dreno de FF D= 50 mm x 500mm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34</v>
          </cell>
          <cell r="G181">
            <v>6.63</v>
          </cell>
        </row>
      </sheetData>
      <sheetData sheetId="19">
        <row r="13">
          <cell r="A13" t="str">
            <v>06.100.21</v>
          </cell>
          <cell r="B13" t="str">
            <v>Pintura de faixa - tinta acrílica - 2 anos</v>
          </cell>
          <cell r="C13" t="str">
            <v>DNER-EM371-372-373/97</v>
          </cell>
          <cell r="D13" t="str">
            <v xml:space="preserve"> </v>
          </cell>
          <cell r="E13" t="str">
            <v>m2</v>
          </cell>
          <cell r="F13">
            <v>33650</v>
          </cell>
          <cell r="G13">
            <v>7.08</v>
          </cell>
        </row>
        <row r="14">
          <cell r="A14" t="str">
            <v>06.110.02</v>
          </cell>
          <cell r="B14" t="str">
            <v>Pint. setas e zebrados - termopl. - 3 anos</v>
          </cell>
          <cell r="C14" t="str">
            <v>DNER-EM371-372-373/97</v>
          </cell>
          <cell r="D14" t="str">
            <v xml:space="preserve"> </v>
          </cell>
          <cell r="E14" t="str">
            <v>m2</v>
          </cell>
          <cell r="F14">
            <v>1700</v>
          </cell>
          <cell r="G14">
            <v>31.52</v>
          </cell>
        </row>
        <row r="15">
          <cell r="A15" t="str">
            <v>06.200.02</v>
          </cell>
          <cell r="B15" t="str">
            <v>Placa de sinalização tot. refletiva (forn/impl)</v>
          </cell>
          <cell r="C15" t="str">
            <v>DNER-EM371-372-373/97</v>
          </cell>
          <cell r="D15" t="str">
            <v xml:space="preserve"> </v>
          </cell>
          <cell r="E15" t="str">
            <v>m2</v>
          </cell>
          <cell r="F15">
            <v>540</v>
          </cell>
          <cell r="G15">
            <v>211.92</v>
          </cell>
        </row>
        <row r="16">
          <cell r="A16" t="str">
            <v>06.210.01</v>
          </cell>
          <cell r="B16" t="str">
            <v>Pórtico metálico</v>
          </cell>
          <cell r="C16" t="str">
            <v xml:space="preserve"> </v>
          </cell>
          <cell r="D16" t="str">
            <v xml:space="preserve"> </v>
          </cell>
          <cell r="E16" t="str">
            <v>un</v>
          </cell>
          <cell r="F16">
            <v>19</v>
          </cell>
          <cell r="G16">
            <v>27044.98</v>
          </cell>
        </row>
        <row r="17">
          <cell r="A17" t="str">
            <v>P06.210.02</v>
          </cell>
          <cell r="B17" t="str">
            <v>Bandeira simples 5,10 x 6,50m</v>
          </cell>
          <cell r="C17" t="str">
            <v xml:space="preserve"> </v>
          </cell>
          <cell r="D17" t="str">
            <v xml:space="preserve"> </v>
          </cell>
          <cell r="E17" t="str">
            <v>un</v>
          </cell>
          <cell r="F17">
            <v>33</v>
          </cell>
          <cell r="G17">
            <v>7876.4</v>
          </cell>
        </row>
        <row r="18">
          <cell r="A18" t="str">
            <v>06.120.01</v>
          </cell>
          <cell r="B18" t="str">
            <v>Tacha refletiva monodirecional (forn/coloc)</v>
          </cell>
          <cell r="C18" t="str">
            <v>DNER-EM371-372-373/97</v>
          </cell>
          <cell r="D18" t="str">
            <v xml:space="preserve"> </v>
          </cell>
          <cell r="E18" t="str">
            <v>und</v>
          </cell>
          <cell r="F18">
            <v>9050</v>
          </cell>
          <cell r="G18">
            <v>9.3699999999999992</v>
          </cell>
        </row>
        <row r="19">
          <cell r="A19" t="str">
            <v>06.010.01</v>
          </cell>
          <cell r="B19" t="str">
            <v>Defensa semi-maleável simples (forn / impl)</v>
          </cell>
          <cell r="C19" t="str">
            <v xml:space="preserve"> </v>
          </cell>
          <cell r="D19" t="str">
            <v xml:space="preserve"> </v>
          </cell>
          <cell r="E19" t="str">
            <v>m</v>
          </cell>
          <cell r="F19">
            <v>40841</v>
          </cell>
          <cell r="G19">
            <v>74.150000000000006</v>
          </cell>
        </row>
        <row r="20">
          <cell r="A20" t="str">
            <v>06.010.11</v>
          </cell>
          <cell r="B20" t="str">
            <v>Defensa semi-maleável dupla (forn / impl)</v>
          </cell>
          <cell r="C20" t="str">
            <v xml:space="preserve"> </v>
          </cell>
          <cell r="D20" t="str">
            <v xml:space="preserve"> </v>
          </cell>
          <cell r="E20" t="str">
            <v>m</v>
          </cell>
          <cell r="F20">
            <v>10435</v>
          </cell>
          <cell r="G20">
            <v>125.57</v>
          </cell>
        </row>
        <row r="21">
          <cell r="A21" t="str">
            <v>06.030.01</v>
          </cell>
          <cell r="B21" t="str">
            <v>Barreira de segurança dupla - DNER PRO 176/86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5759</v>
          </cell>
          <cell r="G21">
            <v>79.48</v>
          </cell>
        </row>
        <row r="22">
          <cell r="F22" t="str">
            <v>SUB-TOTAL</v>
          </cell>
        </row>
        <row r="23">
          <cell r="B23" t="str">
            <v>SINALIZAÇÃO PROVISÓRIA</v>
          </cell>
        </row>
        <row r="24">
          <cell r="A24" t="str">
            <v>06.200.01</v>
          </cell>
          <cell r="B24" t="str">
            <v>Placa de sinalização semi-refletiva (forn/impl)</v>
          </cell>
          <cell r="C24" t="str">
            <v>DNER-EM371-372-373/97</v>
          </cell>
          <cell r="D24" t="str">
            <v xml:space="preserve"> </v>
          </cell>
          <cell r="E24" t="str">
            <v>m2</v>
          </cell>
          <cell r="F24">
            <v>992</v>
          </cell>
          <cell r="G24">
            <v>133.07</v>
          </cell>
        </row>
        <row r="25">
          <cell r="A25" t="str">
            <v>P06.200.01j</v>
          </cell>
          <cell r="B25" t="str">
            <v>Sinalizador intermitente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16</v>
          </cell>
          <cell r="G25">
            <v>16.3</v>
          </cell>
        </row>
        <row r="26">
          <cell r="A26" t="str">
            <v>P06.200.01k</v>
          </cell>
          <cell r="B26" t="str">
            <v>Sinalizador (balde)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1550</v>
          </cell>
          <cell r="G26">
            <v>9.51</v>
          </cell>
        </row>
        <row r="27">
          <cell r="A27" t="str">
            <v>P 06.030.02</v>
          </cell>
          <cell r="B27" t="str">
            <v>Barreira Classe II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212</v>
          </cell>
          <cell r="G27">
            <v>52.27</v>
          </cell>
        </row>
        <row r="28">
          <cell r="A28" t="str">
            <v>P 06.030.03</v>
          </cell>
          <cell r="B28" t="str">
            <v>Barreira Classe III</v>
          </cell>
          <cell r="C28" t="str">
            <v xml:space="preserve"> </v>
          </cell>
          <cell r="D28" t="str">
            <v xml:space="preserve"> </v>
          </cell>
          <cell r="E28" t="str">
            <v>un</v>
          </cell>
          <cell r="F28">
            <v>19</v>
          </cell>
          <cell r="G28">
            <v>70.48</v>
          </cell>
        </row>
        <row r="29">
          <cell r="A29" t="str">
            <v>P06.200.01l</v>
          </cell>
          <cell r="B29" t="str">
            <v>Sinalizador com bandeira</v>
          </cell>
          <cell r="C29" t="str">
            <v xml:space="preserve"> </v>
          </cell>
          <cell r="D29" t="str">
            <v xml:space="preserve"> </v>
          </cell>
          <cell r="E29" t="str">
            <v>homxh</v>
          </cell>
          <cell r="F29">
            <v>25000</v>
          </cell>
          <cell r="G29">
            <v>5.01</v>
          </cell>
        </row>
        <row r="30">
          <cell r="A30" t="str">
            <v>06.100.12</v>
          </cell>
          <cell r="B30" t="str">
            <v>Pintura setas e zebrado - tinta alquidica - 1 ano</v>
          </cell>
          <cell r="C30" t="str">
            <v>DNER-EM371-372-373/97</v>
          </cell>
          <cell r="D30" t="str">
            <v xml:space="preserve"> </v>
          </cell>
          <cell r="E30" t="str">
            <v>m2</v>
          </cell>
          <cell r="F30">
            <v>220</v>
          </cell>
          <cell r="G30">
            <v>6.55</v>
          </cell>
        </row>
        <row r="31">
          <cell r="A31" t="str">
            <v>06.100.11</v>
          </cell>
          <cell r="B31" t="str">
            <v>Pintura de faixa - tinta alquidica - 1 ano</v>
          </cell>
          <cell r="C31" t="str">
            <v>DNER-EM371-372-373/97</v>
          </cell>
          <cell r="D31" t="str">
            <v xml:space="preserve"> </v>
          </cell>
          <cell r="E31" t="str">
            <v>m2</v>
          </cell>
          <cell r="F31">
            <v>10600</v>
          </cell>
          <cell r="G31">
            <v>4.03</v>
          </cell>
        </row>
        <row r="32">
          <cell r="A32" t="str">
            <v>06.121.11</v>
          </cell>
          <cell r="B32" t="str">
            <v>Tachão refletivo bidirecional (forn/coloc)</v>
          </cell>
          <cell r="C32" t="str">
            <v>DNER-EM371-372-373/97</v>
          </cell>
          <cell r="D32" t="str">
            <v xml:space="preserve"> </v>
          </cell>
          <cell r="E32" t="str">
            <v>und</v>
          </cell>
          <cell r="F32">
            <v>3000</v>
          </cell>
          <cell r="G32">
            <v>31.13</v>
          </cell>
        </row>
        <row r="33">
          <cell r="A33" t="str">
            <v>06.120.11</v>
          </cell>
          <cell r="B33" t="str">
            <v>Tachão refletivo monodirecional (forn/coloc)</v>
          </cell>
          <cell r="C33" t="str">
            <v>DNER-EM371-372-373/97</v>
          </cell>
          <cell r="D33" t="str">
            <v xml:space="preserve"> </v>
          </cell>
          <cell r="E33" t="str">
            <v>und</v>
          </cell>
          <cell r="F33">
            <v>3000</v>
          </cell>
          <cell r="G33">
            <v>25.9</v>
          </cell>
        </row>
        <row r="34">
          <cell r="A34" t="str">
            <v>06.121.01</v>
          </cell>
          <cell r="B34" t="str">
            <v>Tacha refletiva bidirecional (forn/coloc)</v>
          </cell>
          <cell r="C34" t="str">
            <v>DNER-EM371-372-373/97</v>
          </cell>
          <cell r="D34" t="str">
            <v xml:space="preserve"> </v>
          </cell>
          <cell r="E34" t="str">
            <v>und</v>
          </cell>
          <cell r="F34">
            <v>1560</v>
          </cell>
          <cell r="G34">
            <v>10.47</v>
          </cell>
        </row>
      </sheetData>
      <sheetData sheetId="20">
        <row r="14">
          <cell r="A14" t="str">
            <v>P02.999.10</v>
          </cell>
          <cell r="B14" t="str">
            <v>Frezagem de revestimento em CAUQ e&lt;= 8 cm c/transporte até 2km</v>
          </cell>
          <cell r="C14" t="str">
            <v xml:space="preserve"> </v>
          </cell>
          <cell r="D14" t="str">
            <v xml:space="preserve"> </v>
          </cell>
          <cell r="E14" t="str">
            <v>m3</v>
          </cell>
          <cell r="F14">
            <v>4008</v>
          </cell>
          <cell r="G14">
            <v>24.96</v>
          </cell>
        </row>
        <row r="15">
          <cell r="A15" t="str">
            <v>02.400.00</v>
          </cell>
          <cell r="B15" t="str">
            <v>Pintura de ligação - Fornec., transporte e execução</v>
          </cell>
          <cell r="C15" t="str">
            <v>DNER-ES307/97</v>
          </cell>
          <cell r="D15" t="str">
            <v xml:space="preserve"> </v>
          </cell>
          <cell r="E15" t="str">
            <v>m2</v>
          </cell>
          <cell r="F15">
            <v>267192</v>
          </cell>
          <cell r="G15">
            <v>0.41</v>
          </cell>
        </row>
        <row r="16">
          <cell r="A16" t="str">
            <v>02.540.01</v>
          </cell>
          <cell r="B16" t="str">
            <v>Concreto betuminoso usinado a quente - usina 100/140 t/h</v>
          </cell>
          <cell r="C16" t="str">
            <v>DNER-ES313/97</v>
          </cell>
          <cell r="D16" t="str">
            <v xml:space="preserve"> </v>
          </cell>
          <cell r="E16" t="str">
            <v>t</v>
          </cell>
          <cell r="F16">
            <v>32063</v>
          </cell>
          <cell r="G16">
            <v>67.64</v>
          </cell>
        </row>
      </sheetData>
      <sheetData sheetId="2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221400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2214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4428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2624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1478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1002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4665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1693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292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2861</v>
          </cell>
          <cell r="G24">
            <v>2.62</v>
          </cell>
        </row>
        <row r="25">
          <cell r="A25" t="str">
            <v>01.100.18</v>
          </cell>
          <cell r="B25" t="str">
            <v>Escavação,carga e transportes de material de 1a categoria DMT= 1800 a 2000m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1131</v>
          </cell>
          <cell r="G25">
            <v>2.92</v>
          </cell>
        </row>
        <row r="26">
          <cell r="A26" t="str">
            <v>01.100.19</v>
          </cell>
          <cell r="B26" t="str">
            <v>Escavação,carga e transportes de material de 1a categoria DMT= 2000 a 3000m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99</v>
          </cell>
          <cell r="G26">
            <v>3.26</v>
          </cell>
        </row>
        <row r="27">
          <cell r="A27" t="str">
            <v>DER50265</v>
          </cell>
          <cell r="B27" t="str">
            <v>Esc.  Carga e Transp. de mat. 1a cat. c/ CB 4000&lt;DMT&lt;5000m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14245</v>
          </cell>
          <cell r="G27">
            <v>3.76</v>
          </cell>
        </row>
        <row r="28">
          <cell r="A28" t="str">
            <v>DER50260</v>
          </cell>
          <cell r="B28" t="str">
            <v>Esc.  Carga e Transp. de mat. 1a cat. c/ CB 5000&lt;DMT&lt;6000m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6163</v>
          </cell>
          <cell r="G28">
            <v>4.29</v>
          </cell>
        </row>
        <row r="29">
          <cell r="A29" t="str">
            <v>DER50270</v>
          </cell>
          <cell r="B29" t="str">
            <v>Esc.  Carga e Transp. de mat. 1a cat. c/ CB 6000&lt;DMT&lt;7000m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8063</v>
          </cell>
          <cell r="G29">
            <v>4.79</v>
          </cell>
        </row>
        <row r="30">
          <cell r="A30" t="str">
            <v>DER50325</v>
          </cell>
          <cell r="B30" t="str">
            <v>Esc.  Carga e Transp. de mat. 1a cat. c/ CB 14000&lt;DMT&lt;16000m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23987</v>
          </cell>
          <cell r="G30">
            <v>9</v>
          </cell>
        </row>
        <row r="31">
          <cell r="A31" t="str">
            <v>DER50335</v>
          </cell>
          <cell r="B31" t="str">
            <v>Esc.  Carga e Transp. de mat. 1a cat. c/ CB 16000&lt;DMT&lt;18000m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2816</v>
          </cell>
          <cell r="G31">
            <v>10.08</v>
          </cell>
        </row>
        <row r="32">
          <cell r="A32" t="str">
            <v>DER50365</v>
          </cell>
          <cell r="B32" t="str">
            <v>Esc.  Carga e Transp. de mat. 1a cat. c/ CB 22000&lt;DMT&lt;24000m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12280</v>
          </cell>
          <cell r="G32">
            <v>13.06</v>
          </cell>
        </row>
        <row r="33">
          <cell r="A33" t="str">
            <v>DER50375</v>
          </cell>
          <cell r="B33" t="str">
            <v>Esc.  Carga e Transp. de mat. 1a cat. c/ CB 24000&lt;DMT&lt;26000m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8549</v>
          </cell>
          <cell r="G33">
            <v>14.08</v>
          </cell>
        </row>
        <row r="34">
          <cell r="A34" t="str">
            <v>01.101.10</v>
          </cell>
          <cell r="B34" t="str">
            <v>Escavação,carga e transportes de material de 2a categoria,c/CB,  DMT 200 a 400m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904</v>
          </cell>
          <cell r="G34">
            <v>2.97</v>
          </cell>
        </row>
        <row r="35">
          <cell r="A35" t="str">
            <v>01.101.13</v>
          </cell>
          <cell r="B35" t="str">
            <v>Escavação,carga e transportes de material de 2a categoria,c/CB,  DMT 800 a 1 000m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837</v>
          </cell>
          <cell r="G35">
            <v>3.42</v>
          </cell>
        </row>
        <row r="36">
          <cell r="A36" t="str">
            <v>01.101.14</v>
          </cell>
          <cell r="B36" t="str">
            <v>Escavação,carga e transportes de material de 2a categoria,c/CB,  DMT 1000 a 1200m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479</v>
          </cell>
          <cell r="G36">
            <v>3.49</v>
          </cell>
        </row>
        <row r="37">
          <cell r="A37" t="str">
            <v>01.101.19</v>
          </cell>
          <cell r="B37" t="str">
            <v>Escavação,carga e transportes de material de 2a categoria,c/CB,  DMT 2000 a 3000m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231</v>
          </cell>
          <cell r="G37">
            <v>4.51</v>
          </cell>
        </row>
        <row r="38">
          <cell r="A38" t="str">
            <v>DER51235</v>
          </cell>
          <cell r="B38" t="str">
            <v>Escavação,carga e transportes de material de 2a categoria DMT 4000 a 5000m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5988</v>
          </cell>
          <cell r="G38">
            <v>5.15</v>
          </cell>
        </row>
        <row r="39">
          <cell r="A39" t="str">
            <v>DER52087</v>
          </cell>
          <cell r="B39" t="str">
            <v>Esc. Carga e Transp. de solos moles 400&lt;DMT&lt;=600m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1558</v>
          </cell>
          <cell r="G39">
            <v>4.5999999999999996</v>
          </cell>
        </row>
        <row r="40">
          <cell r="A40" t="str">
            <v>DER52090</v>
          </cell>
          <cell r="B40" t="str">
            <v>Esc. Carga e Transp. de solos moles 600&lt;DMT&lt;=800m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12066</v>
          </cell>
          <cell r="G40">
            <v>4.6399999999999997</v>
          </cell>
        </row>
        <row r="41">
          <cell r="A41" t="str">
            <v>DER52095</v>
          </cell>
          <cell r="B41" t="str">
            <v>Esc. Carga e Transp. de solos moles 800&lt;DMT&lt;=1000m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9412</v>
          </cell>
          <cell r="G41">
            <v>4.7</v>
          </cell>
        </row>
        <row r="42">
          <cell r="A42" t="str">
            <v>DER52100</v>
          </cell>
          <cell r="B42" t="str">
            <v>Esc. Carga e Transp. de solos moles 1000&lt;DMT&lt;=1200m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960</v>
          </cell>
          <cell r="G42">
            <v>4.71</v>
          </cell>
        </row>
        <row r="43">
          <cell r="A43" t="str">
            <v>DER52101</v>
          </cell>
          <cell r="B43" t="str">
            <v>Esc. Carga e Transp. de solos moles 1200&lt;DMT&lt;=1400m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2575</v>
          </cell>
          <cell r="G43">
            <v>4.74</v>
          </cell>
        </row>
        <row r="44">
          <cell r="A44" t="str">
            <v>DER52102</v>
          </cell>
          <cell r="B44" t="str">
            <v>Esc. Carga e Transp. de solos moles 1400&lt;DMT&lt;=1600m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2321</v>
          </cell>
          <cell r="G44">
            <v>4.8099999999999996</v>
          </cell>
        </row>
        <row r="45">
          <cell r="A45" t="str">
            <v>01.510.00</v>
          </cell>
          <cell r="B45" t="str">
            <v>Compactação de aterros a 95% Proctor Normal</v>
          </cell>
          <cell r="C45" t="str">
            <v>DNER-ES282/97</v>
          </cell>
          <cell r="D45" t="str">
            <v xml:space="preserve"> </v>
          </cell>
          <cell r="E45" t="str">
            <v>m3</v>
          </cell>
          <cell r="F45">
            <v>45560</v>
          </cell>
          <cell r="G45">
            <v>0.79</v>
          </cell>
        </row>
        <row r="46">
          <cell r="A46" t="str">
            <v>01.511.00</v>
          </cell>
          <cell r="B46" t="str">
            <v>Compactação de aterros a 100% Proctor Normal</v>
          </cell>
          <cell r="C46" t="str">
            <v>DNER-ES282/97</v>
          </cell>
          <cell r="D46" t="str">
            <v xml:space="preserve"> </v>
          </cell>
          <cell r="E46" t="str">
            <v>m3</v>
          </cell>
          <cell r="F46">
            <v>13303</v>
          </cell>
          <cell r="G46">
            <v>1.36</v>
          </cell>
        </row>
        <row r="47">
          <cell r="F47" t="str">
            <v>SUB-TOTAL</v>
          </cell>
        </row>
        <row r="49">
          <cell r="B49" t="str">
            <v>PAVIMENTAÇÃO</v>
          </cell>
        </row>
        <row r="50">
          <cell r="A50" t="str">
            <v>02.000.00</v>
          </cell>
          <cell r="B50" t="str">
            <v>Regularização do subleito</v>
          </cell>
          <cell r="C50" t="str">
            <v xml:space="preserve"> </v>
          </cell>
          <cell r="D50" t="str">
            <v xml:space="preserve"> </v>
          </cell>
          <cell r="E50" t="str">
            <v>m2</v>
          </cell>
          <cell r="F50">
            <v>62658</v>
          </cell>
          <cell r="G50">
            <v>0.3</v>
          </cell>
        </row>
        <row r="51">
          <cell r="A51" t="str">
            <v>DER53110</v>
          </cell>
          <cell r="B51" t="str">
            <v>Camada de seixo classificado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12034</v>
          </cell>
          <cell r="G51">
            <v>16.09</v>
          </cell>
        </row>
        <row r="52">
          <cell r="F52" t="str">
            <v>SUB-TOTAL</v>
          </cell>
        </row>
        <row r="54">
          <cell r="B54" t="str">
            <v>DRENAGEM</v>
          </cell>
        </row>
        <row r="55">
          <cell r="A55" t="str">
            <v>04.000.00</v>
          </cell>
          <cell r="B55" t="str">
            <v>Escavação manual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146</v>
          </cell>
          <cell r="G55">
            <v>17.57</v>
          </cell>
        </row>
        <row r="56">
          <cell r="A56" t="str">
            <v>04.001.00</v>
          </cell>
          <cell r="B56" t="str">
            <v>Escavação mecânica em material de 1a categoria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332</v>
          </cell>
          <cell r="G56">
            <v>2.09</v>
          </cell>
        </row>
        <row r="57">
          <cell r="A57" t="str">
            <v>04.001.01</v>
          </cell>
          <cell r="B57" t="str">
            <v>Escavação mecânica,reaterro e compactação (material de 1a categoria)</v>
          </cell>
          <cell r="C57" t="str">
            <v xml:space="preserve"> </v>
          </cell>
          <cell r="D57" t="str">
            <v xml:space="preserve"> </v>
          </cell>
          <cell r="E57" t="str">
            <v>m3</v>
          </cell>
          <cell r="F57">
            <v>524</v>
          </cell>
          <cell r="G57">
            <v>3.03</v>
          </cell>
        </row>
        <row r="58">
          <cell r="A58" t="str">
            <v>04.011.00</v>
          </cell>
          <cell r="B58" t="str">
            <v>Escavação mecânica em material de 2a categoria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291</v>
          </cell>
          <cell r="G58">
            <v>0.9</v>
          </cell>
        </row>
        <row r="59">
          <cell r="A59" t="str">
            <v>04.401.02</v>
          </cell>
          <cell r="B59" t="str">
            <v>Valeta de prot. de aterro c/ revest. vegetal VPA 02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7590</v>
          </cell>
          <cell r="G59">
            <v>24.32</v>
          </cell>
        </row>
        <row r="60">
          <cell r="A60" t="str">
            <v>04.900.21</v>
          </cell>
          <cell r="B60" t="str">
            <v>Sarjeta de cant. central de concreto-SCC 01</v>
          </cell>
          <cell r="C60" t="str">
            <v>DNER-ES288/97</v>
          </cell>
          <cell r="D60" t="str">
            <v xml:space="preserve"> </v>
          </cell>
          <cell r="E60" t="str">
            <v>m</v>
          </cell>
          <cell r="F60">
            <v>3531</v>
          </cell>
          <cell r="G60">
            <v>13.85</v>
          </cell>
        </row>
        <row r="61">
          <cell r="A61" t="str">
            <v>04.900.22</v>
          </cell>
          <cell r="B61" t="str">
            <v>Sarjeta de cant. central de concreto-SCC 02</v>
          </cell>
          <cell r="C61" t="str">
            <v>DNER-ES288/97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19.170000000000002</v>
          </cell>
        </row>
        <row r="62">
          <cell r="A62" t="str">
            <v>04.900.33</v>
          </cell>
          <cell r="B62" t="str">
            <v>Sarjeta triangular de grama-STG 03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66</v>
          </cell>
          <cell r="G62">
            <v>10.61</v>
          </cell>
        </row>
        <row r="63">
          <cell r="A63" t="str">
            <v>04.900.34</v>
          </cell>
          <cell r="B63" t="str">
            <v>Sarjeta triangular de grama-STG 04</v>
          </cell>
          <cell r="C63" t="str">
            <v xml:space="preserve"> </v>
          </cell>
          <cell r="D63" t="str">
            <v xml:space="preserve"> </v>
          </cell>
          <cell r="E63" t="str">
            <v>m</v>
          </cell>
          <cell r="F63">
            <v>2326</v>
          </cell>
          <cell r="G63">
            <v>8.4700000000000006</v>
          </cell>
        </row>
        <row r="64">
          <cell r="A64" t="str">
            <v>DER78150a</v>
          </cell>
          <cell r="B64" t="str">
            <v>Caixa coletora de sarjeta - CCS, D=60cm E H=1,5m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7</v>
          </cell>
          <cell r="G64">
            <v>500.45</v>
          </cell>
        </row>
        <row r="65">
          <cell r="A65" t="str">
            <v>04.930.01</v>
          </cell>
          <cell r="B65" t="str">
            <v>Caixa coletora de sarjeta-CCS 01</v>
          </cell>
          <cell r="C65" t="str">
            <v>DNER-ES287/97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568.85</v>
          </cell>
        </row>
        <row r="66">
          <cell r="A66" t="str">
            <v>P 04.100.08</v>
          </cell>
          <cell r="B66" t="str">
            <v>Execução de galerias D=0,40 c/ lastro de concreto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48</v>
          </cell>
          <cell r="G66">
            <v>58.65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146</v>
          </cell>
          <cell r="G67">
            <v>131.66</v>
          </cell>
        </row>
        <row r="68">
          <cell r="A68" t="str">
            <v>P 04.100.40</v>
          </cell>
          <cell r="B68" t="str">
            <v>Execução de galerias D=0,80m c/ lastro de concreto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10</v>
          </cell>
          <cell r="G68">
            <v>197.36</v>
          </cell>
        </row>
        <row r="69">
          <cell r="A69" t="str">
            <v>DER72350b</v>
          </cell>
          <cell r="B69" t="str">
            <v>Boca para BSTC D=40cm - Normal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2</v>
          </cell>
          <cell r="G69">
            <v>147.57</v>
          </cell>
        </row>
        <row r="70">
          <cell r="A70" t="str">
            <v>04.101.01</v>
          </cell>
          <cell r="B70" t="str">
            <v>Boca de BSTC D=0.60m-normal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299.62</v>
          </cell>
        </row>
        <row r="71">
          <cell r="F71" t="str">
            <v>SUB-TOTAL</v>
          </cell>
        </row>
        <row r="73">
          <cell r="B73" t="str">
            <v>OBRAS DE ARTE CORRENTES</v>
          </cell>
        </row>
        <row r="74">
          <cell r="A74" t="str">
            <v>04.001.01</v>
          </cell>
          <cell r="B74" t="str">
            <v>Escavação mecânica,reaterro e compactação (material de 1a categoria)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2095</v>
          </cell>
          <cell r="G74">
            <v>3.03</v>
          </cell>
        </row>
        <row r="75">
          <cell r="A75" t="str">
            <v>04.100.01</v>
          </cell>
          <cell r="B75" t="str">
            <v>Corpo de BSTC D=0.60m</v>
          </cell>
          <cell r="C75" t="str">
            <v>DNER-ES284/97</v>
          </cell>
          <cell r="D75" t="str">
            <v xml:space="preserve"> </v>
          </cell>
          <cell r="E75" t="str">
            <v xml:space="preserve">m </v>
          </cell>
          <cell r="F75">
            <v>20</v>
          </cell>
          <cell r="G75">
            <v>139.21</v>
          </cell>
        </row>
        <row r="76">
          <cell r="A76" t="str">
            <v>04.100.02</v>
          </cell>
          <cell r="B76" t="str">
            <v>Corpo de BSTC D=0.80m</v>
          </cell>
          <cell r="C76" t="str">
            <v>DNER-ES284/97</v>
          </cell>
          <cell r="D76" t="str">
            <v xml:space="preserve"> </v>
          </cell>
          <cell r="E76" t="str">
            <v xml:space="preserve">m </v>
          </cell>
          <cell r="F76">
            <v>44</v>
          </cell>
          <cell r="G76">
            <v>201.98</v>
          </cell>
        </row>
        <row r="77">
          <cell r="A77" t="str">
            <v>04.100.03</v>
          </cell>
          <cell r="B77" t="str">
            <v>Corpo de BSTC D=1.00m</v>
          </cell>
          <cell r="C77" t="str">
            <v>DNER-ES284/97</v>
          </cell>
          <cell r="D77" t="str">
            <v xml:space="preserve"> </v>
          </cell>
          <cell r="E77" t="str">
            <v xml:space="preserve">m </v>
          </cell>
          <cell r="F77">
            <v>63</v>
          </cell>
          <cell r="G77">
            <v>280.33</v>
          </cell>
        </row>
        <row r="78">
          <cell r="A78" t="str">
            <v>04.101.01</v>
          </cell>
          <cell r="B78" t="str">
            <v>Boca de BSTC D=0.60m-normal</v>
          </cell>
          <cell r="C78" t="str">
            <v>DNER-ES284/97</v>
          </cell>
          <cell r="D78" t="str">
            <v xml:space="preserve"> </v>
          </cell>
          <cell r="E78" t="str">
            <v>un</v>
          </cell>
          <cell r="F78">
            <v>2</v>
          </cell>
          <cell r="G78">
            <v>299.62</v>
          </cell>
        </row>
        <row r="79">
          <cell r="A79" t="str">
            <v>04.101.02</v>
          </cell>
          <cell r="B79" t="str">
            <v>Boca de BSTC D=0.80m-normal</v>
          </cell>
          <cell r="C79" t="str">
            <v>DNER-ES284/97</v>
          </cell>
          <cell r="D79" t="str">
            <v xml:space="preserve"> </v>
          </cell>
          <cell r="E79" t="str">
            <v>un</v>
          </cell>
          <cell r="F79">
            <v>7</v>
          </cell>
          <cell r="G79">
            <v>494.05</v>
          </cell>
        </row>
        <row r="80">
          <cell r="A80" t="str">
            <v>04.101.03</v>
          </cell>
          <cell r="B80" t="str">
            <v>Boca de BSTC D=1.00m-normal</v>
          </cell>
          <cell r="C80" t="str">
            <v>DNER-ES284/97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757.56</v>
          </cell>
        </row>
        <row r="81">
          <cell r="A81" t="str">
            <v>04.110.01</v>
          </cell>
          <cell r="B81" t="str">
            <v>Corpo de BDTC D=1.00m</v>
          </cell>
          <cell r="C81" t="str">
            <v>DNER-ES284/97</v>
          </cell>
          <cell r="D81" t="str">
            <v xml:space="preserve"> </v>
          </cell>
          <cell r="E81" t="str">
            <v>m</v>
          </cell>
          <cell r="F81">
            <v>40</v>
          </cell>
          <cell r="G81">
            <v>572.14</v>
          </cell>
        </row>
        <row r="82">
          <cell r="A82" t="str">
            <v>04.111.01</v>
          </cell>
          <cell r="B82" t="str">
            <v>Boca de BDTC D=1.00m-normal</v>
          </cell>
          <cell r="C82" t="str">
            <v>DNER-ES284/97</v>
          </cell>
          <cell r="D82" t="str">
            <v xml:space="preserve"> </v>
          </cell>
          <cell r="E82" t="str">
            <v>un</v>
          </cell>
          <cell r="F82">
            <v>5</v>
          </cell>
          <cell r="G82">
            <v>1056.6199999999999</v>
          </cell>
        </row>
        <row r="83">
          <cell r="A83" t="str">
            <v>04.200.01</v>
          </cell>
          <cell r="B83" t="str">
            <v>Corpo de BSCC 1.50x1.50m-H=0 a 1.00m</v>
          </cell>
          <cell r="C83" t="str">
            <v>DNER-ES286/97</v>
          </cell>
          <cell r="D83" t="str">
            <v xml:space="preserve"> </v>
          </cell>
          <cell r="E83" t="str">
            <v>m</v>
          </cell>
          <cell r="F83">
            <v>11</v>
          </cell>
          <cell r="G83">
            <v>528.09</v>
          </cell>
        </row>
        <row r="84">
          <cell r="A84" t="str">
            <v>04.200.02</v>
          </cell>
          <cell r="B84" t="str">
            <v>Corpo de BSCC 2.00x2.00m-H=0 a 1.00m</v>
          </cell>
          <cell r="C84" t="str">
            <v>DNER-ES286/97</v>
          </cell>
          <cell r="D84" t="str">
            <v xml:space="preserve"> </v>
          </cell>
          <cell r="E84" t="str">
            <v>m</v>
          </cell>
          <cell r="F84">
            <v>12</v>
          </cell>
          <cell r="G84">
            <v>737.8</v>
          </cell>
        </row>
        <row r="85">
          <cell r="A85" t="str">
            <v>04.200.06</v>
          </cell>
          <cell r="B85" t="str">
            <v>Corpo de BSCC 2.00x2.00m-H=1.00 a 2.50m</v>
          </cell>
          <cell r="C85" t="str">
            <v>DNER-ES286/97</v>
          </cell>
          <cell r="D85" t="str">
            <v xml:space="preserve"> </v>
          </cell>
          <cell r="E85" t="str">
            <v>m</v>
          </cell>
          <cell r="F85">
            <v>13</v>
          </cell>
          <cell r="G85">
            <v>661.97</v>
          </cell>
        </row>
        <row r="86">
          <cell r="A86" t="str">
            <v>04.200.07</v>
          </cell>
          <cell r="B86" t="str">
            <v>Corpo de BSCC 2.50x2.50m-H=1.00 a 2.50m</v>
          </cell>
          <cell r="C86" t="str">
            <v>DNER-ES286/97</v>
          </cell>
          <cell r="D86" t="str">
            <v xml:space="preserve"> </v>
          </cell>
          <cell r="E86" t="str">
            <v>m</v>
          </cell>
          <cell r="F86">
            <v>48</v>
          </cell>
          <cell r="G86">
            <v>975.93</v>
          </cell>
        </row>
        <row r="87">
          <cell r="A87" t="str">
            <v>04.201.01</v>
          </cell>
          <cell r="B87" t="str">
            <v>Boca de BSCC 1.50x1.50m - normal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2</v>
          </cell>
          <cell r="G87">
            <v>3149.41</v>
          </cell>
        </row>
        <row r="88">
          <cell r="A88" t="str">
            <v>04.201.02</v>
          </cell>
          <cell r="B88" t="str">
            <v>Boca de BSCC 2.00x2.00m - normal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4</v>
          </cell>
          <cell r="G88">
            <v>4874.24</v>
          </cell>
        </row>
        <row r="89">
          <cell r="A89" t="str">
            <v>04.201.03</v>
          </cell>
          <cell r="B89" t="str">
            <v>Boca de BSCC 2.50x2.50m - normal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8</v>
          </cell>
          <cell r="G89">
            <v>6579.56</v>
          </cell>
        </row>
        <row r="90">
          <cell r="A90" t="str">
            <v>04.210.01</v>
          </cell>
          <cell r="B90" t="str">
            <v>Corpo de BDCC 1.50x1.50m-H=0 a 1.00m</v>
          </cell>
          <cell r="C90" t="str">
            <v>DNER-ES286/97</v>
          </cell>
          <cell r="D90" t="str">
            <v xml:space="preserve"> </v>
          </cell>
          <cell r="E90" t="str">
            <v>m</v>
          </cell>
          <cell r="F90">
            <v>22</v>
          </cell>
          <cell r="G90">
            <v>864.14</v>
          </cell>
        </row>
        <row r="91">
          <cell r="A91" t="str">
            <v>04.211.01</v>
          </cell>
          <cell r="B91" t="str">
            <v>Boca de BDCC 1.50x1.50m - normal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3</v>
          </cell>
          <cell r="G91">
            <v>3642.66</v>
          </cell>
        </row>
        <row r="92">
          <cell r="A92" t="str">
            <v>04.999.01</v>
          </cell>
          <cell r="B92" t="str">
            <v>Remoção de bueiros existentes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57</v>
          </cell>
          <cell r="G92">
            <v>13.06</v>
          </cell>
        </row>
        <row r="93">
          <cell r="A93" t="str">
            <v>04.999.02</v>
          </cell>
          <cell r="B93" t="str">
            <v>Demolição de dispositivos de concreto</v>
          </cell>
          <cell r="C93" t="str">
            <v>DNER-ES296/97</v>
          </cell>
          <cell r="D93" t="str">
            <v xml:space="preserve"> </v>
          </cell>
          <cell r="E93" t="str">
            <v>m3</v>
          </cell>
          <cell r="F93">
            <v>38</v>
          </cell>
          <cell r="G93">
            <v>12.58</v>
          </cell>
        </row>
        <row r="94">
          <cell r="A94" t="str">
            <v>P 04.100.22</v>
          </cell>
          <cell r="B94" t="str">
            <v>Bueiro Met.Corrug.circular, T.Armco,  c/Epoxy-bonded, MP-100, D=1,40 m, E=2,0mm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12</v>
          </cell>
          <cell r="G94">
            <v>486.03</v>
          </cell>
        </row>
        <row r="95">
          <cell r="A95" t="str">
            <v>DER72450a</v>
          </cell>
          <cell r="B95" t="str">
            <v>Boca para BSTM D=140cm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690.23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30953</v>
          </cell>
          <cell r="G98">
            <v>2.06</v>
          </cell>
        </row>
        <row r="99">
          <cell r="A99" t="str">
            <v>05.102.00</v>
          </cell>
          <cell r="B99" t="str">
            <v>Hidrossemeadura</v>
          </cell>
          <cell r="C99" t="str">
            <v>DNER-ES341/97</v>
          </cell>
          <cell r="D99" t="str">
            <v xml:space="preserve"> </v>
          </cell>
          <cell r="E99" t="str">
            <v>m2</v>
          </cell>
          <cell r="F99">
            <v>10630</v>
          </cell>
          <cell r="G99">
            <v>0.49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329</v>
          </cell>
          <cell r="G100">
            <v>6.02</v>
          </cell>
        </row>
        <row r="101">
          <cell r="A101" t="str">
            <v>R1</v>
          </cell>
          <cell r="B101" t="str">
            <v>Remanejamento de Rede de Baixa Tensão (220/380V)</v>
          </cell>
          <cell r="C101" t="str">
            <v xml:space="preserve"> </v>
          </cell>
          <cell r="D101" t="str">
            <v xml:space="preserve"> </v>
          </cell>
          <cell r="E101" t="str">
            <v>m</v>
          </cell>
          <cell r="F101">
            <v>480</v>
          </cell>
          <cell r="G101">
            <v>4.7</v>
          </cell>
        </row>
        <row r="102">
          <cell r="A102" t="str">
            <v>R2</v>
          </cell>
          <cell r="B102" t="str">
            <v>Remanejamento de Rede de Alta Tensão (138kV)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480</v>
          </cell>
          <cell r="G102">
            <v>6.2</v>
          </cell>
        </row>
        <row r="103">
          <cell r="A103" t="str">
            <v>R10</v>
          </cell>
          <cell r="B103" t="str">
            <v>Remanejamento de Poste de Concreto 10/150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5</v>
          </cell>
          <cell r="G103">
            <v>75</v>
          </cell>
        </row>
        <row r="104">
          <cell r="A104" t="str">
            <v>R27</v>
          </cell>
          <cell r="B104" t="str">
            <v>Remanejamento de Poste de Madeira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70</v>
          </cell>
        </row>
      </sheetData>
      <sheetData sheetId="22">
        <row r="14">
          <cell r="A14" t="str">
            <v>02.000.00</v>
          </cell>
          <cell r="B14" t="str">
            <v>Regularização do subleito</v>
          </cell>
          <cell r="C14" t="str">
            <v xml:space="preserve"> </v>
          </cell>
          <cell r="D14" t="str">
            <v xml:space="preserve"> </v>
          </cell>
          <cell r="E14" t="str">
            <v>m2</v>
          </cell>
          <cell r="F14">
            <v>1137</v>
          </cell>
          <cell r="G14">
            <v>0.3</v>
          </cell>
        </row>
        <row r="15">
          <cell r="A15" t="str">
            <v>DER53130</v>
          </cell>
          <cell r="B15" t="str">
            <v>Camada de macadame seco</v>
          </cell>
          <cell r="C15" t="str">
            <v xml:space="preserve"> </v>
          </cell>
          <cell r="D15" t="str">
            <v xml:space="preserve"> </v>
          </cell>
          <cell r="E15" t="str">
            <v>m3</v>
          </cell>
          <cell r="F15">
            <v>177</v>
          </cell>
          <cell r="G15">
            <v>21.86</v>
          </cell>
        </row>
        <row r="16">
          <cell r="A16" t="str">
            <v>02.230.00</v>
          </cell>
          <cell r="B16" t="str">
            <v>Base brita graduada</v>
          </cell>
          <cell r="C16" t="str">
            <v>DNER-ES303/97</v>
          </cell>
          <cell r="D16" t="str">
            <v xml:space="preserve"> </v>
          </cell>
          <cell r="E16" t="str">
            <v>m3</v>
          </cell>
          <cell r="F16">
            <v>149</v>
          </cell>
          <cell r="G16">
            <v>28.06</v>
          </cell>
        </row>
        <row r="17">
          <cell r="A17" t="str">
            <v>02.300.00</v>
          </cell>
          <cell r="B17" t="str">
            <v>Imprimação - Fornecimento, transporte e execução</v>
          </cell>
          <cell r="C17" t="str">
            <v>DNER-ES306/97</v>
          </cell>
          <cell r="D17" t="str">
            <v xml:space="preserve"> </v>
          </cell>
          <cell r="E17" t="str">
            <v>m2</v>
          </cell>
          <cell r="F17">
            <v>993</v>
          </cell>
          <cell r="G17">
            <v>1.1100000000000001</v>
          </cell>
        </row>
        <row r="18">
          <cell r="A18" t="str">
            <v>02.400.00</v>
          </cell>
          <cell r="B18" t="str">
            <v>Pintura de ligação - Fornec., transporte e execução</v>
          </cell>
          <cell r="C18" t="str">
            <v>DNER-ES307/97</v>
          </cell>
          <cell r="D18" t="str">
            <v xml:space="preserve"> </v>
          </cell>
          <cell r="E18" t="str">
            <v>m2</v>
          </cell>
          <cell r="F18">
            <v>1784</v>
          </cell>
          <cell r="G18">
            <v>0.41</v>
          </cell>
        </row>
        <row r="19">
          <cell r="A19" t="str">
            <v>02.540.01</v>
          </cell>
          <cell r="B19" t="str">
            <v>Concreto betuminoso usinado a quente - usina 100/140 t/h</v>
          </cell>
          <cell r="C19" t="str">
            <v>DNER-ES313/97</v>
          </cell>
          <cell r="D19" t="str">
            <v xml:space="preserve"> </v>
          </cell>
          <cell r="E19" t="str">
            <v>t</v>
          </cell>
          <cell r="F19">
            <v>198</v>
          </cell>
          <cell r="G19">
            <v>67.64</v>
          </cell>
        </row>
        <row r="20">
          <cell r="F20" t="str">
            <v>SUB-TOTAL</v>
          </cell>
        </row>
        <row r="22">
          <cell r="B22" t="str">
            <v>DRENAGEM</v>
          </cell>
        </row>
        <row r="23">
          <cell r="A23" t="str">
            <v>04.000.00</v>
          </cell>
          <cell r="B23" t="str">
            <v>Escavação manual em material de 1a categoria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10</v>
          </cell>
          <cell r="G23">
            <v>17.57</v>
          </cell>
        </row>
        <row r="24">
          <cell r="A24" t="str">
            <v>04.001.00</v>
          </cell>
          <cell r="B24" t="str">
            <v>Escavação mecânica em material de 1a categoria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20</v>
          </cell>
          <cell r="G24">
            <v>2.09</v>
          </cell>
        </row>
        <row r="25">
          <cell r="A25" t="str">
            <v>04.001.01</v>
          </cell>
          <cell r="B25" t="str">
            <v>Escavação mecânica,reaterro e compactação (material de 1a categoria)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107</v>
          </cell>
          <cell r="G25">
            <v>3.03</v>
          </cell>
        </row>
        <row r="26">
          <cell r="A26" t="str">
            <v>04.401.02</v>
          </cell>
          <cell r="B26" t="str">
            <v>Valeta de prot. de aterro c/ revest. vegetal VPA 02</v>
          </cell>
          <cell r="C26" t="str">
            <v xml:space="preserve"> </v>
          </cell>
          <cell r="D26" t="str">
            <v xml:space="preserve"> </v>
          </cell>
          <cell r="E26" t="str">
            <v>m</v>
          </cell>
          <cell r="F26">
            <v>165</v>
          </cell>
          <cell r="G26">
            <v>24.32</v>
          </cell>
        </row>
        <row r="27">
          <cell r="A27" t="str">
            <v>04.900.21</v>
          </cell>
          <cell r="B27" t="str">
            <v>Sarjeta de cant. central de concreto-SCC 01</v>
          </cell>
          <cell r="C27" t="str">
            <v>DNER-ES288/97</v>
          </cell>
          <cell r="D27" t="str">
            <v xml:space="preserve"> </v>
          </cell>
          <cell r="E27" t="str">
            <v>m</v>
          </cell>
          <cell r="F27">
            <v>132</v>
          </cell>
          <cell r="G27">
            <v>13.85</v>
          </cell>
        </row>
        <row r="28">
          <cell r="A28" t="str">
            <v>04.910.05</v>
          </cell>
          <cell r="B28" t="str">
            <v>Meio-fio de concreto-MFC 05</v>
          </cell>
          <cell r="C28" t="str">
            <v>DNER-ES290/97</v>
          </cell>
          <cell r="D28" t="str">
            <v xml:space="preserve"> </v>
          </cell>
          <cell r="E28" t="str">
            <v>m</v>
          </cell>
          <cell r="F28">
            <v>35</v>
          </cell>
          <cell r="G28">
            <v>10.54</v>
          </cell>
        </row>
        <row r="29">
          <cell r="A29" t="str">
            <v>DER78150a</v>
          </cell>
          <cell r="B29" t="str">
            <v>Caixa coletora de sarjeta - CCS, D=60cm E H=1,5m</v>
          </cell>
          <cell r="C29" t="str">
            <v xml:space="preserve"> </v>
          </cell>
          <cell r="D29" t="str">
            <v xml:space="preserve"> </v>
          </cell>
          <cell r="E29" t="str">
            <v>un</v>
          </cell>
          <cell r="F29">
            <v>1</v>
          </cell>
          <cell r="G29">
            <v>500.45</v>
          </cell>
        </row>
        <row r="30">
          <cell r="A30" t="str">
            <v>P 04.100.08</v>
          </cell>
          <cell r="B30" t="str">
            <v>Execução de galerias D=0,40 c/ lastro de concreto</v>
          </cell>
          <cell r="C30" t="str">
            <v xml:space="preserve"> </v>
          </cell>
          <cell r="D30" t="str">
            <v xml:space="preserve"> </v>
          </cell>
          <cell r="E30" t="str">
            <v>m</v>
          </cell>
          <cell r="F30">
            <v>13</v>
          </cell>
          <cell r="G30">
            <v>58.65</v>
          </cell>
        </row>
        <row r="31">
          <cell r="A31" t="str">
            <v>P 04.100.10</v>
          </cell>
          <cell r="B31" t="str">
            <v>Execução de galerias D=0,60 c/ lastro de concreto</v>
          </cell>
          <cell r="C31" t="str">
            <v xml:space="preserve"> </v>
          </cell>
          <cell r="D31" t="str">
            <v xml:space="preserve"> </v>
          </cell>
          <cell r="E31" t="str">
            <v>m</v>
          </cell>
          <cell r="F31">
            <v>17</v>
          </cell>
          <cell r="G31">
            <v>131.66</v>
          </cell>
        </row>
        <row r="32">
          <cell r="A32" t="str">
            <v>DER72350b</v>
          </cell>
          <cell r="B32" t="str">
            <v>Boca para BSTC D=40cm - Normal</v>
          </cell>
          <cell r="C32" t="str">
            <v xml:space="preserve"> </v>
          </cell>
          <cell r="D32" t="str">
            <v xml:space="preserve"> </v>
          </cell>
          <cell r="E32" t="str">
            <v>un</v>
          </cell>
          <cell r="F32">
            <v>1</v>
          </cell>
          <cell r="G32">
            <v>147.57</v>
          </cell>
        </row>
        <row r="33">
          <cell r="A33" t="str">
            <v>04.101.01</v>
          </cell>
          <cell r="B33" t="str">
            <v>Boca de BSTC D=0.60m-normal</v>
          </cell>
          <cell r="C33" t="str">
            <v>DNER-ES284/97</v>
          </cell>
          <cell r="D33" t="str">
            <v xml:space="preserve"> </v>
          </cell>
          <cell r="E33" t="str">
            <v>un</v>
          </cell>
          <cell r="F33">
            <v>1</v>
          </cell>
          <cell r="G33">
            <v>299.62</v>
          </cell>
        </row>
      </sheetData>
      <sheetData sheetId="23">
        <row r="16">
          <cell r="A16" t="str">
            <v>03.010.01</v>
          </cell>
          <cell r="B16" t="str">
            <v>Escavação em cavas de fundação com esgotamento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62</v>
          </cell>
          <cell r="G16">
            <v>22.39</v>
          </cell>
        </row>
        <row r="17">
          <cell r="A17" t="str">
            <v>03.371.01</v>
          </cell>
          <cell r="B17" t="str">
            <v>Formas de placa compensada resinada</v>
          </cell>
          <cell r="C17" t="str">
            <v xml:space="preserve"> </v>
          </cell>
          <cell r="D17" t="str">
            <v xml:space="preserve"> </v>
          </cell>
          <cell r="E17" t="str">
            <v>m2</v>
          </cell>
          <cell r="F17">
            <v>57</v>
          </cell>
          <cell r="G17">
            <v>21.86</v>
          </cell>
        </row>
        <row r="18">
          <cell r="A18" t="str">
            <v>03.371.02</v>
          </cell>
          <cell r="B18" t="str">
            <v>Formas de placa compensada plastificada</v>
          </cell>
          <cell r="C18" t="str">
            <v xml:space="preserve"> </v>
          </cell>
          <cell r="D18" t="str">
            <v xml:space="preserve"> </v>
          </cell>
          <cell r="E18" t="str">
            <v>m2</v>
          </cell>
          <cell r="F18">
            <v>194</v>
          </cell>
          <cell r="G18">
            <v>30.76</v>
          </cell>
        </row>
        <row r="19">
          <cell r="A19" t="str">
            <v>03.353.00</v>
          </cell>
          <cell r="B19" t="str">
            <v>Forn., preparo e colocação nas formas, de aço CA-50</v>
          </cell>
          <cell r="C19" t="str">
            <v xml:space="preserve"> </v>
          </cell>
          <cell r="D19" t="str">
            <v xml:space="preserve"> </v>
          </cell>
          <cell r="E19" t="str">
            <v>kg</v>
          </cell>
          <cell r="F19">
            <v>2950</v>
          </cell>
          <cell r="G19">
            <v>2.59</v>
          </cell>
        </row>
        <row r="20">
          <cell r="A20" t="str">
            <v>03.326.00</v>
          </cell>
          <cell r="B20" t="str">
            <v xml:space="preserve">Concreto fck= 20 MPa-contr. raz. uso ger. 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39</v>
          </cell>
          <cell r="G20">
            <v>149.19999999999999</v>
          </cell>
        </row>
        <row r="21">
          <cell r="A21" t="str">
            <v>OAE5a</v>
          </cell>
          <cell r="B21" t="str">
            <v>Estaca metálica - tipo CS 250 X 52 - Fornecimento e cravação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64</v>
          </cell>
          <cell r="G21">
            <v>97.23</v>
          </cell>
        </row>
        <row r="22">
          <cell r="A22" t="str">
            <v>OAE5b</v>
          </cell>
          <cell r="B22" t="str">
            <v>Estaca metálica - tipo CS 300 x 77 - Fornecimento e cravação</v>
          </cell>
          <cell r="C22" t="str">
            <v xml:space="preserve"> </v>
          </cell>
          <cell r="D22" t="str">
            <v xml:space="preserve"> </v>
          </cell>
          <cell r="E22" t="str">
            <v>m</v>
          </cell>
          <cell r="F22">
            <v>192</v>
          </cell>
          <cell r="G22">
            <v>122.7</v>
          </cell>
        </row>
        <row r="23">
          <cell r="A23" t="str">
            <v>OAE5c</v>
          </cell>
          <cell r="B23" t="str">
            <v>Estaca metálica - tipo CS 300 x 116 - Fornecimento e cravação</v>
          </cell>
          <cell r="C23" t="str">
            <v xml:space="preserve"> </v>
          </cell>
          <cell r="D23" t="str">
            <v xml:space="preserve"> </v>
          </cell>
          <cell r="E23" t="str">
            <v>m</v>
          </cell>
          <cell r="F23">
            <v>64</v>
          </cell>
          <cell r="G23">
            <v>162.41999999999999</v>
          </cell>
        </row>
        <row r="24">
          <cell r="B24" t="str">
            <v>Superestrutura</v>
          </cell>
        </row>
        <row r="25">
          <cell r="A25" t="str">
            <v>03.371.02</v>
          </cell>
          <cell r="B25" t="str">
            <v>Formas de placa compensada plastificada</v>
          </cell>
          <cell r="C25" t="str">
            <v xml:space="preserve"> </v>
          </cell>
          <cell r="D25" t="str">
            <v xml:space="preserve"> </v>
          </cell>
          <cell r="E25" t="str">
            <v>m2</v>
          </cell>
          <cell r="F25">
            <v>2100</v>
          </cell>
          <cell r="G25">
            <v>30.76</v>
          </cell>
        </row>
        <row r="26">
          <cell r="A26" t="str">
            <v>OAE6</v>
          </cell>
          <cell r="B26" t="str">
            <v>Escoramento metálico comum (cimbramento)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1630</v>
          </cell>
          <cell r="G26">
            <v>27.58</v>
          </cell>
        </row>
        <row r="27">
          <cell r="A27" t="str">
            <v>03.353.00</v>
          </cell>
          <cell r="B27" t="str">
            <v>Forn., preparo e colocação nas formas, de aço CA-50</v>
          </cell>
          <cell r="C27" t="str">
            <v xml:space="preserve"> </v>
          </cell>
          <cell r="D27" t="str">
            <v xml:space="preserve"> </v>
          </cell>
          <cell r="E27" t="str">
            <v>kg</v>
          </cell>
          <cell r="F27">
            <v>19390</v>
          </cell>
          <cell r="G27">
            <v>2.59</v>
          </cell>
        </row>
        <row r="28">
          <cell r="A28" t="str">
            <v>03.354.00</v>
          </cell>
          <cell r="B28" t="str">
            <v>Forn., preparo e colocação nas formas, de aço CA-60</v>
          </cell>
          <cell r="C28" t="str">
            <v xml:space="preserve"> </v>
          </cell>
          <cell r="D28" t="str">
            <v xml:space="preserve"> </v>
          </cell>
          <cell r="E28" t="str">
            <v>kg</v>
          </cell>
          <cell r="F28">
            <v>2200</v>
          </cell>
          <cell r="G28">
            <v>2.85</v>
          </cell>
        </row>
        <row r="29">
          <cell r="A29" t="str">
            <v>03.359.01</v>
          </cell>
          <cell r="B29" t="str">
            <v>Forn., preparo e colocação nas formas, de aço CA-25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115</v>
          </cell>
          <cell r="G29">
            <v>2.4300000000000002</v>
          </cell>
        </row>
        <row r="30">
          <cell r="A30" t="str">
            <v>03.330.00</v>
          </cell>
          <cell r="B30" t="str">
            <v>Concreto fck= 35 MPa-contr. raz. uso ger.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173</v>
          </cell>
          <cell r="G30">
            <v>166.78</v>
          </cell>
        </row>
        <row r="31">
          <cell r="A31" t="str">
            <v>03.326.00</v>
          </cell>
          <cell r="B31" t="str">
            <v xml:space="preserve">Concreto fck= 20 MPa-contr. raz. uso ger. 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32</v>
          </cell>
          <cell r="G31">
            <v>149.19999999999999</v>
          </cell>
        </row>
        <row r="32">
          <cell r="B32" t="str">
            <v>Diversos</v>
          </cell>
        </row>
        <row r="33">
          <cell r="A33" t="str">
            <v>03.510.00</v>
          </cell>
          <cell r="B33" t="str">
            <v>Aparelho de apoio em neoprene</v>
          </cell>
          <cell r="C33" t="str">
            <v xml:space="preserve"> </v>
          </cell>
          <cell r="D33" t="str">
            <v xml:space="preserve"> </v>
          </cell>
          <cell r="E33" t="str">
            <v>kg</v>
          </cell>
          <cell r="F33">
            <v>47</v>
          </cell>
          <cell r="G33">
            <v>86.94</v>
          </cell>
        </row>
        <row r="34">
          <cell r="A34" t="str">
            <v>P 03.991.01b</v>
          </cell>
          <cell r="B34" t="str">
            <v>Dreno de FF D= 50 mm x 500mm</v>
          </cell>
          <cell r="C34" t="str">
            <v xml:space="preserve"> </v>
          </cell>
          <cell r="D34" t="str">
            <v xml:space="preserve"> </v>
          </cell>
          <cell r="E34" t="str">
            <v>un</v>
          </cell>
          <cell r="F34">
            <v>36</v>
          </cell>
          <cell r="G34">
            <v>6.63</v>
          </cell>
        </row>
        <row r="35">
          <cell r="F35" t="str">
            <v>SUB-TOTAL OAE</v>
          </cell>
        </row>
        <row r="36">
          <cell r="B36" t="str">
            <v>OBRAS COMPLEMENTARES</v>
          </cell>
        </row>
        <row r="37">
          <cell r="B37" t="str">
            <v>Iluminação das passarelas</v>
          </cell>
        </row>
        <row r="38">
          <cell r="A38" t="str">
            <v>PI 02a</v>
          </cell>
          <cell r="B38" t="str">
            <v>Poste de aço galvanizado a fogo, c/ 5,0m de alt. p/instal.na lat. das passarelas</v>
          </cell>
          <cell r="C38" t="str">
            <v xml:space="preserve"> </v>
          </cell>
          <cell r="D38" t="str">
            <v xml:space="preserve"> </v>
          </cell>
          <cell r="E38" t="str">
            <v>un</v>
          </cell>
          <cell r="F38">
            <v>4</v>
          </cell>
          <cell r="G38">
            <v>300</v>
          </cell>
        </row>
        <row r="39">
          <cell r="A39" t="str">
            <v>PI 03</v>
          </cell>
          <cell r="B39" t="str">
            <v xml:space="preserve">Luminária p/ iluminação pública ref.HRC-612 da Philips ou similar </v>
          </cell>
          <cell r="C39" t="str">
            <v xml:space="preserve"> </v>
          </cell>
          <cell r="D39" t="str">
            <v xml:space="preserve"> </v>
          </cell>
          <cell r="E39" t="str">
            <v>un</v>
          </cell>
          <cell r="F39">
            <v>4</v>
          </cell>
          <cell r="G39">
            <v>400</v>
          </cell>
        </row>
        <row r="40">
          <cell r="A40" t="str">
            <v>PI 08</v>
          </cell>
          <cell r="B40" t="str">
            <v>Suporte p/ luminária tipo ZGP401 da Philips ou similar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81.650000000000006</v>
          </cell>
        </row>
        <row r="41">
          <cell r="A41" t="str">
            <v>PI 10</v>
          </cell>
          <cell r="B41" t="str">
            <v>Lâmpada a vapor de mercúrio 250W, alta pressão, base E40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28.75</v>
          </cell>
        </row>
        <row r="42">
          <cell r="A42" t="str">
            <v>PI 71</v>
          </cell>
          <cell r="B42" t="str">
            <v>Cabo isolado p/ 1000V, de alumínio, singelo, cor preto, bitola 25 mm² (XLPE) est.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100</v>
          </cell>
          <cell r="G42">
            <v>4.62</v>
          </cell>
        </row>
        <row r="43">
          <cell r="A43" t="str">
            <v>PI 67</v>
          </cell>
          <cell r="B43" t="str">
            <v>Cabo isolado p/ 1000 V, 2,5 mm2 de alumínio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40</v>
          </cell>
          <cell r="G43">
            <v>0.6</v>
          </cell>
        </row>
        <row r="44">
          <cell r="A44" t="str">
            <v>PI 72</v>
          </cell>
          <cell r="B44" t="str">
            <v>Eletroduto de aço 1.1/4" (vara de 3m), na passarela, conforme projeto</v>
          </cell>
          <cell r="C44">
            <v>0</v>
          </cell>
          <cell r="D44">
            <v>0</v>
          </cell>
          <cell r="E44" t="str">
            <v>m</v>
          </cell>
          <cell r="F44">
            <v>50</v>
          </cell>
          <cell r="G44">
            <v>18</v>
          </cell>
        </row>
        <row r="45">
          <cell r="A45" t="str">
            <v>PI 30</v>
          </cell>
          <cell r="B45" t="str">
            <v>Haste para aterramento aço-cobre D 13x2400mm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1</v>
          </cell>
          <cell r="G45">
            <v>6.04</v>
          </cell>
        </row>
        <row r="46">
          <cell r="A46" t="str">
            <v>PI 31</v>
          </cell>
          <cell r="B46" t="str">
            <v>Cabo de cobre nú meio duro, 7 fios 2AWG</v>
          </cell>
          <cell r="C46" t="str">
            <v xml:space="preserve"> </v>
          </cell>
          <cell r="D46" t="str">
            <v xml:space="preserve"> </v>
          </cell>
          <cell r="E46" t="str">
            <v>kg</v>
          </cell>
          <cell r="F46">
            <v>4</v>
          </cell>
          <cell r="G46">
            <v>7.02</v>
          </cell>
        </row>
        <row r="47">
          <cell r="A47" t="str">
            <v>PI 39</v>
          </cell>
          <cell r="B47" t="str">
            <v>Fixação de haste de terra e conexão ao neutro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35</v>
          </cell>
        </row>
        <row r="48">
          <cell r="A48" t="str">
            <v>PI 37</v>
          </cell>
          <cell r="B48" t="str">
            <v>Lançamento de cabos em dutos de aço, classe 1000V, circuito trifásico mais neutro, e monofásico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100</v>
          </cell>
          <cell r="G48">
            <v>4</v>
          </cell>
        </row>
        <row r="49">
          <cell r="A49" t="str">
            <v>PI 73</v>
          </cell>
          <cell r="B49" t="str">
            <v>Reator de alto fator externo c/ignitor p/ lâmpada a vapor de mercúrio,  da Entral ou similar</v>
          </cell>
          <cell r="C49">
            <v>0</v>
          </cell>
          <cell r="D49">
            <v>0</v>
          </cell>
          <cell r="E49" t="str">
            <v>un</v>
          </cell>
          <cell r="F49">
            <v>4</v>
          </cell>
          <cell r="G49">
            <v>37</v>
          </cell>
        </row>
        <row r="50">
          <cell r="A50" t="str">
            <v>PI 74</v>
          </cell>
          <cell r="B50" t="str">
            <v>Chave de iluminação pública</v>
          </cell>
          <cell r="C50">
            <v>0</v>
          </cell>
          <cell r="D50">
            <v>0</v>
          </cell>
          <cell r="E50" t="str">
            <v>un</v>
          </cell>
          <cell r="F50">
            <v>1</v>
          </cell>
          <cell r="G50">
            <v>95</v>
          </cell>
        </row>
        <row r="51">
          <cell r="A51" t="str">
            <v>PI 75</v>
          </cell>
          <cell r="B51" t="str">
            <v>Montagem eletromecânica de luminária 5m de altura, c/fixação dos equipam.e conexões elét.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67.08</v>
          </cell>
        </row>
        <row r="52">
          <cell r="A52" t="str">
            <v>PI 22</v>
          </cell>
          <cell r="B52" t="str">
            <v>Base completa com fusível Diazed, 6A, retardado, incluíndo tampa, anel de proteção e ajuste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4</v>
          </cell>
          <cell r="G52">
            <v>8.6300000000000008</v>
          </cell>
        </row>
        <row r="53">
          <cell r="A53" t="str">
            <v>PI 26</v>
          </cell>
          <cell r="B53" t="str">
            <v>Relé fotoelétrico c/ suporte para fixação galv. com furo 18mm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11.5</v>
          </cell>
        </row>
        <row r="54">
          <cell r="A54" t="str">
            <v>PI 24</v>
          </cell>
          <cell r="B54" t="str">
            <v>Fita elétrica auto fusão a base de borracha EPR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2</v>
          </cell>
          <cell r="G54">
            <v>6.39</v>
          </cell>
        </row>
        <row r="55">
          <cell r="A55" t="str">
            <v>PI 25</v>
          </cell>
          <cell r="B55" t="str">
            <v>Fita adesiva plástica isolante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2</v>
          </cell>
          <cell r="G55">
            <v>3.84</v>
          </cell>
        </row>
        <row r="56">
          <cell r="A56" t="str">
            <v>PI 38</v>
          </cell>
          <cell r="B56" t="str">
            <v>Confecção de emendas retas ou derivação em cabos classe 1000V, c/ conector à compressão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12</v>
          </cell>
          <cell r="G56">
            <v>4.5</v>
          </cell>
        </row>
        <row r="57">
          <cell r="F57" t="str">
            <v>SUB-TOTAL - OBRAS COMPLEMENTARES</v>
          </cell>
        </row>
        <row r="58">
          <cell r="F58" t="str">
            <v>SUB-TOTAL - Passarela do Km 14+000/Km 401+000</v>
          </cell>
        </row>
        <row r="60">
          <cell r="B60" t="str">
            <v>Passarela do Km 15+527/Km 402+527</v>
          </cell>
        </row>
        <row r="61">
          <cell r="B61" t="str">
            <v>OBRAS DE ARTE ESPECIAIS</v>
          </cell>
        </row>
        <row r="62">
          <cell r="B62" t="str">
            <v>Infra e Mesoestrutura</v>
          </cell>
        </row>
        <row r="63">
          <cell r="A63" t="str">
            <v>03.010.01</v>
          </cell>
          <cell r="B63" t="str">
            <v>Escavação em cavas de fundação com esgotamento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40</v>
          </cell>
          <cell r="G63">
            <v>22.39</v>
          </cell>
        </row>
        <row r="64">
          <cell r="A64" t="str">
            <v>03.371.01</v>
          </cell>
          <cell r="B64" t="str">
            <v>Formas de placa compensada resinada</v>
          </cell>
          <cell r="C64" t="str">
            <v xml:space="preserve"> </v>
          </cell>
          <cell r="D64" t="str">
            <v xml:space="preserve"> </v>
          </cell>
          <cell r="E64" t="str">
            <v>m2</v>
          </cell>
          <cell r="F64">
            <v>36</v>
          </cell>
          <cell r="G64">
            <v>21.86</v>
          </cell>
        </row>
        <row r="65">
          <cell r="A65" t="str">
            <v>03.371.02</v>
          </cell>
          <cell r="B65" t="str">
            <v>Formas de placa compensada plastificada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94</v>
          </cell>
          <cell r="G65">
            <v>30.76</v>
          </cell>
        </row>
        <row r="66">
          <cell r="A66" t="str">
            <v>03.353.00</v>
          </cell>
          <cell r="B66" t="str">
            <v>Forn., preparo e colocação nas formas, de aço CA-50</v>
          </cell>
          <cell r="C66" t="str">
            <v xml:space="preserve"> </v>
          </cell>
          <cell r="D66" t="str">
            <v xml:space="preserve"> </v>
          </cell>
          <cell r="E66" t="str">
            <v>kg</v>
          </cell>
          <cell r="F66">
            <v>1694</v>
          </cell>
          <cell r="G66">
            <v>2.59</v>
          </cell>
        </row>
        <row r="67">
          <cell r="A67" t="str">
            <v>03.326.00</v>
          </cell>
          <cell r="B67" t="str">
            <v xml:space="preserve">Concreto fck= 20 MPa-contr. raz. uso ger. 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</v>
          </cell>
          <cell r="G67">
            <v>149.19999999999999</v>
          </cell>
        </row>
        <row r="68">
          <cell r="A68" t="str">
            <v>OAE5a</v>
          </cell>
          <cell r="B68" t="str">
            <v>Estaca metálica - tipo CS 250 X 52 - Fornecimento e cravação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60</v>
          </cell>
          <cell r="G68">
            <v>97.23</v>
          </cell>
        </row>
        <row r="69">
          <cell r="A69" t="str">
            <v>OAE5</v>
          </cell>
          <cell r="B69" t="str">
            <v>Estaca metálica - tipo CS 300 x 130 - Fornecimento e cravação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120</v>
          </cell>
          <cell r="G69">
            <v>176.68</v>
          </cell>
        </row>
        <row r="70">
          <cell r="B70" t="str">
            <v>Superestrutura</v>
          </cell>
        </row>
        <row r="71">
          <cell r="A71" t="str">
            <v>03.371.02</v>
          </cell>
          <cell r="B71" t="str">
            <v>Formas de placa compensada plastificada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1674</v>
          </cell>
          <cell r="G71">
            <v>30.76</v>
          </cell>
        </row>
        <row r="72">
          <cell r="A72" t="str">
            <v>OAE6</v>
          </cell>
          <cell r="B72" t="str">
            <v>Escoramento metálico comum (cimbramento)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1160</v>
          </cell>
          <cell r="G72">
            <v>27.58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18873</v>
          </cell>
          <cell r="G73">
            <v>2.59</v>
          </cell>
        </row>
        <row r="74">
          <cell r="A74" t="str">
            <v>03.354.00</v>
          </cell>
          <cell r="B74" t="str">
            <v>Forn., preparo e colocação nas formas, de aço CA-60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1654</v>
          </cell>
          <cell r="G74">
            <v>2.85</v>
          </cell>
        </row>
        <row r="75">
          <cell r="A75" t="str">
            <v>03.359.01</v>
          </cell>
          <cell r="B75" t="str">
            <v>Forn., preparo e colocação nas formas, de aço CA-25</v>
          </cell>
          <cell r="C75" t="str">
            <v xml:space="preserve"> </v>
          </cell>
          <cell r="D75" t="str">
            <v xml:space="preserve"> </v>
          </cell>
          <cell r="E75" t="str">
            <v>kg</v>
          </cell>
          <cell r="F75">
            <v>95</v>
          </cell>
          <cell r="G75">
            <v>2.4300000000000002</v>
          </cell>
        </row>
        <row r="76">
          <cell r="A76" t="str">
            <v>03.330.00</v>
          </cell>
          <cell r="B76" t="str">
            <v>Concreto fck= 35 MPa-contr. raz. uso ger.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138</v>
          </cell>
          <cell r="G76">
            <v>166.78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25</v>
          </cell>
          <cell r="G77">
            <v>149.19999999999999</v>
          </cell>
        </row>
        <row r="78">
          <cell r="B78" t="str">
            <v>Diversos</v>
          </cell>
        </row>
        <row r="79">
          <cell r="A79" t="str">
            <v>03.510.00</v>
          </cell>
          <cell r="B79" t="str">
            <v>Aparelho de apoio em neoprene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30</v>
          </cell>
          <cell r="G79">
            <v>86.94</v>
          </cell>
        </row>
        <row r="80">
          <cell r="A80" t="str">
            <v>P 03.991.01b</v>
          </cell>
          <cell r="B80" t="str">
            <v>Dreno de FF D= 50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52</v>
          </cell>
          <cell r="G80">
            <v>6.63</v>
          </cell>
        </row>
      </sheetData>
      <sheetData sheetId="2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348300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3483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1741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1484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1250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3925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1512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1019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8380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4445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10739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1768</v>
          </cell>
          <cell r="G26">
            <v>2.84</v>
          </cell>
        </row>
        <row r="27">
          <cell r="A27" t="str">
            <v>01.100.19</v>
          </cell>
          <cell r="B27" t="str">
            <v>Escavação,carga e transportes de material de 1a categoria DMT= 2000 a 3000m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11011</v>
          </cell>
          <cell r="G27">
            <v>3.26</v>
          </cell>
        </row>
        <row r="28">
          <cell r="A28" t="str">
            <v>DER50255</v>
          </cell>
          <cell r="B28" t="str">
            <v>Esc.  Carga e Transp. de mat. 1a cat. c/ CB 3000&lt;DMT&lt;4000m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8863</v>
          </cell>
          <cell r="G28">
            <v>3.3</v>
          </cell>
        </row>
        <row r="29">
          <cell r="A29" t="str">
            <v>DER50265</v>
          </cell>
          <cell r="B29" t="str">
            <v>Esc.  Carga e Transp. de mat. 1a cat. c/ CB 4000&lt;DMT&lt;5000m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5413</v>
          </cell>
          <cell r="G29">
            <v>3.76</v>
          </cell>
        </row>
        <row r="30">
          <cell r="A30" t="str">
            <v>DER50260</v>
          </cell>
          <cell r="B30" t="str">
            <v>Esc.  Carga e Transp. de mat. 1a cat. c/ CB 5000&lt;DMT&lt;6000m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2698</v>
          </cell>
          <cell r="G30">
            <v>4.29</v>
          </cell>
        </row>
        <row r="31">
          <cell r="A31" t="str">
            <v>DER50270</v>
          </cell>
          <cell r="B31" t="str">
            <v>Esc.  Carga e Transp. de mat. 1a cat. c/ CB 6000&lt;DMT&lt;7000m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2091</v>
          </cell>
          <cell r="G31">
            <v>4.79</v>
          </cell>
        </row>
        <row r="32">
          <cell r="A32" t="str">
            <v>DER50280</v>
          </cell>
          <cell r="B32" t="str">
            <v>Esc.  Carga e Transp. de mat. 1a cat. c/ CB 7000&lt;DMT&lt;8000m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13314</v>
          </cell>
          <cell r="G32">
            <v>5.27</v>
          </cell>
        </row>
        <row r="33">
          <cell r="A33" t="str">
            <v>DER50300</v>
          </cell>
          <cell r="B33" t="str">
            <v>Esc.  Carga e Transp. de mat. 1a cat. c/ CB 9000&lt;DMT&lt;10000m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10102</v>
          </cell>
          <cell r="G33">
            <v>6.3</v>
          </cell>
        </row>
        <row r="34">
          <cell r="A34" t="str">
            <v>DER50305</v>
          </cell>
          <cell r="B34" t="str">
            <v>Esc.  Carga e Transp. de mat. 1a cat. c/ CB 10000&lt;DMT&lt;12000m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14258</v>
          </cell>
          <cell r="G34">
            <v>7.05</v>
          </cell>
        </row>
        <row r="35">
          <cell r="A35" t="str">
            <v>01.101.11</v>
          </cell>
          <cell r="B35" t="str">
            <v>Escavação,carga e transportes de material de 2a categoria,c/CB,  DMT 400 a 600m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1631</v>
          </cell>
          <cell r="G35">
            <v>3.15</v>
          </cell>
        </row>
        <row r="36">
          <cell r="A36" t="str">
            <v>01.101.12</v>
          </cell>
          <cell r="B36" t="str">
            <v>Escavação,carga e transportes de material de 2a categoria,c/CB,  DMT 600 a 800m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3757</v>
          </cell>
          <cell r="G36">
            <v>3.23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1333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1404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2888</v>
          </cell>
          <cell r="G39">
            <v>3.87</v>
          </cell>
        </row>
        <row r="40">
          <cell r="A40" t="str">
            <v>01.101.19</v>
          </cell>
          <cell r="B40" t="str">
            <v>Escavação,carga e transportes de material de 2a categoria,c/CB,  DMT 2000 a 3000m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6541</v>
          </cell>
          <cell r="G40">
            <v>4.51</v>
          </cell>
        </row>
        <row r="41">
          <cell r="A41" t="str">
            <v>DER51225</v>
          </cell>
          <cell r="B41" t="str">
            <v>Escavação,carga e transportes de material de 2a categoria DMT 3000 a 4000m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2216</v>
          </cell>
          <cell r="G41">
            <v>4.5599999999999996</v>
          </cell>
        </row>
        <row r="42">
          <cell r="A42" t="str">
            <v>DER51235</v>
          </cell>
          <cell r="B42" t="str">
            <v>Escavação,carga e transportes de material de 2a categoria DMT 4000 a 5000m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1163</v>
          </cell>
          <cell r="G42">
            <v>5.15</v>
          </cell>
        </row>
        <row r="43">
          <cell r="A43" t="str">
            <v>DER51270</v>
          </cell>
          <cell r="B43" t="str">
            <v>Escavação,carga e transportes de material de 2a categoria DMT 7000 a 8000m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1969</v>
          </cell>
          <cell r="G43">
            <v>6.93</v>
          </cell>
        </row>
        <row r="44">
          <cell r="A44" t="str">
            <v>DER51330</v>
          </cell>
          <cell r="B44" t="str">
            <v>Escavação,carga e transportes de material de 2a categoria DMT 16000 a 18000m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5909</v>
          </cell>
          <cell r="G44">
            <v>12.53</v>
          </cell>
        </row>
        <row r="45">
          <cell r="A45" t="str">
            <v>DER51340</v>
          </cell>
          <cell r="B45" t="str">
            <v>Escavação,carga e transportes de material de 2a categoria DMT 18000 a 20000m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6828</v>
          </cell>
          <cell r="G45">
            <v>13.65</v>
          </cell>
        </row>
        <row r="46">
          <cell r="A46" t="str">
            <v>DER52070</v>
          </cell>
          <cell r="B46" t="str">
            <v>Esc. Carga e Transp. de solos moles 100&lt;DMT&lt;=200m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592</v>
          </cell>
          <cell r="G46">
            <v>3.95</v>
          </cell>
        </row>
        <row r="47">
          <cell r="A47" t="str">
            <v>DER52082</v>
          </cell>
          <cell r="B47" t="str">
            <v>Esc. Carga e Transp. de solos moles 200&lt;DMT&lt;=400m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1203</v>
          </cell>
          <cell r="G47">
            <v>4.03</v>
          </cell>
        </row>
        <row r="48">
          <cell r="A48" t="str">
            <v>DER52087</v>
          </cell>
          <cell r="B48" t="str">
            <v>Esc. Carga e Transp. de solos moles 400&lt;DMT&lt;=600m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8307</v>
          </cell>
          <cell r="G48">
            <v>4.5999999999999996</v>
          </cell>
        </row>
        <row r="49">
          <cell r="A49" t="str">
            <v>DER52090</v>
          </cell>
          <cell r="B49" t="str">
            <v>Esc. Carga e Transp. de solos moles 600&lt;DMT&lt;=800m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1430</v>
          </cell>
          <cell r="G49">
            <v>4.6399999999999997</v>
          </cell>
        </row>
        <row r="50">
          <cell r="A50" t="str">
            <v>DER52095</v>
          </cell>
          <cell r="B50" t="str">
            <v>Esc. Carga e Transp. de solos moles 800&lt;DMT&lt;=1000m</v>
          </cell>
          <cell r="C50" t="str">
            <v xml:space="preserve"> </v>
          </cell>
          <cell r="D50" t="str">
            <v xml:space="preserve"> </v>
          </cell>
          <cell r="E50" t="str">
            <v>m3</v>
          </cell>
          <cell r="F50">
            <v>2650</v>
          </cell>
          <cell r="G50">
            <v>4.7</v>
          </cell>
        </row>
        <row r="51">
          <cell r="A51" t="str">
            <v>DER52100</v>
          </cell>
          <cell r="B51" t="str">
            <v>Esc. Carga e Transp. de solos moles 1000&lt;DMT&lt;=1200m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3238</v>
          </cell>
          <cell r="G51">
            <v>4.71</v>
          </cell>
        </row>
        <row r="52">
          <cell r="A52" t="str">
            <v>DER52101</v>
          </cell>
          <cell r="B52" t="str">
            <v>Esc. Carga e Transp. de solos moles 1200&lt;DMT&lt;=1400m</v>
          </cell>
          <cell r="C52" t="str">
            <v xml:space="preserve"> </v>
          </cell>
          <cell r="D52" t="str">
            <v xml:space="preserve"> </v>
          </cell>
          <cell r="E52" t="str">
            <v>m3</v>
          </cell>
          <cell r="F52">
            <v>762</v>
          </cell>
          <cell r="G52">
            <v>4.74</v>
          </cell>
        </row>
        <row r="53">
          <cell r="A53" t="str">
            <v>DER52102</v>
          </cell>
          <cell r="B53" t="str">
            <v>Esc. Carga e Transp. de solos moles 1400&lt;DMT&lt;=1600m</v>
          </cell>
          <cell r="C53" t="str">
            <v xml:space="preserve"> </v>
          </cell>
          <cell r="D53" t="str">
            <v xml:space="preserve"> </v>
          </cell>
          <cell r="E53" t="str">
            <v>m3</v>
          </cell>
          <cell r="F53">
            <v>1375</v>
          </cell>
          <cell r="G53">
            <v>4.8099999999999996</v>
          </cell>
        </row>
        <row r="54">
          <cell r="A54" t="str">
            <v>DER52103</v>
          </cell>
          <cell r="B54" t="str">
            <v>Esc. Carga e Transp. de solos moles 1600&lt;DMT&lt;=1800m</v>
          </cell>
          <cell r="C54" t="str">
            <v xml:space="preserve"> </v>
          </cell>
          <cell r="D54" t="str">
            <v xml:space="preserve"> </v>
          </cell>
          <cell r="E54" t="str">
            <v>m3</v>
          </cell>
          <cell r="F54">
            <v>1388</v>
          </cell>
          <cell r="G54">
            <v>4.8600000000000003</v>
          </cell>
        </row>
        <row r="55">
          <cell r="A55" t="str">
            <v>DER52105</v>
          </cell>
          <cell r="B55" t="str">
            <v>Esc. Carga e Transp. de solos moles 2000&lt;DMT&lt;=3000m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15176</v>
          </cell>
          <cell r="G55">
            <v>5.77</v>
          </cell>
        </row>
        <row r="56">
          <cell r="A56" t="str">
            <v>01.510.00</v>
          </cell>
          <cell r="B56" t="str">
            <v>Compactação de aterros a 95% Proctor Normal</v>
          </cell>
          <cell r="C56" t="str">
            <v>DNER-ES282/97</v>
          </cell>
          <cell r="D56" t="str">
            <v xml:space="preserve"> </v>
          </cell>
          <cell r="E56" t="str">
            <v>m3</v>
          </cell>
          <cell r="F56">
            <v>62802</v>
          </cell>
          <cell r="G56">
            <v>0.79</v>
          </cell>
        </row>
        <row r="57">
          <cell r="A57" t="str">
            <v>01.511.00</v>
          </cell>
          <cell r="B57" t="str">
            <v>Compactação de aterros a 100% Proctor Normal</v>
          </cell>
          <cell r="C57" t="str">
            <v>DNER-ES282/97</v>
          </cell>
          <cell r="D57" t="str">
            <v xml:space="preserve"> </v>
          </cell>
          <cell r="E57" t="str">
            <v>m3</v>
          </cell>
          <cell r="F57">
            <v>42418</v>
          </cell>
          <cell r="G57">
            <v>1.36</v>
          </cell>
        </row>
        <row r="58">
          <cell r="F58" t="str">
            <v>SUB-TOTAL</v>
          </cell>
        </row>
        <row r="60">
          <cell r="B60" t="str">
            <v>PAVIMENTAÇÃO</v>
          </cell>
        </row>
        <row r="61">
          <cell r="A61" t="str">
            <v>02.000.00</v>
          </cell>
          <cell r="B61" t="str">
            <v>Regularização do subleito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95629</v>
          </cell>
          <cell r="G61">
            <v>0.3</v>
          </cell>
        </row>
        <row r="62">
          <cell r="A62" t="str">
            <v>DER53110</v>
          </cell>
          <cell r="B62" t="str">
            <v>Camada de seixo classificado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18370</v>
          </cell>
          <cell r="G62">
            <v>16.09</v>
          </cell>
        </row>
        <row r="63">
          <cell r="F63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161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824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658.80000000000007</v>
          </cell>
          <cell r="G68">
            <v>3.03</v>
          </cell>
        </row>
        <row r="69">
          <cell r="A69" t="str">
            <v>04.400.02</v>
          </cell>
          <cell r="B69" t="str">
            <v>Valeta de prot. de cortes c/ revest. vegetal VPC 02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3333</v>
          </cell>
          <cell r="G69">
            <v>23.24</v>
          </cell>
        </row>
        <row r="70">
          <cell r="A70" t="str">
            <v>04.401.01</v>
          </cell>
          <cell r="B70" t="str">
            <v>Valeta de prot. de aterro c/ revest. vegetal VPA 01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2294</v>
          </cell>
          <cell r="G70">
            <v>31.98</v>
          </cell>
        </row>
        <row r="71">
          <cell r="A71" t="str">
            <v>04.401.02</v>
          </cell>
          <cell r="B71" t="str">
            <v>Valeta de prot. de aterro c/ revest. vegetal VPA 02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5351</v>
          </cell>
          <cell r="G71">
            <v>24.32</v>
          </cell>
        </row>
        <row r="72">
          <cell r="A72" t="str">
            <v>04.900.21</v>
          </cell>
          <cell r="B72" t="str">
            <v>Sarjeta de cant. central de concreto-SCC 01</v>
          </cell>
          <cell r="C72" t="str">
            <v>DNER-ES288/97</v>
          </cell>
          <cell r="D72" t="str">
            <v xml:space="preserve"> </v>
          </cell>
          <cell r="E72" t="str">
            <v>m</v>
          </cell>
          <cell r="F72">
            <v>5269</v>
          </cell>
          <cell r="G72">
            <v>13.85</v>
          </cell>
        </row>
        <row r="73">
          <cell r="A73" t="str">
            <v>04.900.22</v>
          </cell>
          <cell r="B73" t="str">
            <v>Sarjeta de cant. central de concreto-SCC 02</v>
          </cell>
          <cell r="C73" t="str">
            <v>DNER-ES288/97</v>
          </cell>
          <cell r="D73" t="str">
            <v xml:space="preserve"> </v>
          </cell>
          <cell r="E73" t="str">
            <v>m</v>
          </cell>
          <cell r="F73">
            <v>484</v>
          </cell>
          <cell r="G73">
            <v>19.170000000000002</v>
          </cell>
        </row>
        <row r="74">
          <cell r="A74" t="str">
            <v>04.900.32</v>
          </cell>
          <cell r="B74" t="str">
            <v>Sarjeta triangular de grama-STG 02</v>
          </cell>
          <cell r="C74" t="str">
            <v xml:space="preserve"> </v>
          </cell>
          <cell r="D74" t="str">
            <v xml:space="preserve"> </v>
          </cell>
          <cell r="E74" t="str">
            <v>m</v>
          </cell>
          <cell r="F74">
            <v>319</v>
          </cell>
          <cell r="G74">
            <v>12.14</v>
          </cell>
        </row>
        <row r="75">
          <cell r="A75" t="str">
            <v>04.900.33</v>
          </cell>
          <cell r="B75" t="str">
            <v>Sarjeta triangular de grama-STG 03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341</v>
          </cell>
          <cell r="G75">
            <v>10.61</v>
          </cell>
        </row>
        <row r="76">
          <cell r="A76" t="str">
            <v>04.900.34</v>
          </cell>
          <cell r="B76" t="str">
            <v>Sarjeta triangular de grama-STG 04</v>
          </cell>
          <cell r="C76" t="str">
            <v xml:space="preserve"> </v>
          </cell>
          <cell r="D76" t="str">
            <v xml:space="preserve"> </v>
          </cell>
          <cell r="E76" t="str">
            <v>m</v>
          </cell>
          <cell r="F76">
            <v>3872</v>
          </cell>
          <cell r="G76">
            <v>8.4700000000000006</v>
          </cell>
        </row>
        <row r="77">
          <cell r="A77" t="str">
            <v>DER78150b</v>
          </cell>
          <cell r="B77" t="str">
            <v>Caixa coletora de sarjeta - CCS, D=40cm E H=1,00m</v>
          </cell>
          <cell r="C77" t="str">
            <v xml:space="preserve"> </v>
          </cell>
          <cell r="D77" t="str">
            <v xml:space="preserve"> </v>
          </cell>
          <cell r="E77" t="str">
            <v>un</v>
          </cell>
          <cell r="F77">
            <v>5</v>
          </cell>
          <cell r="G77">
            <v>382.07</v>
          </cell>
        </row>
        <row r="78">
          <cell r="A78" t="str">
            <v>DER78150a</v>
          </cell>
          <cell r="B78" t="str">
            <v>Caixa coletora de sarjeta - CCS, D=60cm E H=1,5m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6</v>
          </cell>
          <cell r="G78">
            <v>500.45</v>
          </cell>
        </row>
        <row r="79">
          <cell r="A79" t="str">
            <v>DER78250</v>
          </cell>
          <cell r="B79" t="str">
            <v>Caixa coletora de sarjeta - CCS, D=80cm E H=1,50m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2</v>
          </cell>
          <cell r="G79">
            <v>436.66</v>
          </cell>
        </row>
        <row r="80">
          <cell r="A80" t="str">
            <v>DER78300</v>
          </cell>
          <cell r="B80" t="str">
            <v>Caixa coletora de sarjeta - CCS, D=100cm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449.54</v>
          </cell>
        </row>
        <row r="81">
          <cell r="A81" t="str">
            <v>04.930.01</v>
          </cell>
          <cell r="B81" t="str">
            <v>Caixa coletora de sarjeta-CCS 01</v>
          </cell>
          <cell r="C81" t="str">
            <v>DNER-ES287/97</v>
          </cell>
          <cell r="D81" t="str">
            <v xml:space="preserve"> </v>
          </cell>
          <cell r="E81" t="str">
            <v>un</v>
          </cell>
          <cell r="F81">
            <v>3</v>
          </cell>
          <cell r="G81">
            <v>568.85</v>
          </cell>
        </row>
        <row r="82">
          <cell r="A82" t="str">
            <v>04.930.02</v>
          </cell>
          <cell r="B82" t="str">
            <v>Caixa coletora de sarjeta-CCS 02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3</v>
          </cell>
          <cell r="G82">
            <v>555.63</v>
          </cell>
        </row>
        <row r="83">
          <cell r="A83" t="str">
            <v>04.930.03</v>
          </cell>
          <cell r="B83" t="str">
            <v>Caixa coletora de sarjeta-CCS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1</v>
          </cell>
          <cell r="G83">
            <v>542.39</v>
          </cell>
        </row>
        <row r="84">
          <cell r="A84" t="str">
            <v>DER77100</v>
          </cell>
          <cell r="B84" t="str">
            <v>Caixa coletora de talvegue - CCT, D=80cm E H=1,50m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4</v>
          </cell>
          <cell r="G84">
            <v>419.95</v>
          </cell>
        </row>
        <row r="85">
          <cell r="A85" t="str">
            <v>DER77150</v>
          </cell>
          <cell r="B85" t="str">
            <v>Caixa coletora de talvegue - CCT, D=100cm E H=1,50m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</v>
          </cell>
          <cell r="G85">
            <v>410.6</v>
          </cell>
        </row>
        <row r="86">
          <cell r="A86" t="str">
            <v>DER77150d</v>
          </cell>
          <cell r="B86" t="str">
            <v>Caixa coletora de talvegue, para BDTC, D=1,20m E H=1,50m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</v>
          </cell>
          <cell r="G86">
            <v>581.30999999999995</v>
          </cell>
        </row>
        <row r="87">
          <cell r="A87" t="str">
            <v>P 04.100.07</v>
          </cell>
          <cell r="B87" t="str">
            <v>Execução de galerias D=0,40 c/ lastro de brita</v>
          </cell>
          <cell r="C87" t="str">
            <v xml:space="preserve"> </v>
          </cell>
          <cell r="D87" t="str">
            <v xml:space="preserve"> </v>
          </cell>
          <cell r="E87" t="str">
            <v>m</v>
          </cell>
          <cell r="F87">
            <v>81</v>
          </cell>
          <cell r="G87">
            <v>41.68</v>
          </cell>
        </row>
        <row r="88">
          <cell r="A88" t="str">
            <v>P 04.100.09</v>
          </cell>
          <cell r="B88" t="str">
            <v>Execução de galerias D=0,60 c/ lastro de brita</v>
          </cell>
          <cell r="C88" t="str">
            <v xml:space="preserve"> </v>
          </cell>
          <cell r="D88" t="str">
            <v xml:space="preserve"> </v>
          </cell>
          <cell r="E88" t="str">
            <v>m</v>
          </cell>
          <cell r="F88">
            <v>139</v>
          </cell>
          <cell r="G88">
            <v>100.67</v>
          </cell>
        </row>
        <row r="89">
          <cell r="A89" t="str">
            <v>P 04.100.08</v>
          </cell>
          <cell r="B89" t="str">
            <v>Execução de galerias D=0,40 c/ lastro de concreto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35</v>
          </cell>
          <cell r="G89">
            <v>58.65</v>
          </cell>
        </row>
        <row r="90">
          <cell r="A90" t="str">
            <v>DER72350b</v>
          </cell>
          <cell r="B90" t="str">
            <v>Boca para BSTC D=40cm - Normal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147.57</v>
          </cell>
        </row>
        <row r="91">
          <cell r="A91" t="str">
            <v>04.101.01</v>
          </cell>
          <cell r="B91" t="str">
            <v>Boca de BSTC D=0.60m-normal</v>
          </cell>
          <cell r="C91" t="str">
            <v>DNER-ES284/97</v>
          </cell>
          <cell r="D91" t="str">
            <v xml:space="preserve"> </v>
          </cell>
          <cell r="E91" t="str">
            <v>un</v>
          </cell>
          <cell r="F91">
            <v>7</v>
          </cell>
          <cell r="G91">
            <v>299.62</v>
          </cell>
        </row>
        <row r="92">
          <cell r="A92" t="str">
            <v>04.940.02</v>
          </cell>
          <cell r="B92" t="str">
            <v>Descida d’água tipo rápido- canal retangular-DAR 02</v>
          </cell>
          <cell r="C92" t="str">
            <v>DNER-ES291/97</v>
          </cell>
          <cell r="D92" t="str">
            <v xml:space="preserve"> </v>
          </cell>
          <cell r="E92" t="str">
            <v>m</v>
          </cell>
          <cell r="F92">
            <v>5</v>
          </cell>
          <cell r="G92">
            <v>57.28</v>
          </cell>
        </row>
        <row r="93">
          <cell r="F93" t="str">
            <v>SUB-TOTAL</v>
          </cell>
        </row>
        <row r="94">
          <cell r="B94" t="str">
            <v>OBRAS DE ARTE CORRENTES</v>
          </cell>
        </row>
        <row r="95">
          <cell r="A95" t="str">
            <v>04.000.01</v>
          </cell>
          <cell r="B95" t="str">
            <v>Escavação manual,reaterro e compactação (material de 1a categoria)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2635.2000000000003</v>
          </cell>
          <cell r="G95">
            <v>22.33</v>
          </cell>
        </row>
        <row r="96">
          <cell r="A96" t="str">
            <v>04.100.02</v>
          </cell>
          <cell r="B96" t="str">
            <v>Corpo de BSTC D=0.80m</v>
          </cell>
          <cell r="C96" t="str">
            <v>DNER-ES284/97</v>
          </cell>
          <cell r="D96" t="str">
            <v xml:space="preserve"> </v>
          </cell>
          <cell r="E96" t="str">
            <v xml:space="preserve">m </v>
          </cell>
          <cell r="F96">
            <v>158</v>
          </cell>
          <cell r="G96">
            <v>201.98</v>
          </cell>
        </row>
        <row r="97">
          <cell r="A97" t="str">
            <v>04.100.03</v>
          </cell>
          <cell r="B97" t="str">
            <v>Corpo de BSTC D=1.00m</v>
          </cell>
          <cell r="C97" t="str">
            <v>DNER-ES284/97</v>
          </cell>
          <cell r="D97" t="str">
            <v xml:space="preserve"> </v>
          </cell>
          <cell r="E97" t="str">
            <v xml:space="preserve">m </v>
          </cell>
          <cell r="F97">
            <v>99</v>
          </cell>
          <cell r="G97">
            <v>280.33</v>
          </cell>
        </row>
        <row r="98">
          <cell r="A98" t="str">
            <v>04.101.02</v>
          </cell>
          <cell r="B98" t="str">
            <v>Boca de BSTC D=0.80m-normal</v>
          </cell>
          <cell r="C98" t="str">
            <v>DNER-ES284/97</v>
          </cell>
          <cell r="D98" t="str">
            <v xml:space="preserve"> </v>
          </cell>
          <cell r="E98" t="str">
            <v>un</v>
          </cell>
          <cell r="F98">
            <v>16</v>
          </cell>
          <cell r="G98">
            <v>494.05</v>
          </cell>
        </row>
        <row r="99">
          <cell r="A99" t="str">
            <v>04.101.03</v>
          </cell>
          <cell r="B99" t="str">
            <v>Boca de BSTC D=1.00m-normal</v>
          </cell>
          <cell r="C99" t="str">
            <v>DNER-ES284/97</v>
          </cell>
          <cell r="D99" t="str">
            <v xml:space="preserve"> </v>
          </cell>
          <cell r="E99" t="str">
            <v>un</v>
          </cell>
          <cell r="F99">
            <v>6</v>
          </cell>
          <cell r="G99">
            <v>757.56</v>
          </cell>
        </row>
        <row r="100">
          <cell r="A100" t="str">
            <v>P04.110.00</v>
          </cell>
          <cell r="B100" t="str">
            <v>Corpo de BDTC D=0.80m c/ laje de concreto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33</v>
          </cell>
          <cell r="G100">
            <v>335.3</v>
          </cell>
        </row>
        <row r="101">
          <cell r="A101" t="str">
            <v>04.110.01</v>
          </cell>
          <cell r="B101" t="str">
            <v>Corpo de BDTC D=1.00m</v>
          </cell>
          <cell r="C101" t="str">
            <v>DNER-ES284/97</v>
          </cell>
          <cell r="D101" t="str">
            <v xml:space="preserve"> </v>
          </cell>
          <cell r="E101" t="str">
            <v>m</v>
          </cell>
          <cell r="F101">
            <v>69</v>
          </cell>
          <cell r="G101">
            <v>572.14</v>
          </cell>
        </row>
        <row r="102">
          <cell r="A102" t="str">
            <v>04.110.02</v>
          </cell>
          <cell r="B102" t="str">
            <v>Corpo de BDTC D=1.20m</v>
          </cell>
          <cell r="C102" t="str">
            <v>DNER-ES284/97</v>
          </cell>
          <cell r="D102" t="str">
            <v xml:space="preserve"> </v>
          </cell>
          <cell r="E102" t="str">
            <v>m</v>
          </cell>
          <cell r="F102">
            <v>21</v>
          </cell>
          <cell r="G102">
            <v>745.38</v>
          </cell>
        </row>
        <row r="103">
          <cell r="A103" t="str">
            <v>P04.111.01</v>
          </cell>
          <cell r="B103" t="str">
            <v>Boca de BDTC D=0.80m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2</v>
          </cell>
          <cell r="G103">
            <v>560.76</v>
          </cell>
        </row>
        <row r="104">
          <cell r="A104" t="str">
            <v>04.111.01</v>
          </cell>
          <cell r="B104" t="str">
            <v>Boca de BDTC D=1.00m-normal</v>
          </cell>
          <cell r="C104" t="str">
            <v>DNER-ES284/97</v>
          </cell>
          <cell r="D104" t="str">
            <v xml:space="preserve"> </v>
          </cell>
          <cell r="E104" t="str">
            <v>un</v>
          </cell>
          <cell r="F104">
            <v>11</v>
          </cell>
          <cell r="G104">
            <v>1056.6199999999999</v>
          </cell>
        </row>
        <row r="105">
          <cell r="A105" t="str">
            <v>04.111.02</v>
          </cell>
          <cell r="B105" t="str">
            <v>Boca de BDTC D=1.20m-normal</v>
          </cell>
          <cell r="C105" t="str">
            <v>DNER-ES284/97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1521.54</v>
          </cell>
        </row>
        <row r="106">
          <cell r="A106" t="str">
            <v>04.120.02</v>
          </cell>
          <cell r="B106" t="str">
            <v>Corpo de BTTC D=1.20m</v>
          </cell>
          <cell r="C106" t="str">
            <v>DNER-ES284/97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1110.23</v>
          </cell>
        </row>
        <row r="107">
          <cell r="A107" t="str">
            <v>04.121.02</v>
          </cell>
          <cell r="B107" t="str">
            <v>Boca de BTTC D=1.20m-normal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3</v>
          </cell>
          <cell r="G107">
            <v>1955.59</v>
          </cell>
        </row>
        <row r="108">
          <cell r="A108" t="str">
            <v>04.200.02</v>
          </cell>
          <cell r="B108" t="str">
            <v>Corpo de BSCC 2.00x2.00m-H=0 a 1.00m</v>
          </cell>
          <cell r="C108" t="str">
            <v>DNER-ES286/97</v>
          </cell>
          <cell r="D108" t="str">
            <v xml:space="preserve"> </v>
          </cell>
          <cell r="E108" t="str">
            <v>m</v>
          </cell>
          <cell r="F108">
            <v>21</v>
          </cell>
          <cell r="G108">
            <v>737.8</v>
          </cell>
        </row>
        <row r="109">
          <cell r="A109" t="str">
            <v>04.200.05</v>
          </cell>
          <cell r="B109" t="str">
            <v>Corpo de BSCC 1.50x1.50m-H=1.00 a 2.50m</v>
          </cell>
          <cell r="C109" t="str">
            <v>DNER-ES286/97</v>
          </cell>
          <cell r="D109" t="str">
            <v xml:space="preserve"> </v>
          </cell>
          <cell r="E109" t="str">
            <v>m</v>
          </cell>
          <cell r="F109">
            <v>23</v>
          </cell>
          <cell r="G109">
            <v>468.54</v>
          </cell>
        </row>
        <row r="110">
          <cell r="A110" t="str">
            <v>04.201.01</v>
          </cell>
          <cell r="B110" t="str">
            <v>Boca de BSCC 1.50x1.50m - normal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4</v>
          </cell>
          <cell r="G110">
            <v>3149.41</v>
          </cell>
        </row>
        <row r="111">
          <cell r="A111" t="str">
            <v>04.201.02</v>
          </cell>
          <cell r="B111" t="str">
            <v>Boca de BSCC 2.00x2.00m - normal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3</v>
          </cell>
          <cell r="G111">
            <v>4874.24</v>
          </cell>
        </row>
        <row r="112">
          <cell r="A112" t="str">
            <v>04.999.01</v>
          </cell>
          <cell r="B112" t="str">
            <v>Remoção de bueiros existentes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147</v>
          </cell>
          <cell r="G112">
            <v>13.06</v>
          </cell>
        </row>
        <row r="113">
          <cell r="A113" t="str">
            <v>04.999.02</v>
          </cell>
          <cell r="B113" t="str">
            <v>Demolição de dispositivos de concreto</v>
          </cell>
          <cell r="C113" t="str">
            <v>DNER-ES296/97</v>
          </cell>
          <cell r="D113" t="str">
            <v xml:space="preserve"> </v>
          </cell>
          <cell r="E113" t="str">
            <v>m3</v>
          </cell>
          <cell r="F113">
            <v>88</v>
          </cell>
          <cell r="G113">
            <v>12.58</v>
          </cell>
        </row>
        <row r="114">
          <cell r="A114" t="str">
            <v>P 04.610.01</v>
          </cell>
          <cell r="B114" t="str">
            <v>Demolição e remoção de pontilhão de madeira</v>
          </cell>
          <cell r="C114" t="str">
            <v xml:space="preserve"> </v>
          </cell>
          <cell r="D114" t="str">
            <v xml:space="preserve"> </v>
          </cell>
          <cell r="E114" t="str">
            <v>m2</v>
          </cell>
          <cell r="F114">
            <v>12</v>
          </cell>
          <cell r="G114">
            <v>40.74</v>
          </cell>
        </row>
        <row r="115">
          <cell r="F115" t="str">
            <v>SUB-TOTAL</v>
          </cell>
        </row>
        <row r="116">
          <cell r="B116" t="str">
            <v>OBRAS COMPLEMENTARES</v>
          </cell>
        </row>
        <row r="117">
          <cell r="A117" t="str">
            <v>05.100.00</v>
          </cell>
          <cell r="B117" t="str">
            <v>Enleivamento</v>
          </cell>
          <cell r="C117" t="str">
            <v>DNER-ES341/97</v>
          </cell>
          <cell r="D117" t="str">
            <v xml:space="preserve"> </v>
          </cell>
          <cell r="E117" t="str">
            <v>m2</v>
          </cell>
          <cell r="F117">
            <v>45657</v>
          </cell>
          <cell r="G117">
            <v>2.06</v>
          </cell>
        </row>
        <row r="118">
          <cell r="A118" t="str">
            <v>05.102.00</v>
          </cell>
          <cell r="B118" t="str">
            <v>Hidrossemeadura</v>
          </cell>
          <cell r="C118" t="str">
            <v>DNER-ES341/97</v>
          </cell>
          <cell r="D118" t="str">
            <v xml:space="preserve"> </v>
          </cell>
          <cell r="E118" t="str">
            <v>m2</v>
          </cell>
          <cell r="F118">
            <v>25854</v>
          </cell>
          <cell r="G118">
            <v>0.49</v>
          </cell>
        </row>
        <row r="119">
          <cell r="A119" t="str">
            <v>P 05.100.02</v>
          </cell>
          <cell r="B119" t="str">
            <v>Fornecimento e plantio de árvore selecionada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355</v>
          </cell>
          <cell r="G119">
            <v>6.02</v>
          </cell>
        </row>
        <row r="120">
          <cell r="A120" t="str">
            <v>R2</v>
          </cell>
          <cell r="B120" t="str">
            <v>Remanejamento de Rede de Alta Tensão (138kV)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180</v>
          </cell>
          <cell r="G120">
            <v>6.2</v>
          </cell>
        </row>
        <row r="121">
          <cell r="A121" t="str">
            <v>R14</v>
          </cell>
          <cell r="B121" t="str">
            <v>Remanejamento de Poste de Concreto 11/300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75</v>
          </cell>
        </row>
        <row r="122">
          <cell r="A122" t="str">
            <v>R31</v>
          </cell>
          <cell r="B122" t="str">
            <v>Remoção de poste metálico c/iluminação - 1pétala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3</v>
          </cell>
          <cell r="G122">
            <v>75</v>
          </cell>
        </row>
        <row r="123">
          <cell r="A123" t="str">
            <v>R32</v>
          </cell>
          <cell r="B123" t="str">
            <v>Remoção de poste metálico c/iluminação - 2pétalas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3</v>
          </cell>
          <cell r="G123">
            <v>75</v>
          </cell>
        </row>
      </sheetData>
      <sheetData sheetId="2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78000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390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1281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2898</v>
          </cell>
          <cell r="G19">
            <v>1.98</v>
          </cell>
        </row>
        <row r="20">
          <cell r="A20" t="str">
            <v>01.100.12</v>
          </cell>
          <cell r="B20" t="str">
            <v>Escavação,carga e transportes de material de 1a categoria DMT=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10522</v>
          </cell>
          <cell r="G20">
            <v>2.19</v>
          </cell>
        </row>
        <row r="21">
          <cell r="A21" t="str">
            <v>01.100.14</v>
          </cell>
          <cell r="B21" t="str">
            <v>Escavação,carga e transportes de material de 1a categoria DMT=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1455</v>
          </cell>
          <cell r="G21">
            <v>2.4</v>
          </cell>
        </row>
        <row r="22">
          <cell r="A22" t="str">
            <v>01.100.19</v>
          </cell>
          <cell r="B22" t="str">
            <v>Escavação,carga e transportes de material de 1a categoria DMT= 2000 a 3000m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7388</v>
          </cell>
          <cell r="G22">
            <v>3.26</v>
          </cell>
        </row>
        <row r="23">
          <cell r="A23" t="str">
            <v>01.101.14</v>
          </cell>
          <cell r="B23" t="str">
            <v>Escavação,carga e transportes de material de 2a categoria,c/CB,  DMT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970</v>
          </cell>
          <cell r="G23">
            <v>3.49</v>
          </cell>
        </row>
        <row r="24">
          <cell r="A24" t="str">
            <v>01.101.19</v>
          </cell>
          <cell r="B24" t="str">
            <v>Escavação,carga e transportes de material de 2a categoria,c/CB,  DMT 2000 a 3000m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4925</v>
          </cell>
          <cell r="G24">
            <v>4.51</v>
          </cell>
        </row>
        <row r="25">
          <cell r="A25" t="str">
            <v>01.510.00</v>
          </cell>
          <cell r="B25" t="str">
            <v>Compactação de aterros a 95%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11953</v>
          </cell>
          <cell r="G25">
            <v>0.79</v>
          </cell>
        </row>
        <row r="26">
          <cell r="A26" t="str">
            <v>01.511.00</v>
          </cell>
          <cell r="B26" t="str">
            <v>Compactação de aterros a 100% Proctor Normal</v>
          </cell>
          <cell r="C26" t="str">
            <v>DNER-ES282/97</v>
          </cell>
          <cell r="D26" t="str">
            <v xml:space="preserve"> </v>
          </cell>
          <cell r="E26" t="str">
            <v>m3</v>
          </cell>
          <cell r="F26">
            <v>12582</v>
          </cell>
          <cell r="G26">
            <v>1.36</v>
          </cell>
        </row>
        <row r="27">
          <cell r="F27" t="str">
            <v>SUB-TOTAL</v>
          </cell>
        </row>
        <row r="29">
          <cell r="B29" t="str">
            <v>PAVIMENTAÇÃO</v>
          </cell>
        </row>
        <row r="30">
          <cell r="A30" t="str">
            <v>02.000.00</v>
          </cell>
          <cell r="B30" t="str">
            <v>Regularização do subleito</v>
          </cell>
          <cell r="C30" t="str">
            <v xml:space="preserve"> </v>
          </cell>
          <cell r="D30" t="str">
            <v xml:space="preserve"> </v>
          </cell>
          <cell r="E30" t="str">
            <v>m2</v>
          </cell>
          <cell r="F30">
            <v>33079</v>
          </cell>
          <cell r="G30">
            <v>0.3</v>
          </cell>
        </row>
        <row r="31">
          <cell r="A31" t="str">
            <v>DER53130</v>
          </cell>
          <cell r="B31" t="str">
            <v>Camada de macadame seco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7328</v>
          </cell>
          <cell r="G31">
            <v>21.86</v>
          </cell>
        </row>
        <row r="32">
          <cell r="A32" t="str">
            <v>02.230.00</v>
          </cell>
          <cell r="B32" t="str">
            <v>Base brita graduada</v>
          </cell>
          <cell r="C32" t="str">
            <v>DNER-ES303/97</v>
          </cell>
          <cell r="D32" t="str">
            <v xml:space="preserve"> </v>
          </cell>
          <cell r="E32" t="str">
            <v>m3</v>
          </cell>
          <cell r="F32">
            <v>4583</v>
          </cell>
          <cell r="G32">
            <v>28.06</v>
          </cell>
        </row>
        <row r="33">
          <cell r="A33" t="str">
            <v>02.300.00</v>
          </cell>
          <cell r="B33" t="str">
            <v>Imprimação - Fornecimento, transporte e execução</v>
          </cell>
          <cell r="C33" t="str">
            <v>DNER-ES306/97</v>
          </cell>
          <cell r="D33" t="str">
            <v xml:space="preserve"> </v>
          </cell>
          <cell r="E33" t="str">
            <v>m2</v>
          </cell>
          <cell r="F33">
            <v>30503</v>
          </cell>
          <cell r="G33">
            <v>1.1100000000000001</v>
          </cell>
        </row>
        <row r="34">
          <cell r="A34" t="str">
            <v>02.400.00</v>
          </cell>
          <cell r="B34" t="str">
            <v>Pintura de ligação - Fornec., transporte e execução</v>
          </cell>
          <cell r="C34" t="str">
            <v>DNER-ES307/97</v>
          </cell>
          <cell r="D34" t="str">
            <v xml:space="preserve"> </v>
          </cell>
          <cell r="E34" t="str">
            <v>m2</v>
          </cell>
          <cell r="F34">
            <v>55033</v>
          </cell>
          <cell r="G34">
            <v>0.41</v>
          </cell>
        </row>
        <row r="35">
          <cell r="A35" t="str">
            <v>02.540.01</v>
          </cell>
          <cell r="B35" t="str">
            <v>Concreto betuminoso usinado a quente - usina 100/140 t/h</v>
          </cell>
          <cell r="C35" t="str">
            <v>DNER-ES313/97</v>
          </cell>
          <cell r="D35" t="str">
            <v xml:space="preserve"> </v>
          </cell>
          <cell r="E35" t="str">
            <v>t</v>
          </cell>
          <cell r="F35">
            <v>6110</v>
          </cell>
          <cell r="G35">
            <v>67.64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238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1515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953.6</v>
          </cell>
          <cell r="G40">
            <v>3.03</v>
          </cell>
        </row>
        <row r="41">
          <cell r="A41" t="str">
            <v>04.400.02</v>
          </cell>
          <cell r="B41" t="str">
            <v>Valeta de prot. de cortes c/ revest. vegetal VPC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154</v>
          </cell>
          <cell r="G41">
            <v>23.24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776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1837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6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1133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3</v>
          </cell>
          <cell r="G46">
            <v>20.86</v>
          </cell>
        </row>
        <row r="47">
          <cell r="A47" t="str">
            <v>04.900.21</v>
          </cell>
          <cell r="B47" t="str">
            <v>Sarjeta de cant. central de concreto-SCC 01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66</v>
          </cell>
          <cell r="G47">
            <v>13.85</v>
          </cell>
        </row>
        <row r="48">
          <cell r="A48" t="str">
            <v>04.900.04</v>
          </cell>
          <cell r="B48" t="str">
            <v>Sarjeta triangular de concreto-STC 04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473</v>
          </cell>
          <cell r="G48">
            <v>12.93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3</v>
          </cell>
          <cell r="G50">
            <v>503.68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04.960.01</v>
          </cell>
          <cell r="B53" t="str">
            <v>Boca de lobo simples c/ grelha de concreto-BLS 01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203.51</v>
          </cell>
        </row>
        <row r="54">
          <cell r="A54" t="str">
            <v>04.960.02</v>
          </cell>
          <cell r="B54" t="str">
            <v>Boca de lobo simples c/ grelha de concreto-BLS 02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9</v>
          </cell>
          <cell r="G54">
            <v>257.83999999999997</v>
          </cell>
        </row>
        <row r="55">
          <cell r="A55" t="str">
            <v>04.960.03</v>
          </cell>
          <cell r="B55" t="str">
            <v>Boca de lobo simples c/ grelha de concreto-BLS 03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5</v>
          </cell>
          <cell r="G55">
            <v>312.23</v>
          </cell>
        </row>
        <row r="56">
          <cell r="A56" t="str">
            <v>P.04.100.15</v>
          </cell>
          <cell r="B56" t="str">
            <v>Caixa de ligação e passagem BSTC,  D=1,00m, H=1,50m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741.5</v>
          </cell>
        </row>
        <row r="57">
          <cell r="A57" t="str">
            <v>04.962.02</v>
          </cell>
          <cell r="B57" t="str">
            <v>Caixa de ligação e passagem- CLP 02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359.92</v>
          </cell>
        </row>
        <row r="58">
          <cell r="A58" t="str">
            <v>04.999.02</v>
          </cell>
          <cell r="B58" t="str">
            <v>Demolição de dispositivos de concreto</v>
          </cell>
          <cell r="C58" t="str">
            <v>DNER-ES296/97</v>
          </cell>
          <cell r="D58" t="str">
            <v xml:space="preserve"> </v>
          </cell>
          <cell r="E58" t="str">
            <v>m3</v>
          </cell>
          <cell r="F58">
            <v>15</v>
          </cell>
          <cell r="G58">
            <v>12.58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773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426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82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6</v>
          </cell>
          <cell r="G64">
            <v>299.62</v>
          </cell>
        </row>
        <row r="65">
          <cell r="A65" t="str">
            <v>04.910.05</v>
          </cell>
          <cell r="B65" t="str">
            <v>Meio-fio de concreto-MFC 05</v>
          </cell>
          <cell r="C65" t="str">
            <v>DNER-ES290/97</v>
          </cell>
          <cell r="D65" t="str">
            <v xml:space="preserve"> </v>
          </cell>
          <cell r="E65" t="str">
            <v>m</v>
          </cell>
          <cell r="F65">
            <v>8514</v>
          </cell>
          <cell r="G65">
            <v>10.54</v>
          </cell>
        </row>
        <row r="66">
          <cell r="F66" t="str">
            <v>SUB-TOTAL</v>
          </cell>
        </row>
        <row r="68">
          <cell r="B68" t="str">
            <v>OBRAS DE ARTE CORRENTES</v>
          </cell>
        </row>
        <row r="69">
          <cell r="A69" t="str">
            <v>04.100.02</v>
          </cell>
          <cell r="B69" t="str">
            <v>Corpo de BSTC D=0.80m</v>
          </cell>
          <cell r="C69" t="str">
            <v>DNER-ES284/97</v>
          </cell>
          <cell r="D69" t="str">
            <v xml:space="preserve"> </v>
          </cell>
          <cell r="E69" t="str">
            <v xml:space="preserve">m </v>
          </cell>
          <cell r="F69">
            <v>44</v>
          </cell>
          <cell r="G69">
            <v>201.98</v>
          </cell>
        </row>
        <row r="70">
          <cell r="A70" t="str">
            <v>04.100.03</v>
          </cell>
          <cell r="B70" t="str">
            <v>Corpo de BSTC D=1.00m</v>
          </cell>
          <cell r="C70" t="str">
            <v>DNER-ES284/97</v>
          </cell>
          <cell r="D70" t="str">
            <v xml:space="preserve"> </v>
          </cell>
          <cell r="E70" t="str">
            <v xml:space="preserve">m </v>
          </cell>
          <cell r="F70">
            <v>40</v>
          </cell>
          <cell r="G70">
            <v>280.33</v>
          </cell>
        </row>
        <row r="71">
          <cell r="A71" t="str">
            <v>04.101.02</v>
          </cell>
          <cell r="B71" t="str">
            <v>Boca de BSTC D=0.80m-normal</v>
          </cell>
          <cell r="C71" t="str">
            <v>DNER-ES284/97</v>
          </cell>
          <cell r="D71" t="str">
            <v xml:space="preserve"> </v>
          </cell>
          <cell r="E71" t="str">
            <v>un</v>
          </cell>
          <cell r="F71">
            <v>3</v>
          </cell>
          <cell r="G71">
            <v>494.05</v>
          </cell>
        </row>
        <row r="72">
          <cell r="A72" t="str">
            <v>04.101.03</v>
          </cell>
          <cell r="B72" t="str">
            <v>Boca de BSTC D=1.00m-normal</v>
          </cell>
          <cell r="C72" t="str">
            <v>DNER-ES284/97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757.56</v>
          </cell>
        </row>
        <row r="73">
          <cell r="A73" t="str">
            <v>04.110.01</v>
          </cell>
          <cell r="B73" t="str">
            <v>Corpo de BDTC D=1.00m</v>
          </cell>
          <cell r="C73" t="str">
            <v>DNER-ES284/97</v>
          </cell>
          <cell r="D73" t="str">
            <v xml:space="preserve"> </v>
          </cell>
          <cell r="E73" t="str">
            <v>m</v>
          </cell>
          <cell r="F73">
            <v>27</v>
          </cell>
          <cell r="G73">
            <v>572.14</v>
          </cell>
        </row>
        <row r="74">
          <cell r="A74" t="str">
            <v>04.111.01</v>
          </cell>
          <cell r="B74" t="str">
            <v>Boca de BDTC D=1.00m-normal</v>
          </cell>
          <cell r="C74" t="str">
            <v>DNER-ES284/97</v>
          </cell>
          <cell r="D74" t="str">
            <v xml:space="preserve"> </v>
          </cell>
          <cell r="E74" t="str">
            <v>un</v>
          </cell>
          <cell r="F74">
            <v>4</v>
          </cell>
          <cell r="G74">
            <v>1056.6199999999999</v>
          </cell>
        </row>
        <row r="75">
          <cell r="F75" t="str">
            <v>SUB-TOTAL</v>
          </cell>
        </row>
        <row r="76">
          <cell r="B76" t="str">
            <v>OBRAS COMPLEMENTARES</v>
          </cell>
        </row>
        <row r="77">
          <cell r="A77" t="str">
            <v>05.100.00</v>
          </cell>
          <cell r="B77" t="str">
            <v>Enleivamento</v>
          </cell>
          <cell r="C77" t="str">
            <v>DNER-ES341/97</v>
          </cell>
          <cell r="D77" t="str">
            <v xml:space="preserve"> </v>
          </cell>
          <cell r="E77" t="str">
            <v>m2</v>
          </cell>
          <cell r="F77">
            <v>14884</v>
          </cell>
          <cell r="G77">
            <v>2.06</v>
          </cell>
        </row>
        <row r="78">
          <cell r="A78" t="str">
            <v>P 05.100.02</v>
          </cell>
          <cell r="B78" t="str">
            <v>Fornecimento e plantio de árvore selecionada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275</v>
          </cell>
          <cell r="G78">
            <v>6.02</v>
          </cell>
        </row>
        <row r="79">
          <cell r="A79" t="str">
            <v>DER81950</v>
          </cell>
          <cell r="B79" t="str">
            <v>Calçada em lastro de brita c/revestimento em concreto</v>
          </cell>
          <cell r="C79" t="str">
            <v xml:space="preserve"> </v>
          </cell>
          <cell r="D79" t="str">
            <v xml:space="preserve"> </v>
          </cell>
          <cell r="E79" t="str">
            <v>m2</v>
          </cell>
          <cell r="F79">
            <v>5840</v>
          </cell>
          <cell r="G79">
            <v>8.94</v>
          </cell>
        </row>
        <row r="80">
          <cell r="A80" t="str">
            <v>PI 04</v>
          </cell>
          <cell r="B80" t="str">
            <v xml:space="preserve">Luminária p/ iluminação pública ref.SRC-612 da Philips ou similar 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87</v>
          </cell>
          <cell r="G80">
            <v>425.5</v>
          </cell>
        </row>
        <row r="81">
          <cell r="A81" t="str">
            <v>PI 10</v>
          </cell>
          <cell r="B81" t="str">
            <v>Lâmpada a vapor de mercúrio 250W, alta pressão, base E40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69</v>
          </cell>
          <cell r="G81">
            <v>28.75</v>
          </cell>
        </row>
        <row r="82">
          <cell r="A82" t="str">
            <v>PI 18</v>
          </cell>
          <cell r="B82" t="str">
            <v>Braço curvo p/ iluminação pública padrão CELESC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87</v>
          </cell>
          <cell r="G82">
            <v>6.33</v>
          </cell>
        </row>
        <row r="83">
          <cell r="A83" t="str">
            <v>PI 20</v>
          </cell>
          <cell r="B83" t="str">
            <v>Poste de concreto duplo T 10m, 150 daN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30</v>
          </cell>
          <cell r="G83">
            <v>200</v>
          </cell>
        </row>
        <row r="84">
          <cell r="A84" t="str">
            <v>PI 24</v>
          </cell>
          <cell r="B84" t="str">
            <v>Fita elétrica auto fusão a base de borracha EPR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</v>
          </cell>
          <cell r="G84">
            <v>6.39</v>
          </cell>
        </row>
        <row r="85">
          <cell r="A85" t="str">
            <v>PI 25</v>
          </cell>
          <cell r="B85" t="str">
            <v>Fita adesiva plástica isolante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3.84</v>
          </cell>
        </row>
        <row r="86">
          <cell r="A86" t="str">
            <v>PI 30</v>
          </cell>
          <cell r="B86" t="str">
            <v>Haste para aterramento aço-cobre D 13x2400mm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30</v>
          </cell>
          <cell r="G86">
            <v>6.04</v>
          </cell>
        </row>
        <row r="87">
          <cell r="A87" t="str">
            <v>PI 31</v>
          </cell>
          <cell r="B87" t="str">
            <v>Cabo de cobre nú meio duro, 7 fios 2AWG</v>
          </cell>
          <cell r="C87" t="str">
            <v xml:space="preserve"> </v>
          </cell>
          <cell r="D87" t="str">
            <v xml:space="preserve"> </v>
          </cell>
          <cell r="E87" t="str">
            <v>kg</v>
          </cell>
          <cell r="F87">
            <v>18</v>
          </cell>
          <cell r="G87">
            <v>7.02</v>
          </cell>
        </row>
        <row r="88">
          <cell r="A88" t="str">
            <v>PI 36</v>
          </cell>
          <cell r="B88" t="str">
            <v>Construção de embasamento p/ poste tipo engastado, concreto duplo T, 10m de altura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30</v>
          </cell>
          <cell r="G88">
            <v>285</v>
          </cell>
        </row>
        <row r="89">
          <cell r="A89" t="str">
            <v>PI 39</v>
          </cell>
          <cell r="B89" t="str">
            <v>Fixação de haste de terra e conexão ao neutro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30</v>
          </cell>
          <cell r="G89">
            <v>35</v>
          </cell>
        </row>
        <row r="90">
          <cell r="A90" t="str">
            <v>PI 45</v>
          </cell>
          <cell r="B90" t="str">
            <v>Montagem eletromecânica de luminária padrão CELESC em poste de 11m de altura, duplo T,c/ fixação dos equip.e conexões elétricos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87</v>
          </cell>
          <cell r="G90">
            <v>35</v>
          </cell>
        </row>
        <row r="91">
          <cell r="A91" t="str">
            <v>PI 48</v>
          </cell>
          <cell r="B91" t="str">
            <v>Armação secundária p/ 2 estribo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60</v>
          </cell>
          <cell r="G91">
            <v>7.5</v>
          </cell>
        </row>
        <row r="92">
          <cell r="A92" t="str">
            <v>PI 49</v>
          </cell>
          <cell r="B92" t="str">
            <v>Armação secundária p/ 1 estribo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30</v>
          </cell>
          <cell r="G92">
            <v>3.5</v>
          </cell>
        </row>
        <row r="93">
          <cell r="A93" t="str">
            <v>PI 61</v>
          </cell>
          <cell r="B93" t="str">
            <v>Isolador de roldana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150</v>
          </cell>
          <cell r="G93">
            <v>4.5</v>
          </cell>
        </row>
        <row r="94">
          <cell r="A94" t="str">
            <v>PI 65</v>
          </cell>
          <cell r="B94" t="str">
            <v>Cabo de alumínio 1/0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2880</v>
          </cell>
          <cell r="G94">
            <v>1.7</v>
          </cell>
        </row>
        <row r="95">
          <cell r="A95" t="str">
            <v>PI 69</v>
          </cell>
          <cell r="B95" t="str">
            <v>Instalação de poste concreto duplo T, 10m de altura, engastado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200</v>
          </cell>
        </row>
        <row r="96">
          <cell r="A96" t="str">
            <v>R16</v>
          </cell>
          <cell r="B96" t="str">
            <v>Remanejamento de Poste de Concreto 10/150 c/ 1 pétala (400W) instalado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12</v>
          </cell>
          <cell r="G96">
            <v>150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ExecuçServiços"/>
      <sheetName val="PARADA DE ÔNIBUS"/>
      <sheetName val="ACESSO TIPO II"/>
      <sheetName val="Faixas adic."/>
      <sheetName val="RESUMO reordenamento"/>
      <sheetName val="MODELO PARA ORÇAMENTO"/>
      <sheetName val="DER janeiro98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>
        <row r="1">
          <cell r="A1" t="str">
            <v>CÓDIGO</v>
          </cell>
          <cell r="B1" t="str">
            <v>SERVIÇO</v>
          </cell>
          <cell r="C1" t="str">
            <v>UNIDADE</v>
          </cell>
          <cell r="D1" t="str">
            <v>sisNORTE</v>
          </cell>
        </row>
        <row r="2">
          <cell r="D2" t="str">
            <v>(R$)1/98</v>
          </cell>
        </row>
        <row r="3">
          <cell r="A3">
            <v>45000</v>
          </cell>
          <cell r="B3" t="str">
            <v>Extração e carga de areia</v>
          </cell>
          <cell r="C3" t="str">
            <v>m³</v>
          </cell>
          <cell r="D3">
            <v>3.24</v>
          </cell>
        </row>
        <row r="4">
          <cell r="A4">
            <v>45005</v>
          </cell>
          <cell r="B4" t="str">
            <v>Extração e carga de seixo com DRAG-LINE</v>
          </cell>
          <cell r="C4" t="str">
            <v>m³</v>
          </cell>
          <cell r="D4">
            <v>2.2599999999999998</v>
          </cell>
        </row>
        <row r="5">
          <cell r="A5">
            <v>45010</v>
          </cell>
          <cell r="B5" t="str">
            <v>Extração e carga de seixo com trator</v>
          </cell>
          <cell r="C5" t="str">
            <v>m³</v>
          </cell>
          <cell r="D5">
            <v>1.82</v>
          </cell>
        </row>
        <row r="6">
          <cell r="A6">
            <v>45015</v>
          </cell>
          <cell r="B6" t="str">
            <v>Extração de rocha para britagem</v>
          </cell>
          <cell r="C6" t="str">
            <v>m³</v>
          </cell>
          <cell r="D6">
            <v>3.97</v>
          </cell>
        </row>
        <row r="7">
          <cell r="A7">
            <v>45020</v>
          </cell>
          <cell r="B7" t="str">
            <v>Fogacho para rocha extraída</v>
          </cell>
          <cell r="C7" t="str">
            <v>m³</v>
          </cell>
          <cell r="D7">
            <v>8.14</v>
          </cell>
        </row>
        <row r="8">
          <cell r="A8">
            <v>45025</v>
          </cell>
          <cell r="B8" t="str">
            <v>Extração de rocha e fogacho</v>
          </cell>
          <cell r="C8" t="str">
            <v>m³</v>
          </cell>
          <cell r="D8">
            <v>5.19</v>
          </cell>
        </row>
        <row r="9">
          <cell r="A9">
            <v>45030</v>
          </cell>
          <cell r="B9" t="str">
            <v>Carga e transporte da rocha da pedreira para o britador</v>
          </cell>
          <cell r="C9" t="str">
            <v>m³</v>
          </cell>
          <cell r="D9">
            <v>4.82</v>
          </cell>
        </row>
        <row r="10">
          <cell r="A10">
            <v>45035</v>
          </cell>
          <cell r="B10" t="str">
            <v>Carregamento de seixo</v>
          </cell>
          <cell r="C10" t="str">
            <v>m³</v>
          </cell>
          <cell r="D10">
            <v>0.45</v>
          </cell>
        </row>
        <row r="11">
          <cell r="A11">
            <v>45040</v>
          </cell>
          <cell r="B11" t="str">
            <v>Britagem de seixo</v>
          </cell>
          <cell r="C11" t="str">
            <v>m³</v>
          </cell>
          <cell r="D11">
            <v>6.88</v>
          </cell>
        </row>
        <row r="12">
          <cell r="A12">
            <v>45045</v>
          </cell>
          <cell r="B12" t="str">
            <v>Extração , carga e transporte de rocha até o britador</v>
          </cell>
          <cell r="C12" t="str">
            <v>m³</v>
          </cell>
          <cell r="D12">
            <v>10.02</v>
          </cell>
        </row>
        <row r="13">
          <cell r="A13">
            <v>45050</v>
          </cell>
          <cell r="B13" t="str">
            <v>Britagem primária - produção de pedra pulmão D &lt;=10 cm</v>
          </cell>
          <cell r="C13" t="str">
            <v>m³</v>
          </cell>
          <cell r="D13">
            <v>9.91</v>
          </cell>
        </row>
        <row r="14">
          <cell r="A14">
            <v>45055</v>
          </cell>
          <cell r="B14" t="str">
            <v>Bica corrida (produção de brita)</v>
          </cell>
          <cell r="C14" t="str">
            <v>m³</v>
          </cell>
          <cell r="D14">
            <v>10.87</v>
          </cell>
        </row>
        <row r="15">
          <cell r="A15">
            <v>45060</v>
          </cell>
          <cell r="B15" t="str">
            <v>Britagem de rocha - produção de brita</v>
          </cell>
          <cell r="C15" t="str">
            <v>m³</v>
          </cell>
          <cell r="D15">
            <v>12.44</v>
          </cell>
        </row>
        <row r="16">
          <cell r="A16">
            <v>45070</v>
          </cell>
          <cell r="B16" t="str">
            <v>Escavação e carga de materiais de 1a. categoria</v>
          </cell>
          <cell r="C16" t="str">
            <v>m³</v>
          </cell>
          <cell r="D16">
            <v>1.54</v>
          </cell>
        </row>
        <row r="17">
          <cell r="A17">
            <v>45075</v>
          </cell>
          <cell r="B17" t="str">
            <v>Escavação e carga de materiais de 2a. categoria</v>
          </cell>
          <cell r="C17" t="str">
            <v>m³</v>
          </cell>
          <cell r="D17">
            <v>2.4</v>
          </cell>
        </row>
        <row r="18">
          <cell r="A18">
            <v>45080</v>
          </cell>
          <cell r="B18" t="str">
            <v>Produção de seixo peneirado</v>
          </cell>
          <cell r="C18" t="str">
            <v>m³</v>
          </cell>
          <cell r="D18">
            <v>3.39</v>
          </cell>
        </row>
        <row r="19">
          <cell r="A19">
            <v>45085</v>
          </cell>
          <cell r="B19" t="str">
            <v>Produção de seixo parcialmente britado e peneirado</v>
          </cell>
          <cell r="C19" t="str">
            <v>m³</v>
          </cell>
          <cell r="D19">
            <v>4.41</v>
          </cell>
        </row>
        <row r="20">
          <cell r="A20">
            <v>45090</v>
          </cell>
          <cell r="B20" t="str">
            <v>Seixo retido na peneira 2"</v>
          </cell>
          <cell r="C20" t="str">
            <v>m³</v>
          </cell>
          <cell r="D20">
            <v>3.4</v>
          </cell>
        </row>
        <row r="21">
          <cell r="A21">
            <v>45095</v>
          </cell>
          <cell r="B21" t="str">
            <v>Carregamento de brita para drenagem e O.A.C.</v>
          </cell>
          <cell r="C21" t="str">
            <v>m³</v>
          </cell>
          <cell r="D21">
            <v>0.56000000000000005</v>
          </cell>
        </row>
        <row r="22">
          <cell r="A22">
            <v>45100</v>
          </cell>
          <cell r="B22" t="str">
            <v>Material jazida 1a categoria</v>
          </cell>
          <cell r="C22" t="str">
            <v>m³</v>
          </cell>
          <cell r="D22">
            <v>1.54</v>
          </cell>
        </row>
        <row r="23">
          <cell r="A23">
            <v>45105</v>
          </cell>
          <cell r="B23" t="str">
            <v>Escavação e carga de material de 2a categoria</v>
          </cell>
          <cell r="C23" t="str">
            <v>m³</v>
          </cell>
          <cell r="D23">
            <v>2.38</v>
          </cell>
        </row>
        <row r="24">
          <cell r="A24">
            <v>45110</v>
          </cell>
          <cell r="B24" t="str">
            <v>Extração do material de 3a categoria para terraplenagem</v>
          </cell>
          <cell r="C24" t="str">
            <v>m³</v>
          </cell>
          <cell r="D24">
            <v>6.3</v>
          </cell>
        </row>
        <row r="25">
          <cell r="A25">
            <v>45115</v>
          </cell>
          <cell r="B25" t="str">
            <v>Carga do material de 3a categoria</v>
          </cell>
          <cell r="C25" t="str">
            <v>m³</v>
          </cell>
          <cell r="D25">
            <v>2.1800000000000002</v>
          </cell>
        </row>
        <row r="26">
          <cell r="A26">
            <v>45120</v>
          </cell>
          <cell r="B26" t="str">
            <v>Espalhamento do material de 3a categoria</v>
          </cell>
          <cell r="C26" t="str">
            <v>m³</v>
          </cell>
          <cell r="D26">
            <v>0.3</v>
          </cell>
        </row>
        <row r="27">
          <cell r="A27">
            <v>45125</v>
          </cell>
          <cell r="B27" t="str">
            <v>Escavação carga e espalhamento de material de 3a. categoria</v>
          </cell>
          <cell r="C27" t="str">
            <v>m³</v>
          </cell>
          <cell r="D27">
            <v>8.7799999999999994</v>
          </cell>
        </row>
        <row r="28">
          <cell r="A28">
            <v>45210</v>
          </cell>
          <cell r="B28" t="str">
            <v>Concreto magro</v>
          </cell>
          <cell r="C28" t="str">
            <v>m³</v>
          </cell>
          <cell r="D28">
            <v>87.09</v>
          </cell>
        </row>
        <row r="29">
          <cell r="A29">
            <v>45215</v>
          </cell>
          <cell r="B29" t="str">
            <v>Concreto magro com brita comercial</v>
          </cell>
          <cell r="C29" t="str">
            <v>m³</v>
          </cell>
          <cell r="D29">
            <v>103.07</v>
          </cell>
        </row>
        <row r="30">
          <cell r="A30">
            <v>45220</v>
          </cell>
          <cell r="B30" t="str">
            <v>Concreto fck 9 MPa</v>
          </cell>
          <cell r="C30" t="str">
            <v>m³</v>
          </cell>
          <cell r="D30">
            <v>102.67</v>
          </cell>
        </row>
        <row r="31">
          <cell r="A31">
            <v>45225</v>
          </cell>
          <cell r="B31" t="str">
            <v>Concreto fck 9 MPa com brita comercial</v>
          </cell>
          <cell r="C31" t="str">
            <v>m³</v>
          </cell>
          <cell r="D31">
            <v>116.3</v>
          </cell>
        </row>
        <row r="32">
          <cell r="A32">
            <v>45230</v>
          </cell>
          <cell r="B32" t="str">
            <v xml:space="preserve">Concreto fck 11 MPa </v>
          </cell>
          <cell r="C32" t="str">
            <v>m³</v>
          </cell>
          <cell r="D32">
            <v>108.67</v>
          </cell>
        </row>
        <row r="33">
          <cell r="A33">
            <v>45235</v>
          </cell>
          <cell r="B33" t="str">
            <v>Concreto fck 11 MPa com brita comercial</v>
          </cell>
          <cell r="C33" t="str">
            <v>m³</v>
          </cell>
          <cell r="D33">
            <v>122.71</v>
          </cell>
        </row>
        <row r="34">
          <cell r="A34">
            <v>45240</v>
          </cell>
          <cell r="B34" t="str">
            <v xml:space="preserve">Concreto fck 15 MPa </v>
          </cell>
          <cell r="C34" t="str">
            <v>m³</v>
          </cell>
          <cell r="D34">
            <v>115.68</v>
          </cell>
        </row>
        <row r="35">
          <cell r="A35">
            <v>45245</v>
          </cell>
          <cell r="B35" t="str">
            <v>Concreto fck 15 MPa com brita comercial</v>
          </cell>
          <cell r="C35" t="str">
            <v>m³</v>
          </cell>
          <cell r="D35">
            <v>127.79</v>
          </cell>
        </row>
        <row r="36">
          <cell r="A36">
            <v>45250</v>
          </cell>
          <cell r="B36" t="str">
            <v>Concreto Poroso</v>
          </cell>
          <cell r="C36" t="str">
            <v>m³</v>
          </cell>
          <cell r="D36">
            <v>116.3</v>
          </cell>
        </row>
        <row r="37">
          <cell r="A37">
            <v>45255</v>
          </cell>
          <cell r="B37" t="str">
            <v>Concreto poroso com brita comercial</v>
          </cell>
          <cell r="C37" t="str">
            <v>m³</v>
          </cell>
          <cell r="D37">
            <v>133.1</v>
          </cell>
        </row>
        <row r="38">
          <cell r="A38">
            <v>45260</v>
          </cell>
          <cell r="B38" t="str">
            <v>Concreto ciclopico fck 11 MPa</v>
          </cell>
          <cell r="C38" t="str">
            <v>m³</v>
          </cell>
          <cell r="D38">
            <v>93.84</v>
          </cell>
        </row>
        <row r="39">
          <cell r="A39">
            <v>45265</v>
          </cell>
          <cell r="B39" t="str">
            <v>Concreto ciclopico fck 11 MPa com brita comercial</v>
          </cell>
          <cell r="C39" t="str">
            <v>m³</v>
          </cell>
          <cell r="D39">
            <v>103.67</v>
          </cell>
        </row>
        <row r="40">
          <cell r="A40">
            <v>45270</v>
          </cell>
          <cell r="B40" t="str">
            <v>Concreto ciclopico fck 15 MPa</v>
          </cell>
          <cell r="C40" t="str">
            <v>m³</v>
          </cell>
          <cell r="D40">
            <v>98.75</v>
          </cell>
        </row>
        <row r="41">
          <cell r="A41">
            <v>45275</v>
          </cell>
          <cell r="B41" t="str">
            <v>Concreto ciclopico fck 15 MPa com brita comercial</v>
          </cell>
          <cell r="C41" t="str">
            <v>m³</v>
          </cell>
          <cell r="D41">
            <v>107.23</v>
          </cell>
        </row>
        <row r="42">
          <cell r="A42">
            <v>45280</v>
          </cell>
          <cell r="B42" t="str">
            <v>Argamassa de cimento e areia 1:4</v>
          </cell>
          <cell r="C42" t="str">
            <v>m³</v>
          </cell>
          <cell r="D42">
            <v>103.72</v>
          </cell>
        </row>
        <row r="43">
          <cell r="A43">
            <v>45285</v>
          </cell>
          <cell r="B43" t="str">
            <v>Argamassa de cimento e areia 1:3</v>
          </cell>
          <cell r="C43" t="str">
            <v>m³</v>
          </cell>
          <cell r="D43">
            <v>120.94</v>
          </cell>
        </row>
        <row r="44">
          <cell r="A44">
            <v>45290</v>
          </cell>
          <cell r="B44" t="str">
            <v>Formas comuns de madeira com reaproveitamento de duas vezes</v>
          </cell>
          <cell r="C44" t="str">
            <v>m²</v>
          </cell>
          <cell r="D44">
            <v>22.28</v>
          </cell>
        </row>
        <row r="45">
          <cell r="A45">
            <v>45295</v>
          </cell>
          <cell r="B45" t="str">
            <v>Escoramento para bueiros celulares</v>
          </cell>
          <cell r="C45" t="str">
            <v>m³</v>
          </cell>
          <cell r="D45">
            <v>9.67</v>
          </cell>
        </row>
        <row r="46">
          <cell r="A46">
            <v>45300</v>
          </cell>
          <cell r="B46" t="str">
            <v>Armadura aço CA-25 fornecimento dobragem e colocação</v>
          </cell>
          <cell r="C46" t="str">
            <v>kg</v>
          </cell>
          <cell r="D46">
            <v>2.0299999999999998</v>
          </cell>
        </row>
        <row r="47">
          <cell r="A47">
            <v>45305</v>
          </cell>
          <cell r="B47" t="str">
            <v>Armadura aço CA-50 fornecimento dobragem e colocação</v>
          </cell>
          <cell r="C47" t="str">
            <v>kg</v>
          </cell>
          <cell r="D47">
            <v>2.11</v>
          </cell>
        </row>
        <row r="48">
          <cell r="A48">
            <v>45310</v>
          </cell>
          <cell r="B48" t="str">
            <v>Armadura aço CA-60 fornecimento dobragem e colocação</v>
          </cell>
          <cell r="C48" t="str">
            <v>kg</v>
          </cell>
          <cell r="D48">
            <v>2.38</v>
          </cell>
        </row>
        <row r="49">
          <cell r="A49">
            <v>45315</v>
          </cell>
          <cell r="B49" t="str">
            <v>Lastro de brita</v>
          </cell>
          <cell r="C49" t="str">
            <v>m³</v>
          </cell>
          <cell r="D49">
            <v>25.13</v>
          </cell>
        </row>
        <row r="50">
          <cell r="A50">
            <v>45320</v>
          </cell>
          <cell r="B50" t="str">
            <v>Lastro de brita com brita comercial</v>
          </cell>
          <cell r="C50" t="str">
            <v>m³</v>
          </cell>
          <cell r="D50">
            <v>46.72</v>
          </cell>
        </row>
        <row r="51">
          <cell r="A51">
            <v>45335</v>
          </cell>
          <cell r="B51" t="str">
            <v>Enrocamento de pedra jogada com pedra do primário</v>
          </cell>
          <cell r="C51" t="str">
            <v>m³</v>
          </cell>
          <cell r="D51">
            <v>12.12</v>
          </cell>
        </row>
        <row r="52">
          <cell r="A52">
            <v>45340</v>
          </cell>
          <cell r="B52" t="str">
            <v>Enrocamento pedra arrumada</v>
          </cell>
          <cell r="C52" t="str">
            <v>m³</v>
          </cell>
          <cell r="D52">
            <v>22.83</v>
          </cell>
        </row>
        <row r="53">
          <cell r="A53">
            <v>45345</v>
          </cell>
          <cell r="B53" t="str">
            <v>Alvenaria de pedra-de-mão argamassada</v>
          </cell>
          <cell r="C53" t="str">
            <v>m³</v>
          </cell>
          <cell r="D53">
            <v>62.17</v>
          </cell>
        </row>
        <row r="54">
          <cell r="A54">
            <v>45350</v>
          </cell>
          <cell r="B54" t="str">
            <v>Alvenaria de tijolos maciços p/ parede de 20cm</v>
          </cell>
          <cell r="C54" t="str">
            <v>m²</v>
          </cell>
          <cell r="D54">
            <v>47.7</v>
          </cell>
        </row>
        <row r="55">
          <cell r="A55">
            <v>46000</v>
          </cell>
          <cell r="B55" t="str">
            <v>Torre de madeira para cravação de tubulação (OAE)</v>
          </cell>
          <cell r="C55" t="str">
            <v>m</v>
          </cell>
          <cell r="D55">
            <v>450.9</v>
          </cell>
        </row>
        <row r="56">
          <cell r="A56">
            <v>46010</v>
          </cell>
          <cell r="B56" t="str">
            <v>Argamassa de cimento e areia 1:4 preparo e materiais (OAE)</v>
          </cell>
          <cell r="C56" t="str">
            <v>m³</v>
          </cell>
          <cell r="D56">
            <v>104.93</v>
          </cell>
        </row>
        <row r="57">
          <cell r="A57">
            <v>46020</v>
          </cell>
          <cell r="B57" t="str">
            <v>Formas de madeira (OAE)</v>
          </cell>
          <cell r="C57" t="str">
            <v>m²</v>
          </cell>
          <cell r="D57">
            <v>29.37</v>
          </cell>
        </row>
        <row r="58">
          <cell r="A58">
            <v>46030</v>
          </cell>
          <cell r="B58" t="str">
            <v>Armadura aço CA-50 fornec. dobr. e colocação (OAE)</v>
          </cell>
          <cell r="C58" t="str">
            <v>kg</v>
          </cell>
          <cell r="D58">
            <v>2.2000000000000002</v>
          </cell>
        </row>
        <row r="59">
          <cell r="A59">
            <v>46040</v>
          </cell>
          <cell r="B59" t="str">
            <v>Concreto fck 15 MPa - preparo lançamento e cura (OAE)</v>
          </cell>
          <cell r="C59" t="str">
            <v>m³</v>
          </cell>
          <cell r="D59">
            <v>129.38</v>
          </cell>
        </row>
        <row r="60">
          <cell r="A60">
            <v>46050</v>
          </cell>
          <cell r="B60" t="str">
            <v>Concreto fck 18 MPa - preparo lançamento e cura (OAE)</v>
          </cell>
          <cell r="C60" t="str">
            <v>m³</v>
          </cell>
          <cell r="D60">
            <v>134.74</v>
          </cell>
        </row>
        <row r="61">
          <cell r="A61">
            <v>46070</v>
          </cell>
          <cell r="B61" t="str">
            <v>Demolição de estrutura em concreto simples (OAE)</v>
          </cell>
          <cell r="C61" t="str">
            <v>m³</v>
          </cell>
          <cell r="D61">
            <v>13.96</v>
          </cell>
        </row>
        <row r="62">
          <cell r="A62">
            <v>46080</v>
          </cell>
          <cell r="B62" t="str">
            <v>Demolição de estrutura em concreto armado (OAE)</v>
          </cell>
          <cell r="C62" t="str">
            <v>m³</v>
          </cell>
          <cell r="D62">
            <v>27.9</v>
          </cell>
        </row>
        <row r="63">
          <cell r="A63">
            <v>46090</v>
          </cell>
          <cell r="B63" t="str">
            <v>Aterro para vedação de ensecadeiras (OAE)</v>
          </cell>
          <cell r="C63" t="str">
            <v>m³</v>
          </cell>
          <cell r="D63">
            <v>7.52</v>
          </cell>
        </row>
        <row r="64">
          <cell r="A64">
            <v>46100</v>
          </cell>
          <cell r="B64" t="str">
            <v>Ensecadeiras duplas (OAE)</v>
          </cell>
          <cell r="C64" t="str">
            <v>m²</v>
          </cell>
          <cell r="D64">
            <v>157.55000000000001</v>
          </cell>
        </row>
        <row r="65">
          <cell r="A65">
            <v>50000</v>
          </cell>
          <cell r="B65" t="str">
            <v>Desmatamento e limpeza do terreno - condição1</v>
          </cell>
          <cell r="C65" t="str">
            <v>m²</v>
          </cell>
          <cell r="D65">
            <v>0.15</v>
          </cell>
        </row>
        <row r="66">
          <cell r="A66">
            <v>50001</v>
          </cell>
          <cell r="B66" t="str">
            <v>Desmatamento e limpeza do terreno - condição2</v>
          </cell>
          <cell r="C66" t="str">
            <v>m²</v>
          </cell>
          <cell r="D66">
            <v>0.47</v>
          </cell>
        </row>
        <row r="67">
          <cell r="A67">
            <v>50002</v>
          </cell>
          <cell r="B67" t="str">
            <v>Desmatamento e limpeza do terreno - condição3</v>
          </cell>
          <cell r="C67" t="str">
            <v>m²</v>
          </cell>
          <cell r="D67">
            <v>1.41</v>
          </cell>
        </row>
        <row r="68">
          <cell r="A68">
            <v>50003</v>
          </cell>
          <cell r="B68" t="str">
            <v>Desmatamento e limpeza do terreno - condição4</v>
          </cell>
          <cell r="C68" t="str">
            <v>m²</v>
          </cell>
          <cell r="D68">
            <v>2.0499999999999998</v>
          </cell>
        </row>
        <row r="69">
          <cell r="A69">
            <v>50010</v>
          </cell>
          <cell r="B69" t="str">
            <v>Esc. carga e transp. de mat. clas. 1a cat DMT&lt;= 50 m</v>
          </cell>
          <cell r="C69" t="str">
            <v>m³</v>
          </cell>
          <cell r="D69">
            <v>0.83</v>
          </cell>
        </row>
        <row r="70">
          <cell r="A70">
            <v>50020</v>
          </cell>
          <cell r="B70" t="str">
            <v>Esc. carga e transp. de mat. clas 1a cat 50&lt;DMT&lt;=100 m</v>
          </cell>
          <cell r="C70" t="str">
            <v>m³</v>
          </cell>
          <cell r="D70">
            <v>1.43</v>
          </cell>
        </row>
        <row r="71">
          <cell r="A71">
            <v>50030</v>
          </cell>
          <cell r="B71" t="str">
            <v>Esc. carga e transp. de mat. clas 1a cat 100&lt;DMT&lt;=150 m</v>
          </cell>
          <cell r="C71" t="str">
            <v>m³</v>
          </cell>
          <cell r="D71">
            <v>1.5</v>
          </cell>
        </row>
        <row r="72">
          <cell r="A72">
            <v>50040</v>
          </cell>
          <cell r="B72" t="str">
            <v>Esc. carga e transp. de mat. clas 1a cat 150&lt;DMT&lt;=200 m</v>
          </cell>
          <cell r="C72" t="str">
            <v>m³</v>
          </cell>
          <cell r="D72">
            <v>1.52</v>
          </cell>
        </row>
        <row r="73">
          <cell r="A73">
            <v>50050</v>
          </cell>
          <cell r="B73" t="str">
            <v>Esc. carga e transp. de mat. clas 1a cat 200&lt;DMT&lt;=250 m</v>
          </cell>
          <cell r="C73" t="str">
            <v>m³</v>
          </cell>
          <cell r="D73">
            <v>1.69</v>
          </cell>
        </row>
        <row r="74">
          <cell r="A74">
            <v>50060</v>
          </cell>
          <cell r="B74" t="str">
            <v>Esc. carga e transp. de mat. clas 1a cat 250&lt;DMT&lt;=300 m</v>
          </cell>
          <cell r="C74" t="str">
            <v>m³</v>
          </cell>
          <cell r="D74">
            <v>1.8</v>
          </cell>
        </row>
        <row r="75">
          <cell r="A75">
            <v>50070</v>
          </cell>
          <cell r="B75" t="str">
            <v>Esc. carga e transp. de mat. clas 1a cat 300&lt;DMT&lt;=350 m</v>
          </cell>
          <cell r="C75" t="str">
            <v>m³</v>
          </cell>
          <cell r="D75">
            <v>1.94</v>
          </cell>
        </row>
        <row r="76">
          <cell r="A76">
            <v>50080</v>
          </cell>
          <cell r="B76" t="str">
            <v>Esc. carga e transp. de mat. clas 1a cat 350&lt;DMT&lt;=400 m</v>
          </cell>
          <cell r="C76" t="str">
            <v>m³</v>
          </cell>
          <cell r="D76">
            <v>2</v>
          </cell>
        </row>
        <row r="77">
          <cell r="A77">
            <v>50090</v>
          </cell>
          <cell r="B77" t="str">
            <v>Esc. carga e transp. de mat. clas 1a cat 400&lt;DMT&lt;=500 m</v>
          </cell>
          <cell r="C77" t="str">
            <v>m³</v>
          </cell>
          <cell r="D77">
            <v>2.09</v>
          </cell>
        </row>
        <row r="78">
          <cell r="A78">
            <v>50100</v>
          </cell>
          <cell r="B78" t="str">
            <v>Esc. carga e transp. de mat. clas 1a cat 500&lt;DMT&lt;=600 m</v>
          </cell>
          <cell r="C78" t="str">
            <v>m³</v>
          </cell>
          <cell r="D78">
            <v>2.2200000000000002</v>
          </cell>
        </row>
        <row r="79">
          <cell r="A79">
            <v>50110</v>
          </cell>
          <cell r="B79" t="str">
            <v>Esc. carga e transp. de mat. clas 1a cat 600&lt;DMT&lt;=700 m</v>
          </cell>
          <cell r="C79" t="str">
            <v>m³</v>
          </cell>
          <cell r="D79">
            <v>2.4</v>
          </cell>
        </row>
        <row r="80">
          <cell r="A80">
            <v>50120</v>
          </cell>
          <cell r="B80" t="str">
            <v>Esc. carga e transp. de mat. clas 1a cat 700&lt;DMT&lt;=800 m</v>
          </cell>
          <cell r="C80" t="str">
            <v>m³</v>
          </cell>
          <cell r="D80">
            <v>2.56</v>
          </cell>
        </row>
        <row r="81">
          <cell r="A81">
            <v>50130</v>
          </cell>
          <cell r="B81" t="str">
            <v>Esc. carga e transp. de mat. clas 1a cat 800&lt;DMT&lt;=900 m</v>
          </cell>
          <cell r="C81" t="str">
            <v>m³</v>
          </cell>
          <cell r="D81">
            <v>2.66</v>
          </cell>
        </row>
        <row r="82">
          <cell r="A82">
            <v>50140</v>
          </cell>
          <cell r="B82" t="str">
            <v>Esc. carga e transp. de mat. clas 1a cat 900&lt;DMT&lt;=1000 m</v>
          </cell>
          <cell r="C82" t="str">
            <v>m³</v>
          </cell>
          <cell r="D82">
            <v>2.8</v>
          </cell>
        </row>
        <row r="83">
          <cell r="A83">
            <v>50150</v>
          </cell>
          <cell r="B83" t="str">
            <v>Esc. carga e transp. de mat. clas 1a cat 1000&lt;DMT&lt;=1200 m</v>
          </cell>
          <cell r="C83" t="str">
            <v>m³</v>
          </cell>
          <cell r="D83">
            <v>3.68</v>
          </cell>
        </row>
        <row r="84">
          <cell r="A84">
            <v>50160</v>
          </cell>
          <cell r="B84" t="str">
            <v>Esc. carga e transp. de mat. clas 1a cat 1200&lt;DMT&lt;=1400 m</v>
          </cell>
          <cell r="C84" t="str">
            <v>m³</v>
          </cell>
          <cell r="D84">
            <v>3.94</v>
          </cell>
        </row>
        <row r="85">
          <cell r="A85">
            <v>50170</v>
          </cell>
          <cell r="B85" t="str">
            <v>Esc. carga e transp. de mat. clas 1a cat 1400&lt;DMT&lt;=1600 m</v>
          </cell>
          <cell r="C85" t="str">
            <v>m³</v>
          </cell>
          <cell r="D85">
            <v>4.13</v>
          </cell>
        </row>
        <row r="86">
          <cell r="A86">
            <v>50180</v>
          </cell>
          <cell r="B86" t="str">
            <v>Esc. carga e transp. de mat. clas 1a cat 1600&lt;DMT&lt;=1800 m</v>
          </cell>
          <cell r="C86" t="str">
            <v>m³</v>
          </cell>
          <cell r="D86">
            <v>4.3</v>
          </cell>
        </row>
        <row r="87">
          <cell r="A87">
            <v>50190</v>
          </cell>
          <cell r="B87" t="str">
            <v>Esc. carga e transp. de mat. clas 1a cat 1800&lt;DMT&lt;2000 m</v>
          </cell>
          <cell r="C87" t="str">
            <v>m³</v>
          </cell>
          <cell r="D87">
            <v>4.37</v>
          </cell>
        </row>
        <row r="88">
          <cell r="A88">
            <v>50200</v>
          </cell>
          <cell r="B88" t="str">
            <v>Esc. carga e transp. de mat. clas 1a cat 2000&lt;DMT&lt;2500 m</v>
          </cell>
          <cell r="C88" t="str">
            <v>m³</v>
          </cell>
          <cell r="D88">
            <v>4.55</v>
          </cell>
        </row>
        <row r="89">
          <cell r="A89">
            <v>50210</v>
          </cell>
          <cell r="B89" t="str">
            <v>Esc. carga e transp. de mat. clas 1a cat 2500&lt;DMT&lt;3000 m</v>
          </cell>
          <cell r="C89" t="str">
            <v>m³</v>
          </cell>
          <cell r="D89">
            <v>4.91</v>
          </cell>
        </row>
        <row r="90">
          <cell r="A90">
            <v>50220</v>
          </cell>
          <cell r="B90" t="str">
            <v>Esc. carga e transp. de mat. clas 1a cat 3000&lt;DMT&lt;3500 m</v>
          </cell>
          <cell r="C90" t="str">
            <v>m³</v>
          </cell>
          <cell r="D90">
            <v>5.3</v>
          </cell>
        </row>
        <row r="91">
          <cell r="A91">
            <v>50230</v>
          </cell>
          <cell r="B91" t="str">
            <v>Esc. carga e transp. de mat. clas 1a cat 3500&lt;DMT&lt;4000 m</v>
          </cell>
          <cell r="C91" t="str">
            <v>m³</v>
          </cell>
          <cell r="D91">
            <v>5.51</v>
          </cell>
        </row>
        <row r="92">
          <cell r="A92">
            <v>50240</v>
          </cell>
          <cell r="B92" t="str">
            <v>Esc. carga e transp. de mat. clas 1a cat 4000&lt;DMT&lt;4500 m</v>
          </cell>
          <cell r="C92" t="str">
            <v>m³</v>
          </cell>
          <cell r="D92">
            <v>5.8</v>
          </cell>
        </row>
        <row r="93">
          <cell r="A93">
            <v>50250</v>
          </cell>
          <cell r="B93" t="str">
            <v>Esc. carga e transp. de mat. clas 1a cat 4500&lt;DMT&lt;5000 m</v>
          </cell>
          <cell r="C93" t="str">
            <v>m³</v>
          </cell>
          <cell r="D93">
            <v>6.1</v>
          </cell>
        </row>
        <row r="94">
          <cell r="A94">
            <v>50260</v>
          </cell>
          <cell r="B94" t="str">
            <v>Esc. carga e transp. de mat. clas 1a cat 5000&lt;DMT&lt;6000 m</v>
          </cell>
          <cell r="C94" t="str">
            <v>m³</v>
          </cell>
          <cell r="D94">
            <v>6.81</v>
          </cell>
        </row>
        <row r="95">
          <cell r="A95">
            <v>50270</v>
          </cell>
          <cell r="B95" t="str">
            <v>Esc. carga e transp. de mat. clas 1a cat 6000&lt;DMT&lt;7000 m</v>
          </cell>
          <cell r="C95" t="str">
            <v>m³</v>
          </cell>
          <cell r="D95">
            <v>7.32</v>
          </cell>
        </row>
        <row r="96">
          <cell r="A96">
            <v>50280</v>
          </cell>
          <cell r="B96" t="str">
            <v>Esc. carga e transp. de mat. clas 1a cat 7000&lt;DMT&lt;8000 m</v>
          </cell>
          <cell r="C96" t="str">
            <v>m³</v>
          </cell>
          <cell r="D96">
            <v>7.99</v>
          </cell>
        </row>
        <row r="97">
          <cell r="A97">
            <v>50290</v>
          </cell>
          <cell r="B97" t="str">
            <v>Esc. carga e transp. de mat. clas 1a cat 8000&lt;DMT&lt;9000 m</v>
          </cell>
          <cell r="C97" t="str">
            <v>m³</v>
          </cell>
          <cell r="D97">
            <v>8.65</v>
          </cell>
        </row>
        <row r="98">
          <cell r="A98">
            <v>50300</v>
          </cell>
          <cell r="B98" t="str">
            <v>Esc. carga e transp. de mat. clas 1a cat 9000&lt;DMT&lt;1000 m</v>
          </cell>
          <cell r="C98" t="str">
            <v>m³</v>
          </cell>
          <cell r="D98">
            <v>9.1199999999999992</v>
          </cell>
        </row>
        <row r="99">
          <cell r="A99">
            <v>51000</v>
          </cell>
          <cell r="B99" t="str">
            <v>Esc. carga e transp. de mat. clas. 2a cat DMT&lt;= 50 m</v>
          </cell>
          <cell r="C99" t="str">
            <v>m³</v>
          </cell>
          <cell r="D99">
            <v>1.36</v>
          </cell>
        </row>
        <row r="100">
          <cell r="A100">
            <v>51010</v>
          </cell>
          <cell r="B100" t="str">
            <v>Esc. carga e transp. de mat. clas 2a cat 50&lt;DMT&lt;=100 m</v>
          </cell>
          <cell r="C100" t="str">
            <v>m³</v>
          </cell>
          <cell r="D100">
            <v>2.23</v>
          </cell>
        </row>
        <row r="101">
          <cell r="A101">
            <v>51020</v>
          </cell>
          <cell r="B101" t="str">
            <v>Esc. carga e transp. de mat. clas 2a cat 100&lt;DMT&lt;=150 m</v>
          </cell>
          <cell r="C101" t="str">
            <v>m³</v>
          </cell>
          <cell r="D101">
            <v>2.31</v>
          </cell>
        </row>
        <row r="102">
          <cell r="A102">
            <v>51030</v>
          </cell>
          <cell r="B102" t="str">
            <v>Esc. carga e transp. de mat. clas 2a cat 150&lt;DMT&lt;=200 m</v>
          </cell>
          <cell r="C102" t="str">
            <v>m³</v>
          </cell>
          <cell r="D102">
            <v>2.44</v>
          </cell>
        </row>
        <row r="103">
          <cell r="A103">
            <v>51040</v>
          </cell>
          <cell r="B103" t="str">
            <v>Esc. carga e transp. de mat. clas 2a cat 200&lt;DMT&lt;=250 m</v>
          </cell>
          <cell r="C103" t="str">
            <v>m³</v>
          </cell>
          <cell r="D103">
            <v>2.62</v>
          </cell>
        </row>
        <row r="104">
          <cell r="A104">
            <v>51050</v>
          </cell>
          <cell r="B104" t="str">
            <v>Esc. carga e transp. de mat. clas 2a cat 250&lt;DMT&lt;=300 m</v>
          </cell>
          <cell r="C104" t="str">
            <v>m³</v>
          </cell>
          <cell r="D104">
            <v>2.69</v>
          </cell>
        </row>
        <row r="105">
          <cell r="A105">
            <v>51060</v>
          </cell>
          <cell r="B105" t="str">
            <v>Esc. carga e transp. de mat. clas 2a cat 300&lt;DMT&lt;=350 m</v>
          </cell>
          <cell r="C105" t="str">
            <v>m³</v>
          </cell>
          <cell r="D105">
            <v>2.84</v>
          </cell>
        </row>
        <row r="106">
          <cell r="A106">
            <v>51070</v>
          </cell>
          <cell r="B106" t="str">
            <v>Esc. carga e transp. de mat. clas 2a cat 350&lt;DMT&lt;=400 m</v>
          </cell>
          <cell r="C106" t="str">
            <v>m³</v>
          </cell>
          <cell r="D106">
            <v>2.91</v>
          </cell>
        </row>
        <row r="107">
          <cell r="A107">
            <v>51080</v>
          </cell>
          <cell r="B107" t="str">
            <v>Esc. carga e transp. de mat. clas 2a cat 400&lt;DMT&lt;=500 m</v>
          </cell>
          <cell r="C107" t="str">
            <v>m³</v>
          </cell>
          <cell r="D107">
            <v>3.03</v>
          </cell>
        </row>
        <row r="108">
          <cell r="A108">
            <v>51090</v>
          </cell>
          <cell r="B108" t="str">
            <v>Esc. carga e transp. de mat. clas 2a cat 500&lt;DMT&lt;=600 m</v>
          </cell>
          <cell r="C108" t="str">
            <v>m³</v>
          </cell>
          <cell r="D108">
            <v>3.21</v>
          </cell>
        </row>
        <row r="109">
          <cell r="A109">
            <v>51100</v>
          </cell>
          <cell r="B109" t="str">
            <v>Esc. carga e transp. de mat. clas 2a cat 600&lt;DMT&lt;=700 m</v>
          </cell>
          <cell r="C109" t="str">
            <v>m³</v>
          </cell>
          <cell r="D109">
            <v>3.44</v>
          </cell>
        </row>
        <row r="110">
          <cell r="A110">
            <v>51110</v>
          </cell>
          <cell r="B110" t="str">
            <v>Esc. carga e transp. de mat. clas 2a cat 700&lt;DMT&lt;=800 m</v>
          </cell>
          <cell r="C110" t="str">
            <v>m³</v>
          </cell>
          <cell r="D110">
            <v>3.57</v>
          </cell>
        </row>
        <row r="111">
          <cell r="A111">
            <v>51120</v>
          </cell>
          <cell r="B111" t="str">
            <v>Esc. carga e transp. de mat. clas 2a cat 800&lt;DMT&lt;=900 m</v>
          </cell>
          <cell r="C111" t="str">
            <v>m³</v>
          </cell>
          <cell r="D111">
            <v>3.73</v>
          </cell>
        </row>
        <row r="112">
          <cell r="A112">
            <v>51130</v>
          </cell>
          <cell r="B112" t="str">
            <v>Esc. carga e transp. de mat. clas 2a cat 900&lt;DMT&lt;=1000 m</v>
          </cell>
          <cell r="C112" t="str">
            <v>m³</v>
          </cell>
          <cell r="D112">
            <v>3.94</v>
          </cell>
        </row>
        <row r="113">
          <cell r="A113">
            <v>51140</v>
          </cell>
          <cell r="B113" t="str">
            <v>Esc. carga e transp. de mat. clas 2a cat 1000&lt;DMT&lt;=1200 m</v>
          </cell>
          <cell r="C113" t="str">
            <v>m³</v>
          </cell>
          <cell r="D113">
            <v>4.82</v>
          </cell>
        </row>
        <row r="114">
          <cell r="A114">
            <v>51150</v>
          </cell>
          <cell r="B114" t="str">
            <v>Esc. carga e transp. de mat. clas 2a cat 1200&lt;DMT&lt;=1400 m</v>
          </cell>
          <cell r="C114" t="str">
            <v>m³</v>
          </cell>
          <cell r="D114">
            <v>5.0599999999999996</v>
          </cell>
        </row>
        <row r="115">
          <cell r="A115">
            <v>51160</v>
          </cell>
          <cell r="B115" t="str">
            <v>Esc. carga e transp. de mat. clas 2a cat 1400&lt;DMT&lt;=1600 m</v>
          </cell>
          <cell r="C115" t="str">
            <v>m³</v>
          </cell>
          <cell r="D115">
            <v>5.26</v>
          </cell>
        </row>
        <row r="116">
          <cell r="A116">
            <v>51170</v>
          </cell>
          <cell r="B116" t="str">
            <v>Esc. carga e transp. de mat. clas 2a cat 1600&lt;DMT&lt;=1800 m</v>
          </cell>
          <cell r="C116" t="str">
            <v>m³</v>
          </cell>
          <cell r="D116">
            <v>5.33</v>
          </cell>
        </row>
        <row r="117">
          <cell r="A117">
            <v>51180</v>
          </cell>
          <cell r="B117" t="str">
            <v>Esc. carga e transp. de mat. clas 2a cat 1800&lt;DMT&lt;2000 m</v>
          </cell>
          <cell r="C117" t="str">
            <v>m³</v>
          </cell>
          <cell r="D117">
            <v>5.43</v>
          </cell>
        </row>
        <row r="118">
          <cell r="A118">
            <v>51190</v>
          </cell>
          <cell r="B118" t="str">
            <v>Esc. carga e transp. de mat. clas 2a cat 2000&lt;DMT&lt;2500 m</v>
          </cell>
          <cell r="C118" t="str">
            <v>m³</v>
          </cell>
          <cell r="D118">
            <v>5.62</v>
          </cell>
        </row>
        <row r="119">
          <cell r="A119">
            <v>51200</v>
          </cell>
          <cell r="B119" t="str">
            <v>Esc. carga e transp. de mat. clas 2a cat 2500&lt;DMT&lt;3000 m</v>
          </cell>
          <cell r="C119" t="str">
            <v>m³</v>
          </cell>
          <cell r="D119">
            <v>6.09</v>
          </cell>
        </row>
        <row r="120">
          <cell r="A120">
            <v>51210</v>
          </cell>
          <cell r="B120" t="str">
            <v>Esc. carga e transp. de mat. clas 2a cat 3000&lt;DMT&lt;3500 m</v>
          </cell>
          <cell r="C120" t="str">
            <v>m³</v>
          </cell>
          <cell r="D120">
            <v>6.45</v>
          </cell>
        </row>
        <row r="121">
          <cell r="A121">
            <v>51220</v>
          </cell>
          <cell r="B121" t="str">
            <v>Esc. carga e transp. de mat. clas 2a cat 3500&lt;DMT&lt;4000 m</v>
          </cell>
          <cell r="C121" t="str">
            <v>m³</v>
          </cell>
          <cell r="D121">
            <v>6.65</v>
          </cell>
        </row>
        <row r="122">
          <cell r="A122">
            <v>51230</v>
          </cell>
          <cell r="B122" t="str">
            <v>Esc. carga e transp. de mat. clas 2a cat 4000&lt;DMT&lt;4500 m</v>
          </cell>
          <cell r="C122" t="str">
            <v>m³</v>
          </cell>
          <cell r="D122">
            <v>6.97</v>
          </cell>
        </row>
        <row r="123">
          <cell r="A123">
            <v>51240</v>
          </cell>
          <cell r="B123" t="str">
            <v>Esc. carga e transp. de mat. clas 2a cat 4500&lt;DMT&lt;5000 m</v>
          </cell>
          <cell r="C123" t="str">
            <v>m³</v>
          </cell>
          <cell r="D123">
            <v>7.44</v>
          </cell>
        </row>
        <row r="124">
          <cell r="A124">
            <v>51250</v>
          </cell>
          <cell r="B124" t="str">
            <v>Esc. carga e transp. de mat. clas 2a cat 5000&lt;DMT&lt;6000 m</v>
          </cell>
          <cell r="C124" t="str">
            <v>m³</v>
          </cell>
          <cell r="D124">
            <v>8.06</v>
          </cell>
        </row>
        <row r="125">
          <cell r="A125">
            <v>51260</v>
          </cell>
          <cell r="B125" t="str">
            <v>Esc. carga e transp. de mat. clas 2a cat 6000&lt;DMT&lt;7000 m</v>
          </cell>
          <cell r="C125" t="str">
            <v>m³</v>
          </cell>
          <cell r="D125">
            <v>8.69</v>
          </cell>
        </row>
        <row r="126">
          <cell r="A126">
            <v>51270</v>
          </cell>
          <cell r="B126" t="str">
            <v>Esc. carga e transp. de mat. clas 2a cat 7000&lt;DMT&lt;8000 m</v>
          </cell>
          <cell r="C126" t="str">
            <v>m³</v>
          </cell>
          <cell r="D126">
            <v>9.4</v>
          </cell>
        </row>
        <row r="127">
          <cell r="A127">
            <v>51280</v>
          </cell>
          <cell r="B127" t="str">
            <v>Esc. carga e transp. de mat. clas 2a cat 8000&lt;DMT&lt;9000 m</v>
          </cell>
          <cell r="C127" t="str">
            <v>m³</v>
          </cell>
          <cell r="D127">
            <v>10.029999999999999</v>
          </cell>
        </row>
        <row r="128">
          <cell r="A128">
            <v>51290</v>
          </cell>
          <cell r="B128" t="str">
            <v>Esc. carga e transp. de mat. clas 2a cat 9000&lt;DMT&lt;1000 m</v>
          </cell>
          <cell r="C128" t="str">
            <v>m³</v>
          </cell>
          <cell r="D128">
            <v>10.61</v>
          </cell>
        </row>
        <row r="129">
          <cell r="A129">
            <v>51500</v>
          </cell>
          <cell r="B129" t="str">
            <v>Esc. carga e transp. e espalh. mat. 3a cat 000&lt;DMT&lt;=050 m</v>
          </cell>
          <cell r="C129" t="str">
            <v>m³</v>
          </cell>
          <cell r="D129">
            <v>8.7799999999999994</v>
          </cell>
        </row>
        <row r="130">
          <cell r="A130">
            <v>51510</v>
          </cell>
          <cell r="B130" t="str">
            <v>Esc. carga e transp. e espalh. mat. 3a cat 050&lt;DMT&lt;=100 m</v>
          </cell>
          <cell r="C130" t="str">
            <v>m³</v>
          </cell>
          <cell r="D130">
            <v>10.54</v>
          </cell>
        </row>
        <row r="131">
          <cell r="A131">
            <v>51520</v>
          </cell>
          <cell r="B131" t="str">
            <v>Esc. carga e transp. e espalh. mat. 3a cat 100&lt;DMT&lt;=150 m</v>
          </cell>
          <cell r="C131" t="str">
            <v>m³</v>
          </cell>
          <cell r="D131">
            <v>10.65</v>
          </cell>
        </row>
        <row r="132">
          <cell r="A132">
            <v>51530</v>
          </cell>
          <cell r="B132" t="str">
            <v>Esc. carga e transp. e espalh. mat. 3a cat 150&lt;DMT&lt;=200 m</v>
          </cell>
          <cell r="C132" t="str">
            <v>m³</v>
          </cell>
          <cell r="D132">
            <v>10.79</v>
          </cell>
        </row>
        <row r="133">
          <cell r="A133">
            <v>51540</v>
          </cell>
          <cell r="B133" t="str">
            <v>Esc. carga e transp. e espalh. mat. 3a cat 200&lt;DMT&lt;=250 m</v>
          </cell>
          <cell r="C133" t="str">
            <v>m³</v>
          </cell>
          <cell r="D133">
            <v>11.06</v>
          </cell>
        </row>
        <row r="134">
          <cell r="A134">
            <v>51550</v>
          </cell>
          <cell r="B134" t="str">
            <v>Esc. carga e transp. e espalh. mat. 3a cat 250&lt;DMT&lt;=300 m</v>
          </cell>
          <cell r="C134" t="str">
            <v>m³</v>
          </cell>
          <cell r="D134">
            <v>11.16</v>
          </cell>
        </row>
        <row r="135">
          <cell r="A135">
            <v>51560</v>
          </cell>
          <cell r="B135" t="str">
            <v>Esc. carga e transp. e espalh. mat. 3a cat 300&lt;DMT&lt;=350 m</v>
          </cell>
          <cell r="C135" t="str">
            <v>m³</v>
          </cell>
          <cell r="D135">
            <v>11.24</v>
          </cell>
        </row>
        <row r="136">
          <cell r="A136">
            <v>51570</v>
          </cell>
          <cell r="B136" t="str">
            <v>Esc. carga e transp. e espalh. mat. 3a cat 350&lt;DMT&lt;=400 m</v>
          </cell>
          <cell r="C136" t="str">
            <v>m³</v>
          </cell>
          <cell r="D136">
            <v>11.49</v>
          </cell>
        </row>
        <row r="137">
          <cell r="A137">
            <v>51580</v>
          </cell>
          <cell r="B137" t="str">
            <v>Esc. carga e transp. e espalh. mat. 3a cat 400&lt;DMT&lt;=500 m</v>
          </cell>
          <cell r="C137" t="str">
            <v>m³</v>
          </cell>
          <cell r="D137">
            <v>11.61</v>
          </cell>
        </row>
        <row r="138">
          <cell r="A138">
            <v>51590</v>
          </cell>
          <cell r="B138" t="str">
            <v>Esc. carga e transp. e espalh. mat. 3a cat 500&lt;DMT&lt;=600 m</v>
          </cell>
          <cell r="C138" t="str">
            <v>m³</v>
          </cell>
          <cell r="D138">
            <v>11.78</v>
          </cell>
        </row>
        <row r="139">
          <cell r="A139">
            <v>51600</v>
          </cell>
          <cell r="B139" t="str">
            <v>Esc. carga e transp. e espalh. mat. 3a cat 600&lt;DMT&lt;=700 m</v>
          </cell>
          <cell r="C139" t="str">
            <v>m³</v>
          </cell>
          <cell r="D139">
            <v>12.1</v>
          </cell>
        </row>
        <row r="140">
          <cell r="A140">
            <v>51610</v>
          </cell>
          <cell r="B140" t="str">
            <v>Esc. carga e transp. e espalh. mat. 3a cat 700&lt;DMT&lt;=800 m</v>
          </cell>
          <cell r="C140" t="str">
            <v>m³</v>
          </cell>
          <cell r="D140">
            <v>12.15</v>
          </cell>
        </row>
        <row r="141">
          <cell r="A141">
            <v>51620</v>
          </cell>
          <cell r="B141" t="str">
            <v>Esc. carga e transp. e espalh. mat. 3a cat 800&lt;DMT&lt;=900 m</v>
          </cell>
          <cell r="C141" t="str">
            <v>m³</v>
          </cell>
          <cell r="D141">
            <v>12.23</v>
          </cell>
        </row>
        <row r="142">
          <cell r="A142">
            <v>51630</v>
          </cell>
          <cell r="B142" t="str">
            <v>Esc. carga e transp. e espalh. mat. 3a cat 900&lt;DMT&lt;=1000 m</v>
          </cell>
          <cell r="C142" t="str">
            <v>m³</v>
          </cell>
          <cell r="D142">
            <v>12.26</v>
          </cell>
        </row>
        <row r="143">
          <cell r="A143">
            <v>51640</v>
          </cell>
          <cell r="B143" t="str">
            <v>Esc. carga e transp. e espalh. mat. 3a cat 1000&lt;DMT&lt;=1200 m</v>
          </cell>
          <cell r="C143" t="str">
            <v>m³</v>
          </cell>
          <cell r="D143">
            <v>12.35</v>
          </cell>
        </row>
        <row r="144">
          <cell r="A144">
            <v>51650</v>
          </cell>
          <cell r="B144" t="str">
            <v>Esc. carga e transp. e espalh. mat. 3a cat 1200&lt;DMT&lt;=1400 m</v>
          </cell>
          <cell r="C144" t="str">
            <v>m³</v>
          </cell>
          <cell r="D144">
            <v>12.72</v>
          </cell>
        </row>
        <row r="145">
          <cell r="A145">
            <v>51660</v>
          </cell>
          <cell r="B145" t="str">
            <v>Esc. carga e transp. e espalh. mat. 3a cat 1400&lt;DMT&lt;=1600 m</v>
          </cell>
          <cell r="C145" t="str">
            <v>m³</v>
          </cell>
          <cell r="D145">
            <v>12.88</v>
          </cell>
        </row>
        <row r="146">
          <cell r="A146">
            <v>51670</v>
          </cell>
          <cell r="B146" t="str">
            <v>Esc. carga e transp. e espalh. mat. 3a cat 1600&lt;DMT&lt;=1800 m</v>
          </cell>
          <cell r="C146" t="str">
            <v>m³</v>
          </cell>
          <cell r="D146">
            <v>13.16</v>
          </cell>
        </row>
        <row r="147">
          <cell r="A147">
            <v>51690</v>
          </cell>
          <cell r="B147" t="str">
            <v>Esc. carga e transp. e espalh. mat. 3a cat 1800&lt;DMT&lt;=2000 m</v>
          </cell>
          <cell r="C147" t="str">
            <v>m³</v>
          </cell>
          <cell r="D147">
            <v>13.31</v>
          </cell>
        </row>
        <row r="148">
          <cell r="A148">
            <v>51700</v>
          </cell>
          <cell r="B148" t="str">
            <v>Esc. carga e transp. e espalh. mat. 3a cat 2000&lt;DMT&lt;=2500 m</v>
          </cell>
          <cell r="C148" t="str">
            <v>m³</v>
          </cell>
          <cell r="D148">
            <v>13.63</v>
          </cell>
        </row>
        <row r="149">
          <cell r="A149">
            <v>51710</v>
          </cell>
          <cell r="B149" t="str">
            <v>Esc. carga e transp. e espalh. mat. 3a cat 2500&lt;DMT&lt;=3000 m</v>
          </cell>
          <cell r="C149" t="str">
            <v>m³</v>
          </cell>
          <cell r="D149">
            <v>14.19</v>
          </cell>
        </row>
        <row r="150">
          <cell r="A150">
            <v>51720</v>
          </cell>
          <cell r="B150" t="str">
            <v>Esc. carga e transp. e espalh. mat. 3a cat 3000&lt;DMT&lt;=3500 m</v>
          </cell>
          <cell r="C150" t="str">
            <v>m³</v>
          </cell>
          <cell r="D150">
            <v>14.74</v>
          </cell>
        </row>
        <row r="151">
          <cell r="A151">
            <v>51730</v>
          </cell>
          <cell r="B151" t="str">
            <v>Esc. carga e transp. e espalh. mat. 3a cat 3500&lt;DMT&lt;=4000 m</v>
          </cell>
          <cell r="C151" t="str">
            <v>m³</v>
          </cell>
          <cell r="D151">
            <v>15.09</v>
          </cell>
        </row>
        <row r="152">
          <cell r="A152">
            <v>51740</v>
          </cell>
          <cell r="B152" t="str">
            <v>Esc. carga e transp. e espalh. mat. 3a cat 4000&lt;DMT&lt;=4500 m</v>
          </cell>
          <cell r="C152" t="str">
            <v>m³</v>
          </cell>
          <cell r="D152">
            <v>15.54</v>
          </cell>
        </row>
        <row r="153">
          <cell r="A153">
            <v>51750</v>
          </cell>
          <cell r="B153" t="str">
            <v>Esc. carga e transp. e espalh. mat. 3a cat 4500&lt;DMT&lt;=5000 m</v>
          </cell>
          <cell r="C153" t="str">
            <v>m³</v>
          </cell>
          <cell r="D153">
            <v>16.11</v>
          </cell>
        </row>
        <row r="154">
          <cell r="A154">
            <v>51760</v>
          </cell>
          <cell r="B154" t="str">
            <v>Esc. carga e transp. e espalh. mat. 3a cat 5000&lt;DMT&lt;=6000 m</v>
          </cell>
          <cell r="C154" t="str">
            <v>m³</v>
          </cell>
          <cell r="D154">
            <v>17.100000000000001</v>
          </cell>
        </row>
        <row r="155">
          <cell r="A155">
            <v>51850</v>
          </cell>
          <cell r="B155" t="str">
            <v>Fendilhamento de rebaixo de corte em rocha</v>
          </cell>
          <cell r="C155" t="str">
            <v>m³</v>
          </cell>
          <cell r="D155">
            <v>3.38</v>
          </cell>
        </row>
        <row r="156">
          <cell r="A156">
            <v>51900</v>
          </cell>
          <cell r="B156" t="str">
            <v>Extração carga e descarga de seixo com DRAG-LINE</v>
          </cell>
          <cell r="C156" t="str">
            <v>m³</v>
          </cell>
          <cell r="D156">
            <v>2.2599999999999998</v>
          </cell>
        </row>
        <row r="157">
          <cell r="A157">
            <v>51950</v>
          </cell>
          <cell r="B157" t="str">
            <v>Extração carga e descarga de seixo com trator</v>
          </cell>
          <cell r="C157" t="str">
            <v>m³</v>
          </cell>
          <cell r="D157">
            <v>1.82</v>
          </cell>
        </row>
        <row r="158">
          <cell r="A158">
            <v>52000</v>
          </cell>
          <cell r="B158" t="str">
            <v>Compactação de aterros a 95% do Proctor Normal</v>
          </cell>
          <cell r="C158" t="str">
            <v>m³</v>
          </cell>
          <cell r="D158">
            <v>0.94</v>
          </cell>
        </row>
        <row r="159">
          <cell r="A159">
            <v>52010</v>
          </cell>
          <cell r="B159" t="str">
            <v>Compactação de aterro a 100% do Proctor Normal</v>
          </cell>
          <cell r="C159" t="str">
            <v>m³</v>
          </cell>
          <cell r="D159">
            <v>1.1599999999999999</v>
          </cell>
        </row>
        <row r="160">
          <cell r="A160">
            <v>52015</v>
          </cell>
          <cell r="B160" t="str">
            <v>Compactação de aterro em rocha</v>
          </cell>
          <cell r="C160" t="str">
            <v>m³</v>
          </cell>
          <cell r="D160">
            <v>0.41</v>
          </cell>
        </row>
        <row r="161">
          <cell r="A161">
            <v>52020</v>
          </cell>
          <cell r="B161" t="str">
            <v>Esc. carga transp. e espalh. de mat. de jazida clas. 1a. cat.</v>
          </cell>
          <cell r="C161" t="str">
            <v>m³</v>
          </cell>
          <cell r="D161">
            <v>1.54</v>
          </cell>
        </row>
        <row r="162">
          <cell r="A162">
            <v>52030</v>
          </cell>
          <cell r="B162" t="str">
            <v>Esc. carga transp. e espalh. de mat. de jazida clas. 2a. cat.</v>
          </cell>
          <cell r="C162" t="str">
            <v>m³</v>
          </cell>
          <cell r="D162">
            <v>2.4</v>
          </cell>
        </row>
        <row r="163">
          <cell r="A163">
            <v>52040</v>
          </cell>
          <cell r="B163" t="str">
            <v>Revestimento primário - execução</v>
          </cell>
          <cell r="C163" t="str">
            <v>m³</v>
          </cell>
          <cell r="D163">
            <v>0.68</v>
          </cell>
        </row>
        <row r="164">
          <cell r="A164">
            <v>52045</v>
          </cell>
          <cell r="B164" t="str">
            <v>Remoção de solos moles sem transporte</v>
          </cell>
          <cell r="C164" t="str">
            <v>m³</v>
          </cell>
          <cell r="D164">
            <v>1.56</v>
          </cell>
        </row>
        <row r="165">
          <cell r="A165">
            <v>52050</v>
          </cell>
          <cell r="B165" t="str">
            <v>Remoção de solos moles com transporte 0&lt; DMT&lt;= 50 m</v>
          </cell>
          <cell r="C165" t="str">
            <v>m³</v>
          </cell>
          <cell r="D165">
            <v>3.49</v>
          </cell>
        </row>
        <row r="166">
          <cell r="A166">
            <v>52060</v>
          </cell>
          <cell r="B166" t="str">
            <v>Remoção de solos moles c/transporte  50&lt; DMT&lt;=100 m</v>
          </cell>
          <cell r="C166" t="str">
            <v>m³</v>
          </cell>
          <cell r="D166">
            <v>3.55</v>
          </cell>
        </row>
        <row r="167">
          <cell r="A167">
            <v>52070</v>
          </cell>
          <cell r="B167" t="str">
            <v>Remoção de solos moles c/transporte  100&lt; DMT&lt;=200 m</v>
          </cell>
          <cell r="C167" t="str">
            <v>m³</v>
          </cell>
          <cell r="D167">
            <v>3.72</v>
          </cell>
        </row>
        <row r="168">
          <cell r="A168">
            <v>52080</v>
          </cell>
          <cell r="B168" t="str">
            <v>Remoção de solos moles c/transporte  200&lt; DMT&lt;=300 m</v>
          </cell>
          <cell r="C168" t="str">
            <v>m³</v>
          </cell>
          <cell r="D168">
            <v>3.84</v>
          </cell>
        </row>
        <row r="169">
          <cell r="A169">
            <v>52084</v>
          </cell>
          <cell r="B169" t="str">
            <v>Remoção de solos moles c/transporte  300&lt; DMT&lt;=400 m</v>
          </cell>
          <cell r="C169" t="str">
            <v>m³</v>
          </cell>
          <cell r="D169">
            <v>3.93</v>
          </cell>
        </row>
        <row r="170">
          <cell r="A170">
            <v>52087</v>
          </cell>
          <cell r="B170" t="str">
            <v>Remoção de solos moles c/transporte  400&lt; DMT&lt;=600 m</v>
          </cell>
          <cell r="C170" t="str">
            <v>m³</v>
          </cell>
          <cell r="D170">
            <v>4.4400000000000004</v>
          </cell>
        </row>
        <row r="171">
          <cell r="A171">
            <v>52090</v>
          </cell>
          <cell r="B171" t="str">
            <v>Remoção de solos moles c/transporte  600&lt; DMT&lt;=800 m</v>
          </cell>
          <cell r="C171" t="str">
            <v>m³</v>
          </cell>
          <cell r="D171">
            <v>4.53</v>
          </cell>
        </row>
        <row r="172">
          <cell r="A172">
            <v>52095</v>
          </cell>
          <cell r="B172" t="str">
            <v>Remoção de solos moles c/transporte  800&lt; DMT&lt;=1000 m</v>
          </cell>
          <cell r="C172" t="str">
            <v>m³</v>
          </cell>
          <cell r="D172">
            <v>4.59</v>
          </cell>
        </row>
        <row r="173">
          <cell r="A173">
            <v>52100</v>
          </cell>
          <cell r="B173" t="str">
            <v>Remoção de solos moles c/transporte  1000&lt; DMT&lt;=1200 m</v>
          </cell>
          <cell r="C173" t="str">
            <v>m³</v>
          </cell>
          <cell r="D173">
            <v>4.7</v>
          </cell>
        </row>
        <row r="174">
          <cell r="A174">
            <v>52119</v>
          </cell>
          <cell r="B174" t="str">
            <v>Colchão de areia extraída</v>
          </cell>
          <cell r="C174" t="str">
            <v>m³</v>
          </cell>
          <cell r="D174">
            <v>15.319999999999999</v>
          </cell>
        </row>
        <row r="175">
          <cell r="A175">
            <v>52120</v>
          </cell>
          <cell r="B175" t="str">
            <v>Colchão de areia comercial</v>
          </cell>
          <cell r="C175" t="str">
            <v>m³</v>
          </cell>
          <cell r="D175">
            <v>19.32</v>
          </cell>
        </row>
        <row r="176">
          <cell r="A176">
            <v>52150</v>
          </cell>
          <cell r="B176" t="str">
            <v>Carga de material</v>
          </cell>
          <cell r="C176" t="str">
            <v>m³</v>
          </cell>
          <cell r="D176">
            <v>0.56000000000000005</v>
          </cell>
        </row>
        <row r="177">
          <cell r="A177">
            <v>52160</v>
          </cell>
          <cell r="B177" t="str">
            <v>Camada drenante c/ pedra pulmão - fechamento c/ brita</v>
          </cell>
          <cell r="C177" t="str">
            <v>m³</v>
          </cell>
          <cell r="D177">
            <v>25.28</v>
          </cell>
        </row>
        <row r="178">
          <cell r="A178">
            <v>52200</v>
          </cell>
          <cell r="B178" t="str">
            <v>Fornec. e espalh. de brita para regulariz. de corte em rocha</v>
          </cell>
          <cell r="C178" t="str">
            <v>m²</v>
          </cell>
          <cell r="D178">
            <v>1.38</v>
          </cell>
        </row>
        <row r="179">
          <cell r="A179">
            <v>53000</v>
          </cell>
          <cell r="B179" t="str">
            <v>Regularização do sub leito a 100% do Proctor Normal</v>
          </cell>
          <cell r="C179" t="str">
            <v>m²</v>
          </cell>
          <cell r="D179">
            <v>0.28999999999999998</v>
          </cell>
        </row>
        <row r="180">
          <cell r="A180">
            <v>53010</v>
          </cell>
          <cell r="B180" t="str">
            <v>Regularização do sub leito a 100% PI</v>
          </cell>
          <cell r="C180" t="str">
            <v>m²</v>
          </cell>
          <cell r="D180">
            <v>0.33</v>
          </cell>
        </row>
        <row r="181">
          <cell r="A181">
            <v>53020</v>
          </cell>
          <cell r="B181" t="str">
            <v>Decapagem de jazida classificada em 1a. cat.</v>
          </cell>
          <cell r="C181" t="str">
            <v>m³</v>
          </cell>
          <cell r="D181">
            <v>1.5</v>
          </cell>
        </row>
        <row r="182">
          <cell r="A182">
            <v>53030</v>
          </cell>
          <cell r="B182" t="str">
            <v>Decapagem de jazida classificada em 2a. cat.</v>
          </cell>
          <cell r="C182" t="str">
            <v>m³</v>
          </cell>
          <cell r="D182">
            <v>2.2200000000000002</v>
          </cell>
        </row>
        <row r="183">
          <cell r="A183">
            <v>53035</v>
          </cell>
          <cell r="B183" t="str">
            <v>Decapagem de jazida classificada em 3a. cat.</v>
          </cell>
          <cell r="C183" t="str">
            <v>m³</v>
          </cell>
          <cell r="D183">
            <v>5.44</v>
          </cell>
        </row>
        <row r="184">
          <cell r="A184">
            <v>53040</v>
          </cell>
          <cell r="B184" t="str">
            <v>Escavação e carga de mat. de jazida classif. em 1a. categoria</v>
          </cell>
          <cell r="C184" t="str">
            <v>m³</v>
          </cell>
          <cell r="D184">
            <v>1.54</v>
          </cell>
        </row>
        <row r="185">
          <cell r="A185">
            <v>53050</v>
          </cell>
          <cell r="B185" t="str">
            <v>Escavação e carga de mat. de jazida classif. em 2a. categoria</v>
          </cell>
          <cell r="C185" t="str">
            <v>m³</v>
          </cell>
          <cell r="D185">
            <v>2.4</v>
          </cell>
        </row>
        <row r="186">
          <cell r="A186">
            <v>53060</v>
          </cell>
          <cell r="B186" t="str">
            <v>Extração carga e peneiramento de seixo rejeitado</v>
          </cell>
          <cell r="C186" t="str">
            <v>m³</v>
          </cell>
          <cell r="D186">
            <v>3.39</v>
          </cell>
        </row>
        <row r="187">
          <cell r="A187">
            <v>53090</v>
          </cell>
          <cell r="B187" t="str">
            <v>Camada de reforço c/ solo estabilizado s/ mistura</v>
          </cell>
          <cell r="C187" t="str">
            <v>m³</v>
          </cell>
          <cell r="D187">
            <v>1.74</v>
          </cell>
        </row>
        <row r="188">
          <cell r="A188">
            <v>53100</v>
          </cell>
          <cell r="B188" t="str">
            <v>Camada de seixo bruto</v>
          </cell>
          <cell r="C188" t="str">
            <v>m³</v>
          </cell>
          <cell r="D188">
            <v>3.89</v>
          </cell>
        </row>
        <row r="189">
          <cell r="A189">
            <v>53105</v>
          </cell>
          <cell r="B189" t="str">
            <v>Camada de melafiro preenchido com brita</v>
          </cell>
          <cell r="C189" t="str">
            <v>m³</v>
          </cell>
          <cell r="D189">
            <v>11.96</v>
          </cell>
        </row>
        <row r="190">
          <cell r="A190">
            <v>53110</v>
          </cell>
          <cell r="B190" t="str">
            <v>Camada de seixo classificado</v>
          </cell>
          <cell r="C190" t="str">
            <v>m³</v>
          </cell>
          <cell r="D190">
            <v>7.07</v>
          </cell>
        </row>
        <row r="191">
          <cell r="A191">
            <v>53120</v>
          </cell>
          <cell r="B191" t="str">
            <v>Camada de seixo classificado britado no primário</v>
          </cell>
          <cell r="C191" t="str">
            <v>m³</v>
          </cell>
          <cell r="D191">
            <v>8.39</v>
          </cell>
        </row>
        <row r="192">
          <cell r="A192">
            <v>53130</v>
          </cell>
          <cell r="B192" t="str">
            <v>Camada de macadame seco</v>
          </cell>
          <cell r="C192" t="str">
            <v>m³</v>
          </cell>
          <cell r="D192">
            <v>33.19</v>
          </cell>
        </row>
        <row r="193">
          <cell r="A193">
            <v>53170</v>
          </cell>
          <cell r="B193" t="str">
            <v>Brita para acessos</v>
          </cell>
          <cell r="C193" t="str">
            <v>m²</v>
          </cell>
          <cell r="D193">
            <v>19.849999999999998</v>
          </cell>
        </row>
        <row r="194">
          <cell r="A194">
            <v>53180</v>
          </cell>
          <cell r="B194" t="str">
            <v>Camada de brita corrida</v>
          </cell>
          <cell r="C194" t="str">
            <v>m³</v>
          </cell>
          <cell r="D194">
            <v>32.17</v>
          </cell>
        </row>
        <row r="195">
          <cell r="A195">
            <v>53190</v>
          </cell>
          <cell r="B195" t="str">
            <v>Camada de brita graduada</v>
          </cell>
          <cell r="C195" t="str">
            <v>m³</v>
          </cell>
          <cell r="D195">
            <v>42.9</v>
          </cell>
        </row>
        <row r="196">
          <cell r="A196">
            <v>53195</v>
          </cell>
          <cell r="B196" t="str">
            <v>Brita graduada - na usina</v>
          </cell>
          <cell r="C196" t="str">
            <v>ton</v>
          </cell>
          <cell r="D196">
            <v>9.16</v>
          </cell>
        </row>
        <row r="197">
          <cell r="A197">
            <v>53200</v>
          </cell>
          <cell r="B197" t="str">
            <v>Camada de solo brita - 30/70</v>
          </cell>
          <cell r="C197" t="str">
            <v>m³</v>
          </cell>
          <cell r="D197">
            <v>19.14</v>
          </cell>
        </row>
        <row r="198">
          <cell r="A198">
            <v>53210</v>
          </cell>
          <cell r="B198" t="str">
            <v>Camada de seixo parcialmente britado - 70% britado</v>
          </cell>
          <cell r="C198" t="str">
            <v>m³</v>
          </cell>
          <cell r="D198">
            <v>13.02</v>
          </cell>
        </row>
        <row r="199">
          <cell r="A199">
            <v>53220</v>
          </cell>
          <cell r="B199" t="str">
            <v>Camada de seixo parcialmente britado - 65% britado</v>
          </cell>
          <cell r="C199" t="str">
            <v>m³</v>
          </cell>
          <cell r="D199">
            <v>12.76</v>
          </cell>
        </row>
        <row r="200">
          <cell r="A200">
            <v>53230</v>
          </cell>
          <cell r="B200" t="str">
            <v>Camada de seixo parcialmente britado - 60% britado</v>
          </cell>
          <cell r="C200" t="str">
            <v>m³</v>
          </cell>
          <cell r="D200">
            <v>12.51</v>
          </cell>
        </row>
        <row r="201">
          <cell r="A201">
            <v>53240</v>
          </cell>
          <cell r="B201" t="str">
            <v>Camada de seixo parcialmente britado - 50% britado</v>
          </cell>
          <cell r="C201" t="str">
            <v>m³</v>
          </cell>
          <cell r="D201">
            <v>11.97</v>
          </cell>
        </row>
        <row r="202">
          <cell r="A202">
            <v>53250</v>
          </cell>
          <cell r="B202" t="str">
            <v>Camada de seixo parcialmente britado - 40% britado</v>
          </cell>
          <cell r="C202" t="str">
            <v>m³</v>
          </cell>
          <cell r="D202">
            <v>11.44</v>
          </cell>
        </row>
        <row r="203">
          <cell r="A203">
            <v>53260</v>
          </cell>
          <cell r="B203" t="str">
            <v>Camada de seixo parcialmente britado - 30% britado</v>
          </cell>
          <cell r="C203" t="str">
            <v>m³</v>
          </cell>
          <cell r="D203">
            <v>10.93</v>
          </cell>
        </row>
        <row r="204">
          <cell r="A204">
            <v>53270</v>
          </cell>
          <cell r="B204" t="str">
            <v>Camada de seixo parcialmente britado - 20% britado</v>
          </cell>
          <cell r="C204" t="str">
            <v>m³</v>
          </cell>
          <cell r="D204">
            <v>10.4</v>
          </cell>
        </row>
        <row r="205">
          <cell r="A205">
            <v>53280</v>
          </cell>
          <cell r="B205" t="str">
            <v xml:space="preserve">Camada de seixo britado </v>
          </cell>
          <cell r="C205" t="str">
            <v>m³</v>
          </cell>
          <cell r="D205">
            <v>26.13</v>
          </cell>
        </row>
        <row r="206">
          <cell r="A206">
            <v>53300</v>
          </cell>
          <cell r="B206" t="str">
            <v>Imprimação</v>
          </cell>
          <cell r="C206" t="str">
            <v>m²</v>
          </cell>
          <cell r="D206">
            <v>0.1</v>
          </cell>
        </row>
        <row r="207">
          <cell r="A207">
            <v>53310</v>
          </cell>
          <cell r="B207" t="str">
            <v>Pintura de Ligação</v>
          </cell>
          <cell r="C207" t="str">
            <v>m²</v>
          </cell>
          <cell r="D207">
            <v>7.0000000000000007E-2</v>
          </cell>
        </row>
        <row r="208">
          <cell r="A208">
            <v>53320</v>
          </cell>
          <cell r="B208" t="str">
            <v>Tratamento superficial simples</v>
          </cell>
          <cell r="C208" t="str">
            <v>m²</v>
          </cell>
          <cell r="D208">
            <v>0.45999999999999996</v>
          </cell>
        </row>
        <row r="209">
          <cell r="A209">
            <v>53321</v>
          </cell>
          <cell r="B209" t="str">
            <v>Tratamento superficial simples com seixo</v>
          </cell>
          <cell r="C209" t="str">
            <v>m²</v>
          </cell>
          <cell r="D209">
            <v>0.32</v>
          </cell>
        </row>
        <row r="210">
          <cell r="A210">
            <v>53330</v>
          </cell>
          <cell r="B210" t="str">
            <v>Tratamento superficial duplo</v>
          </cell>
          <cell r="C210" t="str">
            <v>m²</v>
          </cell>
          <cell r="D210">
            <v>0.97</v>
          </cell>
        </row>
        <row r="211">
          <cell r="A211">
            <v>53331</v>
          </cell>
          <cell r="B211" t="str">
            <v>Tratamento superficial duplo com seixo</v>
          </cell>
          <cell r="C211" t="str">
            <v>m²</v>
          </cell>
          <cell r="D211">
            <v>0.82000000000000006</v>
          </cell>
        </row>
        <row r="212">
          <cell r="A212">
            <v>53350</v>
          </cell>
          <cell r="B212" t="str">
            <v>Tratamento superficial triplo</v>
          </cell>
          <cell r="C212" t="str">
            <v>m²</v>
          </cell>
          <cell r="D212">
            <v>1.06</v>
          </cell>
        </row>
        <row r="213">
          <cell r="A213">
            <v>53351</v>
          </cell>
          <cell r="B213" t="str">
            <v>Tratamento superficial triplo com seixo</v>
          </cell>
          <cell r="C213" t="str">
            <v>m²</v>
          </cell>
          <cell r="D213">
            <v>0.83</v>
          </cell>
        </row>
        <row r="214">
          <cell r="A214">
            <v>53360</v>
          </cell>
          <cell r="B214" t="str">
            <v>Camada de pre-misturado a frio</v>
          </cell>
          <cell r="C214" t="str">
            <v>ton</v>
          </cell>
          <cell r="D214">
            <v>18.36</v>
          </cell>
        </row>
        <row r="215">
          <cell r="A215">
            <v>53361</v>
          </cell>
          <cell r="B215" t="str">
            <v>Camada de pre-misturado a frio com seixo</v>
          </cell>
          <cell r="C215" t="str">
            <v>ton</v>
          </cell>
          <cell r="D215">
            <v>15.24</v>
          </cell>
        </row>
        <row r="216">
          <cell r="A216">
            <v>53365</v>
          </cell>
          <cell r="B216" t="str">
            <v>Pré-misturado a frio - na usina</v>
          </cell>
          <cell r="C216" t="str">
            <v>ton</v>
          </cell>
          <cell r="D216">
            <v>8.34</v>
          </cell>
        </row>
        <row r="217">
          <cell r="A217">
            <v>53370</v>
          </cell>
          <cell r="B217" t="str">
            <v>Camada de pré-misturado a quente</v>
          </cell>
          <cell r="C217" t="str">
            <v>ton</v>
          </cell>
          <cell r="D217">
            <v>29.86</v>
          </cell>
        </row>
        <row r="218">
          <cell r="A218">
            <v>53371</v>
          </cell>
          <cell r="B218" t="str">
            <v>Camada de pré-misturado a quente com seixo</v>
          </cell>
          <cell r="C218" t="str">
            <v>ton</v>
          </cell>
          <cell r="D218">
            <v>26.29</v>
          </cell>
        </row>
        <row r="219">
          <cell r="A219">
            <v>53375</v>
          </cell>
          <cell r="B219" t="str">
            <v>Pré-misturado a quente - na usina</v>
          </cell>
          <cell r="C219" t="str">
            <v>ton</v>
          </cell>
          <cell r="D219">
            <v>18.46</v>
          </cell>
        </row>
        <row r="220">
          <cell r="A220">
            <v>53380</v>
          </cell>
          <cell r="B220" t="str">
            <v>Camada de concreto asfáltico usinado a quente</v>
          </cell>
          <cell r="C220" t="str">
            <v>ton</v>
          </cell>
          <cell r="D220">
            <v>30.89</v>
          </cell>
        </row>
        <row r="221">
          <cell r="A221">
            <v>53381</v>
          </cell>
          <cell r="B221" t="str">
            <v>Camada de concreto asfáltico usinado a quente com seixo</v>
          </cell>
          <cell r="C221" t="str">
            <v>ton</v>
          </cell>
          <cell r="D221">
            <v>28.04</v>
          </cell>
        </row>
        <row r="222">
          <cell r="A222">
            <v>53382</v>
          </cell>
          <cell r="B222" t="str">
            <v>Concreto asfáltico usinado a quente  - na usina</v>
          </cell>
          <cell r="C222" t="str">
            <v>ton</v>
          </cell>
          <cell r="D222">
            <v>19.21</v>
          </cell>
        </row>
        <row r="223">
          <cell r="A223">
            <v>53383</v>
          </cell>
          <cell r="B223" t="str">
            <v>Camada de concreto asfáltico usinado a quente sem areia</v>
          </cell>
          <cell r="C223" t="str">
            <v>ton</v>
          </cell>
          <cell r="D223">
            <v>23.74</v>
          </cell>
        </row>
        <row r="224">
          <cell r="A224">
            <v>53390</v>
          </cell>
          <cell r="B224" t="str">
            <v>Capa selante</v>
          </cell>
          <cell r="C224" t="str">
            <v>m²</v>
          </cell>
          <cell r="D224">
            <v>0.18</v>
          </cell>
        </row>
        <row r="225">
          <cell r="A225">
            <v>53420</v>
          </cell>
          <cell r="B225" t="str">
            <v>Lama asfáltica</v>
          </cell>
          <cell r="C225" t="str">
            <v>m²</v>
          </cell>
          <cell r="D225">
            <v>0.18</v>
          </cell>
        </row>
        <row r="226">
          <cell r="A226">
            <v>53430</v>
          </cell>
          <cell r="B226" t="str">
            <v>Calçamento com paralelepipedos</v>
          </cell>
          <cell r="C226" t="str">
            <v>m²</v>
          </cell>
          <cell r="D226">
            <v>21.970000000000002</v>
          </cell>
        </row>
        <row r="227">
          <cell r="A227">
            <v>53440</v>
          </cell>
          <cell r="B227" t="str">
            <v>Meio-fio de pedra</v>
          </cell>
          <cell r="C227" t="str">
            <v>m</v>
          </cell>
          <cell r="D227">
            <v>7.5</v>
          </cell>
        </row>
        <row r="228">
          <cell r="A228">
            <v>53450</v>
          </cell>
          <cell r="B228" t="str">
            <v>Calçamento com lajotas sextavadas de 10 cm</v>
          </cell>
          <cell r="C228" t="str">
            <v>m²</v>
          </cell>
          <cell r="D228">
            <v>16.78</v>
          </cell>
        </row>
        <row r="229">
          <cell r="A229">
            <v>53460</v>
          </cell>
          <cell r="B229" t="str">
            <v>Calçamento com briquetes de 8 cm</v>
          </cell>
          <cell r="C229" t="str">
            <v>m²</v>
          </cell>
          <cell r="D229">
            <v>20.21</v>
          </cell>
        </row>
        <row r="230">
          <cell r="A230">
            <v>53470</v>
          </cell>
          <cell r="B230" t="str">
            <v>Pavimento rígido de concreto</v>
          </cell>
          <cell r="C230" t="str">
            <v>m³</v>
          </cell>
          <cell r="D230">
            <v>77.569999999999993</v>
          </cell>
        </row>
        <row r="231">
          <cell r="A231">
            <v>53480</v>
          </cell>
          <cell r="B231" t="str">
            <v>Concreto pobre rolado</v>
          </cell>
          <cell r="C231" t="str">
            <v>m³</v>
          </cell>
          <cell r="D231">
            <v>64.87</v>
          </cell>
        </row>
        <row r="232">
          <cell r="A232">
            <v>53481</v>
          </cell>
          <cell r="B232" t="str">
            <v>Camada drenante com brita para banqueta</v>
          </cell>
          <cell r="C232" t="str">
            <v>m³</v>
          </cell>
          <cell r="D232">
            <v>37.22</v>
          </cell>
        </row>
        <row r="233">
          <cell r="A233">
            <v>53482</v>
          </cell>
          <cell r="B233" t="str">
            <v>Banqueta de segurança com solo - execução</v>
          </cell>
          <cell r="C233" t="str">
            <v>m³</v>
          </cell>
          <cell r="D233">
            <v>15.28</v>
          </cell>
        </row>
        <row r="234">
          <cell r="A234">
            <v>53490</v>
          </cell>
          <cell r="B234" t="str">
            <v>Fornecimento de C.A.P. 20</v>
          </cell>
          <cell r="C234" t="str">
            <v>ton</v>
          </cell>
          <cell r="D234">
            <v>287.75</v>
          </cell>
        </row>
        <row r="235">
          <cell r="A235">
            <v>53500</v>
          </cell>
          <cell r="B235" t="str">
            <v>Fornecimento de C.A.P. 55</v>
          </cell>
          <cell r="C235" t="str">
            <v>ton</v>
          </cell>
          <cell r="D235">
            <v>259.63</v>
          </cell>
        </row>
        <row r="236">
          <cell r="A236">
            <v>53510</v>
          </cell>
          <cell r="B236" t="str">
            <v xml:space="preserve">Fornecimento de asfalto diluido CM-30 </v>
          </cell>
          <cell r="C236" t="str">
            <v>ton</v>
          </cell>
          <cell r="D236">
            <v>380.07000000000005</v>
          </cell>
        </row>
        <row r="237">
          <cell r="A237">
            <v>53520</v>
          </cell>
          <cell r="B237" t="str">
            <v>Fornecimento de asfalto diluido CR/70/250/800</v>
          </cell>
          <cell r="C237" t="str">
            <v>ton</v>
          </cell>
          <cell r="D237">
            <v>380.07000000000005</v>
          </cell>
        </row>
        <row r="238">
          <cell r="A238">
            <v>53530</v>
          </cell>
          <cell r="B238" t="str">
            <v>Fornecimento  de emulsão asfáltica RM-1C</v>
          </cell>
          <cell r="C238" t="str">
            <v>ton</v>
          </cell>
          <cell r="D238">
            <v>369.02000000000004</v>
          </cell>
        </row>
        <row r="239">
          <cell r="A239">
            <v>53540</v>
          </cell>
          <cell r="B239" t="str">
            <v>Fornecimento  de emulsão asfáltica RM-2C</v>
          </cell>
          <cell r="C239" t="str">
            <v>ton</v>
          </cell>
          <cell r="D239">
            <v>376.73</v>
          </cell>
        </row>
        <row r="240">
          <cell r="A240">
            <v>53550</v>
          </cell>
          <cell r="B240" t="str">
            <v>Fornecimento  de emulsão asfáltica RR-1C</v>
          </cell>
          <cell r="C240" t="str">
            <v>ton</v>
          </cell>
          <cell r="D240">
            <v>298.06</v>
          </cell>
        </row>
        <row r="241">
          <cell r="A241">
            <v>53560</v>
          </cell>
          <cell r="B241" t="str">
            <v>Fornecimento  de emulsão asfáltica RR-2C</v>
          </cell>
          <cell r="C241" t="str">
            <v>ton</v>
          </cell>
          <cell r="D241">
            <v>317.21000000000004</v>
          </cell>
        </row>
        <row r="242">
          <cell r="A242">
            <v>53570</v>
          </cell>
          <cell r="B242" t="str">
            <v>Fornecimento  de emulsão asfáltica RL-1C</v>
          </cell>
          <cell r="C242" t="str">
            <v>ton</v>
          </cell>
          <cell r="D242">
            <v>388.35</v>
          </cell>
        </row>
        <row r="243">
          <cell r="A243">
            <v>53580</v>
          </cell>
          <cell r="B243" t="str">
            <v>Fornecimento e transporte de cimento para pavimentação</v>
          </cell>
          <cell r="C243" t="str">
            <v>ton</v>
          </cell>
          <cell r="D243">
            <v>179.11</v>
          </cell>
        </row>
        <row r="244">
          <cell r="A244">
            <v>53610</v>
          </cell>
          <cell r="B244" t="str">
            <v>Solo melhorado com cimento (3%) - mistura na pista</v>
          </cell>
          <cell r="C244" t="str">
            <v>m³</v>
          </cell>
          <cell r="D244">
            <v>19.73</v>
          </cell>
        </row>
        <row r="245">
          <cell r="A245">
            <v>53620</v>
          </cell>
          <cell r="B245" t="str">
            <v>Solo melhorado com cimento (4%) - mistura na pista</v>
          </cell>
          <cell r="C245" t="str">
            <v>m³</v>
          </cell>
          <cell r="D245">
            <v>23.73</v>
          </cell>
        </row>
        <row r="246">
          <cell r="A246">
            <v>53630</v>
          </cell>
          <cell r="B246" t="str">
            <v>Solo melhorado com cimento (5%) - mistura na pista</v>
          </cell>
          <cell r="C246" t="str">
            <v>m³</v>
          </cell>
          <cell r="D246">
            <v>26.95</v>
          </cell>
        </row>
        <row r="247">
          <cell r="A247">
            <v>53636</v>
          </cell>
          <cell r="B247" t="str">
            <v>Solo melhorado com cimento (8%) - mistura na pista</v>
          </cell>
          <cell r="C247" t="str">
            <v>m³</v>
          </cell>
          <cell r="D247">
            <v>36.299999999999997</v>
          </cell>
        </row>
        <row r="248">
          <cell r="A248">
            <v>53640</v>
          </cell>
          <cell r="B248" t="str">
            <v>Solo-cal (2%) -cimento (3%) - mistura na pista</v>
          </cell>
          <cell r="C248" t="str">
            <v>m³</v>
          </cell>
          <cell r="D248">
            <v>22.11</v>
          </cell>
        </row>
        <row r="249">
          <cell r="A249">
            <v>53650</v>
          </cell>
          <cell r="B249" t="str">
            <v>Solo-cal (2%) -cimento (4%) - mistura na pista</v>
          </cell>
          <cell r="C249" t="str">
            <v>m³</v>
          </cell>
          <cell r="D249">
            <v>26.81</v>
          </cell>
        </row>
        <row r="250">
          <cell r="A250">
            <v>53660</v>
          </cell>
          <cell r="B250" t="str">
            <v>Solo-cal (2%) -cimento (5%) - mistura na pista</v>
          </cell>
          <cell r="C250" t="str">
            <v>m³</v>
          </cell>
          <cell r="D250">
            <v>28.86</v>
          </cell>
        </row>
        <row r="251">
          <cell r="A251">
            <v>53670</v>
          </cell>
          <cell r="B251" t="str">
            <v>Solo-cal (3%) -cimento (3%) - mistura na pista</v>
          </cell>
          <cell r="C251" t="str">
            <v>m³</v>
          </cell>
          <cell r="D251">
            <v>25.13</v>
          </cell>
        </row>
        <row r="252">
          <cell r="A252">
            <v>53680</v>
          </cell>
          <cell r="B252" t="str">
            <v>Solo-cal (3%) -cimento (4%) - mistura na pista</v>
          </cell>
          <cell r="C252" t="str">
            <v>m³</v>
          </cell>
          <cell r="D252">
            <v>28.02</v>
          </cell>
        </row>
        <row r="253">
          <cell r="A253">
            <v>53690</v>
          </cell>
          <cell r="B253" t="str">
            <v>Solo-cal (3%) -cimento (5%) - mistura na pista</v>
          </cell>
          <cell r="C253" t="str">
            <v>m³</v>
          </cell>
          <cell r="D253">
            <v>30.85</v>
          </cell>
        </row>
        <row r="254">
          <cell r="A254">
            <v>53700</v>
          </cell>
          <cell r="B254" t="str">
            <v>Solo-cal (4%) -cimento (4%) - mistura na pista</v>
          </cell>
          <cell r="C254" t="str">
            <v>m³</v>
          </cell>
          <cell r="D254">
            <v>30.01</v>
          </cell>
        </row>
        <row r="255">
          <cell r="A255">
            <v>53710</v>
          </cell>
          <cell r="B255" t="str">
            <v>Solo-cal (4%) -cimento (5%) - mistura na pista</v>
          </cell>
          <cell r="C255" t="str">
            <v>m³</v>
          </cell>
          <cell r="D255">
            <v>32.9</v>
          </cell>
        </row>
        <row r="256">
          <cell r="A256">
            <v>53720</v>
          </cell>
          <cell r="B256" t="str">
            <v>Solo-cal (5%) -cimento (5%) - mistura na pista</v>
          </cell>
          <cell r="C256" t="str">
            <v>m³</v>
          </cell>
          <cell r="D256">
            <v>34.89</v>
          </cell>
        </row>
        <row r="257">
          <cell r="A257">
            <v>53730</v>
          </cell>
          <cell r="B257" t="str">
            <v>Cascalho (local) - cal (3%) - cimento (3%)</v>
          </cell>
          <cell r="C257" t="str">
            <v>m³</v>
          </cell>
          <cell r="D257">
            <v>25.86</v>
          </cell>
        </row>
        <row r="258">
          <cell r="A258">
            <v>53740</v>
          </cell>
          <cell r="B258" t="str">
            <v>Cascalho (local) - cal (3%) - cimento (4%)</v>
          </cell>
          <cell r="C258" t="str">
            <v>m³</v>
          </cell>
          <cell r="D258">
            <v>29.61</v>
          </cell>
        </row>
        <row r="259">
          <cell r="A259">
            <v>53750</v>
          </cell>
          <cell r="B259" t="str">
            <v>Cascalho (local) - cal (4%) - cimento (4%)</v>
          </cell>
          <cell r="C259" t="str">
            <v>m³</v>
          </cell>
          <cell r="D259">
            <v>32.119999999999997</v>
          </cell>
        </row>
        <row r="260">
          <cell r="A260">
            <v>53760</v>
          </cell>
          <cell r="B260" t="str">
            <v>Cascalho (local) - cal (4%) - cimento (5%)</v>
          </cell>
          <cell r="C260" t="str">
            <v>m³</v>
          </cell>
          <cell r="D260">
            <v>35.619999999999997</v>
          </cell>
        </row>
        <row r="261">
          <cell r="A261">
            <v>53770</v>
          </cell>
          <cell r="B261" t="str">
            <v>Cascalho (local) - cal (5%) - cimento (5%)</v>
          </cell>
          <cell r="C261" t="str">
            <v>m³</v>
          </cell>
          <cell r="D261">
            <v>38.01</v>
          </cell>
        </row>
        <row r="262">
          <cell r="A262">
            <v>53780</v>
          </cell>
          <cell r="B262" t="str">
            <v xml:space="preserve">Cascalho (local) - cal (4%) </v>
          </cell>
          <cell r="C262" t="str">
            <v>m³</v>
          </cell>
          <cell r="D262">
            <v>17.149999999999999</v>
          </cell>
        </row>
        <row r="263">
          <cell r="A263">
            <v>53790</v>
          </cell>
          <cell r="B263" t="str">
            <v xml:space="preserve">Cascalho (local) - cal (5%) </v>
          </cell>
          <cell r="C263" t="str">
            <v>m³</v>
          </cell>
          <cell r="D263">
            <v>20.02</v>
          </cell>
        </row>
        <row r="264">
          <cell r="A264">
            <v>53800</v>
          </cell>
          <cell r="B264" t="str">
            <v xml:space="preserve">Cascalho (local) - cal (6%) </v>
          </cell>
          <cell r="C264" t="str">
            <v>m³</v>
          </cell>
          <cell r="D264">
            <v>22.65</v>
          </cell>
        </row>
        <row r="265">
          <cell r="A265">
            <v>53810</v>
          </cell>
          <cell r="B265" t="str">
            <v>Solo-brita (20-80) mistura  na pista (solo argiloso)</v>
          </cell>
          <cell r="C265" t="str">
            <v>m³</v>
          </cell>
          <cell r="D265">
            <v>18.420000000000002</v>
          </cell>
        </row>
        <row r="266">
          <cell r="A266">
            <v>53820</v>
          </cell>
          <cell r="B266" t="str">
            <v>Solo-brita (25-75) mistura  na pista (solo argiloso)</v>
          </cell>
          <cell r="C266" t="str">
            <v>m³</v>
          </cell>
          <cell r="D266">
            <v>18.2</v>
          </cell>
        </row>
        <row r="267">
          <cell r="A267">
            <v>53830</v>
          </cell>
          <cell r="B267" t="str">
            <v>Solo-brita (30-70) mistura  na pista (solo argiloso)</v>
          </cell>
          <cell r="C267" t="str">
            <v>m³</v>
          </cell>
          <cell r="D267">
            <v>17.989999999999998</v>
          </cell>
        </row>
        <row r="268">
          <cell r="A268">
            <v>53840</v>
          </cell>
          <cell r="B268" t="str">
            <v>Solo-brita (35-65) mistura  na pista (solo argiloso)</v>
          </cell>
          <cell r="C268" t="str">
            <v>m³</v>
          </cell>
          <cell r="D268">
            <v>17.79</v>
          </cell>
        </row>
        <row r="269">
          <cell r="A269">
            <v>53850</v>
          </cell>
          <cell r="B269" t="str">
            <v>Solo-brita (50-50) mistura  na pista (solo argiloso)</v>
          </cell>
          <cell r="C269" t="str">
            <v>m³</v>
          </cell>
          <cell r="D269">
            <v>17.13</v>
          </cell>
        </row>
        <row r="270">
          <cell r="A270">
            <v>53860</v>
          </cell>
          <cell r="B270" t="str">
            <v>TST I-4 com emulsão</v>
          </cell>
          <cell r="C270" t="str">
            <v>m²</v>
          </cell>
          <cell r="D270">
            <v>1.01</v>
          </cell>
        </row>
        <row r="271">
          <cell r="A271">
            <v>55000</v>
          </cell>
          <cell r="B271" t="str">
            <v>Escav.valas p/drenagem profunda em material de 1a. categoria</v>
          </cell>
          <cell r="C271" t="str">
            <v>m³</v>
          </cell>
          <cell r="D271">
            <v>6.57</v>
          </cell>
        </row>
        <row r="272">
          <cell r="A272">
            <v>55050</v>
          </cell>
          <cell r="B272" t="str">
            <v>Escav.valas p/drenagem profunda em material de 2a. categoria</v>
          </cell>
          <cell r="C272" t="str">
            <v>m³</v>
          </cell>
          <cell r="D272">
            <v>8.2899999999999991</v>
          </cell>
        </row>
        <row r="273">
          <cell r="A273">
            <v>55100</v>
          </cell>
          <cell r="B273" t="str">
            <v>Escav.valas p/drenagem profunda em material de 3a. categoria</v>
          </cell>
          <cell r="C273" t="str">
            <v>m³</v>
          </cell>
          <cell r="D273">
            <v>35.119999999999997</v>
          </cell>
        </row>
        <row r="274">
          <cell r="A274">
            <v>55150</v>
          </cell>
          <cell r="B274" t="str">
            <v>Escavação de valetas de proteção</v>
          </cell>
          <cell r="C274" t="str">
            <v>m³</v>
          </cell>
          <cell r="D274">
            <v>12.15</v>
          </cell>
        </row>
        <row r="275">
          <cell r="A275">
            <v>55200</v>
          </cell>
          <cell r="B275" t="str">
            <v>Produção carga e transporte de brita para drenos</v>
          </cell>
          <cell r="C275" t="str">
            <v>m³</v>
          </cell>
          <cell r="D275">
            <v>13.01</v>
          </cell>
        </row>
        <row r="276">
          <cell r="A276">
            <v>55250</v>
          </cell>
          <cell r="B276" t="str">
            <v>Sarjeta em meia calha com D=30 cm</v>
          </cell>
          <cell r="C276" t="str">
            <v>m</v>
          </cell>
          <cell r="D276">
            <v>8.17</v>
          </cell>
        </row>
        <row r="277">
          <cell r="A277">
            <v>55300</v>
          </cell>
          <cell r="B277" t="str">
            <v>Sarjeta em meia calha com D=40 cm</v>
          </cell>
          <cell r="C277" t="str">
            <v>m</v>
          </cell>
          <cell r="D277">
            <v>11</v>
          </cell>
        </row>
        <row r="278">
          <cell r="A278">
            <v>55350</v>
          </cell>
          <cell r="B278" t="str">
            <v>Sarjeta em meia calha com D=60 cm</v>
          </cell>
          <cell r="C278" t="str">
            <v>m</v>
          </cell>
          <cell r="D278">
            <v>20.260000000000002</v>
          </cell>
        </row>
        <row r="279">
          <cell r="A279">
            <v>55450</v>
          </cell>
          <cell r="B279" t="str">
            <v>Sarjeta triangular de concreto - tipo I</v>
          </cell>
          <cell r="C279" t="str">
            <v>m</v>
          </cell>
          <cell r="D279">
            <v>11.56</v>
          </cell>
        </row>
        <row r="280">
          <cell r="A280">
            <v>55500</v>
          </cell>
          <cell r="B280" t="str">
            <v>Sarjeta triangular de concreto - tipo II</v>
          </cell>
          <cell r="C280" t="str">
            <v>m</v>
          </cell>
          <cell r="D280">
            <v>14.270000000000001</v>
          </cell>
        </row>
        <row r="281">
          <cell r="A281">
            <v>55550</v>
          </cell>
          <cell r="B281" t="str">
            <v>Sarjeta triangular de concreto - tipo III</v>
          </cell>
          <cell r="C281" t="str">
            <v>m</v>
          </cell>
          <cell r="D281">
            <v>17.04</v>
          </cell>
        </row>
        <row r="282">
          <cell r="A282">
            <v>55650</v>
          </cell>
          <cell r="B282" t="str">
            <v>Sarjeta trapezoidal de concreto - tipo I</v>
          </cell>
          <cell r="C282" t="str">
            <v>m</v>
          </cell>
          <cell r="D282">
            <v>16.740000000000002</v>
          </cell>
        </row>
        <row r="283">
          <cell r="A283">
            <v>55700</v>
          </cell>
          <cell r="B283" t="str">
            <v>Sarjeta trapezoidal de concreto - tipo II</v>
          </cell>
          <cell r="C283" t="str">
            <v>m</v>
          </cell>
          <cell r="D283">
            <v>32.21</v>
          </cell>
        </row>
        <row r="284">
          <cell r="A284">
            <v>55850</v>
          </cell>
          <cell r="B284" t="str">
            <v>Sarjeta retangular de concreto armado - tipo I</v>
          </cell>
          <cell r="C284" t="str">
            <v>m</v>
          </cell>
          <cell r="D284">
            <v>83.36</v>
          </cell>
        </row>
        <row r="285">
          <cell r="A285">
            <v>55900</v>
          </cell>
          <cell r="B285" t="str">
            <v>Sarjeta retangular de concreto armado - tipo II</v>
          </cell>
          <cell r="C285" t="str">
            <v>m</v>
          </cell>
          <cell r="D285">
            <v>95.6</v>
          </cell>
        </row>
        <row r="286">
          <cell r="A286">
            <v>55950</v>
          </cell>
          <cell r="B286" t="str">
            <v>Sarjeta retangular de concreto armado - tipo III</v>
          </cell>
          <cell r="C286" t="str">
            <v>m</v>
          </cell>
          <cell r="D286">
            <v>114.44000000000001</v>
          </cell>
        </row>
        <row r="287">
          <cell r="A287">
            <v>56000</v>
          </cell>
          <cell r="B287" t="str">
            <v>Sarjeta retangular de concreto armado - tipo IV</v>
          </cell>
          <cell r="C287" t="str">
            <v>m</v>
          </cell>
          <cell r="D287">
            <v>143.44</v>
          </cell>
        </row>
        <row r="288">
          <cell r="A288">
            <v>56050</v>
          </cell>
          <cell r="B288" t="str">
            <v>Sarjeta de terraceamento</v>
          </cell>
          <cell r="C288" t="str">
            <v>m</v>
          </cell>
          <cell r="D288">
            <v>15.04</v>
          </cell>
        </row>
        <row r="289">
          <cell r="A289">
            <v>56150</v>
          </cell>
          <cell r="B289" t="str">
            <v>Banqueta de condução - tipo I</v>
          </cell>
          <cell r="C289" t="str">
            <v>m</v>
          </cell>
          <cell r="D289">
            <v>15.5</v>
          </cell>
        </row>
        <row r="290">
          <cell r="A290">
            <v>56200</v>
          </cell>
          <cell r="B290" t="str">
            <v>Banqueta de condução - tipo II</v>
          </cell>
          <cell r="C290" t="str">
            <v>m</v>
          </cell>
          <cell r="D290">
            <v>12.75</v>
          </cell>
        </row>
        <row r="291">
          <cell r="A291">
            <v>56250</v>
          </cell>
          <cell r="B291" t="str">
            <v>Rápidos</v>
          </cell>
          <cell r="C291" t="str">
            <v>m</v>
          </cell>
          <cell r="D291">
            <v>14.4</v>
          </cell>
        </row>
        <row r="292">
          <cell r="A292">
            <v>56300</v>
          </cell>
          <cell r="B292" t="str">
            <v>Meio-fio de concreto simples</v>
          </cell>
          <cell r="C292" t="str">
            <v>m</v>
          </cell>
          <cell r="D292">
            <v>16.7</v>
          </cell>
        </row>
        <row r="293">
          <cell r="A293">
            <v>56350</v>
          </cell>
          <cell r="B293" t="str">
            <v>Meio-fio de concreto armado</v>
          </cell>
          <cell r="C293" t="str">
            <v>m</v>
          </cell>
          <cell r="D293">
            <v>30.419999999999998</v>
          </cell>
        </row>
        <row r="294">
          <cell r="A294">
            <v>56400</v>
          </cell>
          <cell r="B294" t="str">
            <v>Meio-fio de concreto 12 x 15 cm - moldado por extrusão</v>
          </cell>
          <cell r="C294" t="str">
            <v>m</v>
          </cell>
          <cell r="D294">
            <v>3.4</v>
          </cell>
        </row>
        <row r="295">
          <cell r="A295">
            <v>56450</v>
          </cell>
          <cell r="B295" t="str">
            <v>Travessia sobre sarjeta em acesso secundário</v>
          </cell>
          <cell r="C295" t="str">
            <v>m</v>
          </cell>
          <cell r="D295">
            <v>44.46</v>
          </cell>
        </row>
        <row r="296">
          <cell r="A296">
            <v>56500</v>
          </cell>
          <cell r="B296" t="str">
            <v>Travessia sobre valetão em acesso secundário</v>
          </cell>
          <cell r="C296" t="str">
            <v>m</v>
          </cell>
          <cell r="D296">
            <v>49.800000000000004</v>
          </cell>
        </row>
        <row r="297">
          <cell r="A297">
            <v>56550</v>
          </cell>
          <cell r="B297" t="str">
            <v>Caixa coletora com boca de lobo tipo C1 com H=2,0 m</v>
          </cell>
          <cell r="C297" t="str">
            <v>un</v>
          </cell>
          <cell r="D297">
            <v>614.54999999999995</v>
          </cell>
        </row>
        <row r="298">
          <cell r="A298">
            <v>56600</v>
          </cell>
          <cell r="B298" t="str">
            <v>Caixa coletora com boca de lobo tipo C2 com H=2,0 m</v>
          </cell>
          <cell r="C298" t="str">
            <v>un</v>
          </cell>
          <cell r="D298">
            <v>804.09</v>
          </cell>
        </row>
        <row r="299">
          <cell r="A299">
            <v>56650</v>
          </cell>
          <cell r="B299" t="str">
            <v>Caixa coletora com boca de lobo tipo C1 com H=3,0 m</v>
          </cell>
          <cell r="C299" t="str">
            <v>un</v>
          </cell>
          <cell r="D299">
            <v>952.55000000000007</v>
          </cell>
        </row>
        <row r="300">
          <cell r="A300">
            <v>56700</v>
          </cell>
          <cell r="B300" t="str">
            <v>Caixa coletora com boca de lobo tipo C2 com H=3,5 m</v>
          </cell>
          <cell r="C300" t="str">
            <v>un</v>
          </cell>
          <cell r="D300">
            <v>1100.99</v>
          </cell>
        </row>
        <row r="301">
          <cell r="A301">
            <v>57050</v>
          </cell>
          <cell r="B301" t="str">
            <v>Caixa coletora sobre galeria</v>
          </cell>
          <cell r="C301" t="str">
            <v>un</v>
          </cell>
          <cell r="D301">
            <v>316.95</v>
          </cell>
        </row>
        <row r="302">
          <cell r="A302">
            <v>57100</v>
          </cell>
          <cell r="B302" t="str">
            <v>Caixa coletora com boca de lobo - tipo I</v>
          </cell>
          <cell r="C302" t="str">
            <v>un</v>
          </cell>
          <cell r="D302">
            <v>1049.42</v>
          </cell>
        </row>
        <row r="303">
          <cell r="A303">
            <v>57150</v>
          </cell>
          <cell r="B303" t="str">
            <v>Caixa coletora com boca de lobo - tipo II</v>
          </cell>
          <cell r="C303" t="str">
            <v>un</v>
          </cell>
          <cell r="D303">
            <v>881.63</v>
          </cell>
        </row>
        <row r="304">
          <cell r="A304">
            <v>57200</v>
          </cell>
          <cell r="B304" t="str">
            <v>Caixa coletora com boca de lobo para BSTC D=40 cm e H=1,5 m</v>
          </cell>
          <cell r="C304" t="str">
            <v>un</v>
          </cell>
          <cell r="D304">
            <v>487.98</v>
          </cell>
        </row>
        <row r="305">
          <cell r="A305">
            <v>57250</v>
          </cell>
          <cell r="B305" t="str">
            <v>Caixa coletora com boca de lobo para BSTC D=40 cm e H=2,0 m</v>
          </cell>
          <cell r="C305" t="str">
            <v>un</v>
          </cell>
          <cell r="D305">
            <v>601.89</v>
          </cell>
        </row>
        <row r="306">
          <cell r="A306">
            <v>57300</v>
          </cell>
          <cell r="B306" t="str">
            <v>Caixa coletora com boca de lobo para BSTC D=50 cm e H=1,5 m</v>
          </cell>
          <cell r="C306" t="str">
            <v>un</v>
          </cell>
          <cell r="D306">
            <v>515.80000000000007</v>
          </cell>
        </row>
        <row r="307">
          <cell r="A307">
            <v>57350</v>
          </cell>
          <cell r="B307" t="str">
            <v>Caixa coletora com boca de lobo para BSTC D=50 cm e H=2,0 m</v>
          </cell>
          <cell r="C307" t="str">
            <v>un</v>
          </cell>
          <cell r="D307">
            <v>636.0100000000001</v>
          </cell>
        </row>
        <row r="308">
          <cell r="A308">
            <v>57400</v>
          </cell>
          <cell r="B308" t="str">
            <v>Caixa coletora com boca de lobo para BSTC D=60 cm e H=1,5 m</v>
          </cell>
          <cell r="C308" t="str">
            <v>un</v>
          </cell>
          <cell r="D308">
            <v>545.13</v>
          </cell>
        </row>
        <row r="309">
          <cell r="A309">
            <v>57450</v>
          </cell>
          <cell r="B309" t="str">
            <v>Caixa coletora com boca de lobo para BSTC D=60 cm e H=2,0 m</v>
          </cell>
          <cell r="C309" t="str">
            <v>un</v>
          </cell>
          <cell r="D309">
            <v>673.43000000000006</v>
          </cell>
        </row>
        <row r="310">
          <cell r="A310">
            <v>57500</v>
          </cell>
          <cell r="B310" t="str">
            <v>Caixa coletora com boca de lobo para BSTC D=60 cm e H=2,5 m</v>
          </cell>
          <cell r="C310" t="str">
            <v>un</v>
          </cell>
          <cell r="D310">
            <v>801.77</v>
          </cell>
        </row>
        <row r="311">
          <cell r="A311">
            <v>57550</v>
          </cell>
          <cell r="B311" t="str">
            <v>Caixa coletora com boca de lobo para BSTC D=100 cm e H=2,0 m</v>
          </cell>
          <cell r="C311" t="str">
            <v>un</v>
          </cell>
          <cell r="D311">
            <v>780.62</v>
          </cell>
        </row>
        <row r="312">
          <cell r="A312">
            <v>57600</v>
          </cell>
          <cell r="B312" t="str">
            <v>Caixa coletora com boca de lobo para BSTC D=120 cm e H=2,0 m</v>
          </cell>
          <cell r="C312" t="str">
            <v>un</v>
          </cell>
          <cell r="D312">
            <v>828.1</v>
          </cell>
        </row>
        <row r="313">
          <cell r="A313">
            <v>57650</v>
          </cell>
          <cell r="B313" t="str">
            <v>Descida d'água para valetas de corte - tipo DDV</v>
          </cell>
          <cell r="C313" t="str">
            <v>m</v>
          </cell>
          <cell r="D313">
            <v>81.430000000000007</v>
          </cell>
        </row>
        <row r="314">
          <cell r="A314">
            <v>57700</v>
          </cell>
          <cell r="B314" t="str">
            <v>Entrada d'água para descida tipo DDV</v>
          </cell>
          <cell r="C314" t="str">
            <v>un</v>
          </cell>
          <cell r="D314">
            <v>73.5</v>
          </cell>
        </row>
        <row r="315">
          <cell r="A315">
            <v>57750</v>
          </cell>
          <cell r="B315" t="str">
            <v>Caixa de amortecimento para descida d'água tipo DDV</v>
          </cell>
          <cell r="C315" t="str">
            <v>un</v>
          </cell>
          <cell r="D315">
            <v>77.58</v>
          </cell>
        </row>
        <row r="316">
          <cell r="A316">
            <v>57800</v>
          </cell>
          <cell r="B316" t="str">
            <v>Descida d'água em cortes - tipo DD-1</v>
          </cell>
          <cell r="C316" t="str">
            <v>m</v>
          </cell>
          <cell r="D316">
            <v>125.19999999999999</v>
          </cell>
        </row>
        <row r="317">
          <cell r="A317">
            <v>57850</v>
          </cell>
          <cell r="B317" t="str">
            <v>Descida d'água em cortes - tipo DD-2</v>
          </cell>
          <cell r="C317" t="str">
            <v>m</v>
          </cell>
          <cell r="D317">
            <v>135.91</v>
          </cell>
        </row>
        <row r="318">
          <cell r="A318">
            <v>57900</v>
          </cell>
          <cell r="B318" t="str">
            <v>Descida d'água em cortes - tipo DD-3</v>
          </cell>
          <cell r="C318" t="str">
            <v>m</v>
          </cell>
          <cell r="D318">
            <v>146.51</v>
          </cell>
        </row>
        <row r="319">
          <cell r="A319">
            <v>57950</v>
          </cell>
          <cell r="B319" t="str">
            <v>Descida d'água em cortes - tipo DD-4</v>
          </cell>
          <cell r="C319" t="str">
            <v>m</v>
          </cell>
          <cell r="D319">
            <v>199.45</v>
          </cell>
        </row>
        <row r="320">
          <cell r="A320">
            <v>58000</v>
          </cell>
          <cell r="B320" t="str">
            <v>Descida d'água em cortes - tipo DD-5</v>
          </cell>
          <cell r="C320" t="str">
            <v>m</v>
          </cell>
          <cell r="D320">
            <v>224.54</v>
          </cell>
        </row>
        <row r="321">
          <cell r="A321">
            <v>58050</v>
          </cell>
          <cell r="B321" t="str">
            <v>Descida d'água em cortes - tipo DD-6</v>
          </cell>
          <cell r="C321" t="str">
            <v>m</v>
          </cell>
          <cell r="D321">
            <v>248.6</v>
          </cell>
        </row>
        <row r="322">
          <cell r="A322">
            <v>58100</v>
          </cell>
          <cell r="B322" t="str">
            <v>Descida d'água em aterros - tipo DD-1</v>
          </cell>
          <cell r="C322" t="str">
            <v>m</v>
          </cell>
          <cell r="D322">
            <v>156.13</v>
          </cell>
        </row>
        <row r="323">
          <cell r="A323">
            <v>58150</v>
          </cell>
          <cell r="B323" t="str">
            <v>Descida d'água em aterros - tipo DD-2</v>
          </cell>
          <cell r="C323" t="str">
            <v>m</v>
          </cell>
          <cell r="D323">
            <v>173.10000000000002</v>
          </cell>
        </row>
        <row r="324">
          <cell r="A324">
            <v>58200</v>
          </cell>
          <cell r="B324" t="str">
            <v>Descida d'água em aterros - tipo DD-3</v>
          </cell>
          <cell r="C324" t="str">
            <v>m</v>
          </cell>
          <cell r="D324">
            <v>189.79</v>
          </cell>
        </row>
        <row r="325">
          <cell r="A325">
            <v>58250</v>
          </cell>
          <cell r="B325" t="str">
            <v>Descida d'água em aterros - tipo DD-4</v>
          </cell>
          <cell r="C325" t="str">
            <v>m</v>
          </cell>
          <cell r="D325">
            <v>257.08999999999997</v>
          </cell>
        </row>
        <row r="326">
          <cell r="A326">
            <v>58300</v>
          </cell>
          <cell r="B326" t="str">
            <v>Descida d'água em aterros - tipo DD-5</v>
          </cell>
          <cell r="C326" t="str">
            <v>m</v>
          </cell>
          <cell r="D326">
            <v>314.51</v>
          </cell>
        </row>
        <row r="327">
          <cell r="A327">
            <v>58350</v>
          </cell>
          <cell r="B327" t="str">
            <v>Descida d'água em aterros - tipo DD-6</v>
          </cell>
          <cell r="C327" t="str">
            <v>m</v>
          </cell>
          <cell r="D327">
            <v>328.98</v>
          </cell>
        </row>
        <row r="328">
          <cell r="A328">
            <v>58400</v>
          </cell>
          <cell r="B328" t="str">
            <v>Descida d'água em aterros para BTTC D= 120 cm</v>
          </cell>
          <cell r="C328" t="str">
            <v>m</v>
          </cell>
          <cell r="D328">
            <v>579.87</v>
          </cell>
        </row>
        <row r="329">
          <cell r="A329">
            <v>58450</v>
          </cell>
          <cell r="B329" t="str">
            <v>Boca para descida d'água em cortes - tipo DD-1</v>
          </cell>
          <cell r="C329" t="str">
            <v>un</v>
          </cell>
          <cell r="D329">
            <v>126.08000000000001</v>
          </cell>
        </row>
        <row r="330">
          <cell r="A330">
            <v>58500</v>
          </cell>
          <cell r="B330" t="str">
            <v>Boca para descida d'água em cortes - tipo DD-2</v>
          </cell>
          <cell r="C330" t="str">
            <v>un</v>
          </cell>
          <cell r="D330">
            <v>138.61000000000001</v>
          </cell>
        </row>
        <row r="331">
          <cell r="A331">
            <v>58550</v>
          </cell>
          <cell r="B331" t="str">
            <v>Boca para descida d'água em cortes - tipo DD-3</v>
          </cell>
          <cell r="C331" t="str">
            <v>un</v>
          </cell>
          <cell r="D331">
            <v>151.62</v>
          </cell>
        </row>
        <row r="332">
          <cell r="A332">
            <v>58600</v>
          </cell>
          <cell r="B332" t="str">
            <v>Boca para descida d'água em cortes - tipo DD-4</v>
          </cell>
          <cell r="C332" t="str">
            <v>un</v>
          </cell>
          <cell r="D332">
            <v>216.17000000000002</v>
          </cell>
        </row>
        <row r="333">
          <cell r="A333">
            <v>58650</v>
          </cell>
          <cell r="B333" t="str">
            <v>Boca para descida d'água em cortes - tipo DD-5</v>
          </cell>
          <cell r="C333" t="str">
            <v>un</v>
          </cell>
          <cell r="D333">
            <v>247.35000000000002</v>
          </cell>
        </row>
        <row r="334">
          <cell r="A334">
            <v>58700</v>
          </cell>
          <cell r="B334" t="str">
            <v>Boca para descida d'água em cortes - tipo DD-6</v>
          </cell>
          <cell r="C334" t="str">
            <v>un</v>
          </cell>
          <cell r="D334">
            <v>276.43</v>
          </cell>
        </row>
        <row r="335">
          <cell r="A335">
            <v>58750</v>
          </cell>
          <cell r="B335" t="str">
            <v>Boca para descida d'água em aterros - tipo DD-1</v>
          </cell>
          <cell r="C335" t="str">
            <v>un</v>
          </cell>
          <cell r="D335">
            <v>298.39999999999998</v>
          </cell>
        </row>
        <row r="336">
          <cell r="A336">
            <v>58800</v>
          </cell>
          <cell r="B336" t="str">
            <v>Boca para descida d'água em aterros - tipo DD-2</v>
          </cell>
          <cell r="C336" t="str">
            <v>un</v>
          </cell>
          <cell r="D336">
            <v>417.74</v>
          </cell>
        </row>
        <row r="337">
          <cell r="A337">
            <v>58850</v>
          </cell>
          <cell r="B337" t="str">
            <v>Boca para descida d'água em aterros - tipo DD-3</v>
          </cell>
          <cell r="C337" t="str">
            <v>un</v>
          </cell>
          <cell r="D337">
            <v>515.94000000000005</v>
          </cell>
        </row>
        <row r="338">
          <cell r="A338">
            <v>58900</v>
          </cell>
          <cell r="B338" t="str">
            <v>Boca para descida d'água em aterros - tipo DD-4</v>
          </cell>
          <cell r="C338" t="str">
            <v>un</v>
          </cell>
          <cell r="D338">
            <v>430.45</v>
          </cell>
        </row>
        <row r="339">
          <cell r="A339">
            <v>58950</v>
          </cell>
          <cell r="B339" t="str">
            <v>Boca para descida d'água em aterros - tipo DD-5</v>
          </cell>
          <cell r="C339" t="str">
            <v>un</v>
          </cell>
          <cell r="D339">
            <v>614.89</v>
          </cell>
        </row>
        <row r="340">
          <cell r="A340">
            <v>59000</v>
          </cell>
          <cell r="B340" t="str">
            <v>Boca para descida d'água em aterros - tipo DD-6</v>
          </cell>
          <cell r="C340" t="str">
            <v>un</v>
          </cell>
          <cell r="D340">
            <v>823.26</v>
          </cell>
        </row>
        <row r="341">
          <cell r="A341">
            <v>59050</v>
          </cell>
          <cell r="B341" t="str">
            <v>Boca para descida d'água em aterros para BTTC D=120 cm</v>
          </cell>
          <cell r="C341" t="str">
            <v>un</v>
          </cell>
          <cell r="D341">
            <v>1039.94</v>
          </cell>
        </row>
        <row r="342">
          <cell r="A342">
            <v>59100</v>
          </cell>
          <cell r="B342" t="str">
            <v>Caixa para descida d'água em aterros - tipo DD-1</v>
          </cell>
          <cell r="C342" t="str">
            <v>un</v>
          </cell>
          <cell r="D342">
            <v>152.68</v>
          </cell>
        </row>
        <row r="343">
          <cell r="A343">
            <v>59150</v>
          </cell>
          <cell r="B343" t="str">
            <v>Caixa para descida d'água em aterros - tipo DD-2</v>
          </cell>
          <cell r="C343" t="str">
            <v>un</v>
          </cell>
          <cell r="D343">
            <v>163.63</v>
          </cell>
        </row>
        <row r="344">
          <cell r="A344">
            <v>59200</v>
          </cell>
          <cell r="B344" t="str">
            <v>Caixa para descida d'água em aterros - tipo DD-3</v>
          </cell>
          <cell r="C344" t="str">
            <v>un</v>
          </cell>
          <cell r="D344">
            <v>174.17000000000002</v>
          </cell>
        </row>
        <row r="345">
          <cell r="A345">
            <v>59250</v>
          </cell>
          <cell r="B345" t="str">
            <v>Caixa para descida d'água em aterros - tipo DD-4</v>
          </cell>
          <cell r="C345" t="str">
            <v>un</v>
          </cell>
          <cell r="D345">
            <v>217.56</v>
          </cell>
        </row>
        <row r="346">
          <cell r="A346">
            <v>59300</v>
          </cell>
          <cell r="B346" t="str">
            <v>Caixa para descida d'água em aterros - tipo DD-5</v>
          </cell>
          <cell r="C346" t="str">
            <v>un</v>
          </cell>
          <cell r="D346">
            <v>252.54000000000002</v>
          </cell>
        </row>
        <row r="347">
          <cell r="A347">
            <v>59350</v>
          </cell>
          <cell r="B347" t="str">
            <v>Caixa para descida d'água em aterros - tipo DD-6</v>
          </cell>
          <cell r="C347" t="str">
            <v>un</v>
          </cell>
          <cell r="D347">
            <v>263.90999999999997</v>
          </cell>
        </row>
        <row r="348">
          <cell r="A348">
            <v>59400</v>
          </cell>
          <cell r="B348" t="str">
            <v>Caixa para descida d'água em aterros para BTTC de D=120 cm</v>
          </cell>
          <cell r="C348" t="str">
            <v>un</v>
          </cell>
          <cell r="D348">
            <v>440.04</v>
          </cell>
        </row>
        <row r="349">
          <cell r="A349">
            <v>59450</v>
          </cell>
          <cell r="B349" t="str">
            <v>Caixa coletora com boca de lobo - Tipo C-1 com H=2,0 m</v>
          </cell>
          <cell r="C349" t="str">
            <v>un</v>
          </cell>
          <cell r="D349">
            <v>614.54999999999995</v>
          </cell>
        </row>
        <row r="350">
          <cell r="A350">
            <v>59500</v>
          </cell>
          <cell r="B350" t="str">
            <v>Caixa coletora com boca de lobo - Tipo C-2 com H=2,0 m</v>
          </cell>
          <cell r="C350" t="str">
            <v>un</v>
          </cell>
          <cell r="D350">
            <v>655.62</v>
          </cell>
        </row>
        <row r="351">
          <cell r="A351">
            <v>59550</v>
          </cell>
          <cell r="B351" t="str">
            <v>Caixa de inspeção de esgoto com D=60 cm</v>
          </cell>
          <cell r="C351" t="str">
            <v>un</v>
          </cell>
          <cell r="D351">
            <v>60.69</v>
          </cell>
        </row>
        <row r="352">
          <cell r="A352">
            <v>59650</v>
          </cell>
          <cell r="B352" t="str">
            <v>Dreno tipo I - execução</v>
          </cell>
          <cell r="C352" t="str">
            <v>m</v>
          </cell>
          <cell r="D352">
            <v>24.919999999999998</v>
          </cell>
        </row>
        <row r="353">
          <cell r="A353">
            <v>59700</v>
          </cell>
          <cell r="B353" t="str">
            <v>Dreno tipo II - execução</v>
          </cell>
          <cell r="C353" t="str">
            <v>m</v>
          </cell>
          <cell r="D353">
            <v>32.69</v>
          </cell>
        </row>
        <row r="354">
          <cell r="A354">
            <v>59750</v>
          </cell>
          <cell r="B354" t="str">
            <v>Dreno tipo III - execução</v>
          </cell>
          <cell r="C354" t="str">
            <v>m</v>
          </cell>
          <cell r="D354">
            <v>42.17</v>
          </cell>
        </row>
        <row r="355">
          <cell r="A355">
            <v>59800</v>
          </cell>
          <cell r="B355" t="str">
            <v>Dreno tipo IV - execução</v>
          </cell>
          <cell r="C355" t="str">
            <v>m</v>
          </cell>
          <cell r="D355">
            <v>19.93</v>
          </cell>
        </row>
        <row r="356">
          <cell r="A356">
            <v>59850</v>
          </cell>
          <cell r="B356" t="str">
            <v>Dreno tipo V - execução</v>
          </cell>
          <cell r="C356" t="str">
            <v>m</v>
          </cell>
          <cell r="D356">
            <v>22.7</v>
          </cell>
        </row>
        <row r="357">
          <cell r="A357">
            <v>59900</v>
          </cell>
          <cell r="B357" t="str">
            <v>Dreno tipo VI - execução</v>
          </cell>
          <cell r="C357" t="str">
            <v>m</v>
          </cell>
          <cell r="D357">
            <v>2.1800000000000002</v>
          </cell>
        </row>
        <row r="358">
          <cell r="A358">
            <v>60000</v>
          </cell>
          <cell r="B358" t="str">
            <v>Dreno tipo VII - execução</v>
          </cell>
          <cell r="C358" t="str">
            <v>m</v>
          </cell>
          <cell r="D358">
            <v>1.33</v>
          </cell>
        </row>
        <row r="359">
          <cell r="A359">
            <v>60050</v>
          </cell>
          <cell r="B359" t="str">
            <v>Dreno tipo VIII - execução</v>
          </cell>
          <cell r="C359" t="str">
            <v>m</v>
          </cell>
          <cell r="D359">
            <v>2.57</v>
          </cell>
        </row>
        <row r="360">
          <cell r="A360">
            <v>60100</v>
          </cell>
          <cell r="B360" t="str">
            <v>Dreno tipo IX - execução</v>
          </cell>
          <cell r="C360" t="str">
            <v>m</v>
          </cell>
          <cell r="D360">
            <v>4.66</v>
          </cell>
        </row>
        <row r="361">
          <cell r="A361">
            <v>60150</v>
          </cell>
          <cell r="B361" t="str">
            <v>Dreno tipo X - execução</v>
          </cell>
          <cell r="C361" t="str">
            <v>m</v>
          </cell>
          <cell r="D361">
            <v>38.800000000000004</v>
          </cell>
        </row>
        <row r="362">
          <cell r="A362">
            <v>60200</v>
          </cell>
          <cell r="B362" t="str">
            <v>Dreno tipo XI - execução</v>
          </cell>
          <cell r="C362" t="str">
            <v>m</v>
          </cell>
          <cell r="D362">
            <v>73.55</v>
          </cell>
        </row>
        <row r="363">
          <cell r="A363">
            <v>60250</v>
          </cell>
          <cell r="B363" t="str">
            <v>Dreno tipo XII - execução</v>
          </cell>
          <cell r="C363" t="str">
            <v>m</v>
          </cell>
          <cell r="D363">
            <v>60.3</v>
          </cell>
        </row>
        <row r="364">
          <cell r="A364">
            <v>60300</v>
          </cell>
          <cell r="B364" t="str">
            <v>Dreno tipo XIII - execução</v>
          </cell>
          <cell r="C364" t="str">
            <v>m</v>
          </cell>
          <cell r="D364">
            <v>56.16</v>
          </cell>
        </row>
        <row r="365">
          <cell r="A365">
            <v>60350</v>
          </cell>
          <cell r="B365" t="str">
            <v>Dreno tipo XIV - execução</v>
          </cell>
          <cell r="C365" t="str">
            <v>m</v>
          </cell>
          <cell r="D365">
            <v>42.91</v>
          </cell>
        </row>
        <row r="366">
          <cell r="A366">
            <v>60400</v>
          </cell>
          <cell r="B366" t="str">
            <v>Dreno tipo XV - execução</v>
          </cell>
          <cell r="C366" t="str">
            <v>m</v>
          </cell>
          <cell r="D366">
            <v>70.509999999999991</v>
          </cell>
        </row>
        <row r="367">
          <cell r="A367">
            <v>60450</v>
          </cell>
          <cell r="B367" t="str">
            <v>Dreno tipo XVI - execução</v>
          </cell>
          <cell r="C367" t="str">
            <v>m</v>
          </cell>
          <cell r="D367">
            <v>53.14</v>
          </cell>
        </row>
        <row r="368">
          <cell r="A368">
            <v>60500</v>
          </cell>
          <cell r="B368" t="str">
            <v>Dreno tipo XVII - execução</v>
          </cell>
          <cell r="C368" t="str">
            <v>m</v>
          </cell>
          <cell r="D368">
            <v>58.62</v>
          </cell>
        </row>
        <row r="369">
          <cell r="A369">
            <v>60550</v>
          </cell>
          <cell r="B369" t="str">
            <v>Dreno tipo XVIII - execução</v>
          </cell>
          <cell r="C369" t="str">
            <v>m</v>
          </cell>
          <cell r="D369">
            <v>41.24</v>
          </cell>
        </row>
        <row r="370">
          <cell r="A370">
            <v>60600</v>
          </cell>
          <cell r="B370" t="str">
            <v>Dreno tipo XIX - execução</v>
          </cell>
          <cell r="C370" t="str">
            <v>m</v>
          </cell>
          <cell r="D370">
            <v>53.19</v>
          </cell>
        </row>
        <row r="371">
          <cell r="A371">
            <v>60650</v>
          </cell>
          <cell r="B371" t="str">
            <v>Dreno tipo XX - execução</v>
          </cell>
          <cell r="C371" t="str">
            <v>m</v>
          </cell>
          <cell r="D371">
            <v>35.79</v>
          </cell>
        </row>
        <row r="372">
          <cell r="A372">
            <v>60750</v>
          </cell>
          <cell r="B372" t="str">
            <v>Dreno 0,5x2,0 m - com brita e bidim</v>
          </cell>
          <cell r="C372" t="str">
            <v>m</v>
          </cell>
          <cell r="D372">
            <v>42.239999999999995</v>
          </cell>
        </row>
        <row r="373">
          <cell r="A373">
            <v>60800</v>
          </cell>
          <cell r="B373" t="str">
            <v>Dreno 0,5x2,5 m - com areia grossa</v>
          </cell>
          <cell r="C373" t="str">
            <v>m</v>
          </cell>
          <cell r="D373">
            <v>16.28</v>
          </cell>
        </row>
        <row r="374">
          <cell r="A374">
            <v>60850</v>
          </cell>
          <cell r="B374" t="str">
            <v>Dreno 0,5x0,8 m - com brita - execução</v>
          </cell>
          <cell r="C374" t="str">
            <v>m</v>
          </cell>
          <cell r="D374">
            <v>9.08</v>
          </cell>
        </row>
        <row r="375">
          <cell r="A375">
            <v>61000</v>
          </cell>
          <cell r="B375" t="str">
            <v>Dreno 0,5x0,6 m - com areia</v>
          </cell>
          <cell r="C375" t="str">
            <v>m</v>
          </cell>
          <cell r="D375">
            <v>3.89</v>
          </cell>
        </row>
        <row r="376">
          <cell r="A376">
            <v>61200</v>
          </cell>
          <cell r="B376" t="str">
            <v>Dreno tipo XXI</v>
          </cell>
          <cell r="C376" t="str">
            <v>m</v>
          </cell>
          <cell r="D376">
            <v>17.169999999999998</v>
          </cell>
        </row>
        <row r="377">
          <cell r="A377">
            <v>61250</v>
          </cell>
          <cell r="B377" t="str">
            <v>Dreno tipo XXII</v>
          </cell>
          <cell r="C377" t="str">
            <v>m</v>
          </cell>
          <cell r="D377">
            <v>17.810000000000002</v>
          </cell>
        </row>
        <row r="378">
          <cell r="A378">
            <v>61300</v>
          </cell>
          <cell r="B378" t="str">
            <v>Dreno tipo XXIII</v>
          </cell>
          <cell r="C378" t="str">
            <v>m</v>
          </cell>
          <cell r="D378">
            <v>1.33</v>
          </cell>
        </row>
        <row r="379">
          <cell r="A379">
            <v>61350</v>
          </cell>
          <cell r="B379" t="str">
            <v>Saída para drenos profundos - tipo U</v>
          </cell>
          <cell r="C379" t="str">
            <v>un</v>
          </cell>
          <cell r="D379">
            <v>52.32</v>
          </cell>
        </row>
        <row r="380">
          <cell r="A380">
            <v>61400</v>
          </cell>
          <cell r="B380" t="str">
            <v>Saída para drenos profundos - tipo L</v>
          </cell>
          <cell r="C380" t="str">
            <v>un</v>
          </cell>
          <cell r="D380">
            <v>24.040000000000003</v>
          </cell>
        </row>
        <row r="381">
          <cell r="A381">
            <v>61450</v>
          </cell>
          <cell r="B381" t="str">
            <v>Fornecimento e assentamento de tubo para saida de dreno</v>
          </cell>
          <cell r="C381" t="str">
            <v>un</v>
          </cell>
          <cell r="D381">
            <v>8.49</v>
          </cell>
        </row>
        <row r="382">
          <cell r="A382">
            <v>61500</v>
          </cell>
          <cell r="B382" t="str">
            <v>execução do revestimento de valas de gabião - H=30 cm</v>
          </cell>
          <cell r="C382" t="str">
            <v>m²</v>
          </cell>
          <cell r="D382">
            <v>35.479999999999997</v>
          </cell>
        </row>
        <row r="383">
          <cell r="A383">
            <v>65000</v>
          </cell>
          <cell r="B383" t="str">
            <v>Esc. mec. de valas p/obras de arte correntes - 1a. categoria</v>
          </cell>
          <cell r="C383" t="str">
            <v>m³</v>
          </cell>
          <cell r="D383">
            <v>4.16</v>
          </cell>
        </row>
        <row r="384">
          <cell r="A384">
            <v>65050</v>
          </cell>
          <cell r="B384" t="str">
            <v>Esc. mec. de valas p/obras de arte correntes - 2a. categoria</v>
          </cell>
          <cell r="C384" t="str">
            <v>m³</v>
          </cell>
          <cell r="D384">
            <v>5.3</v>
          </cell>
        </row>
        <row r="385">
          <cell r="A385">
            <v>65100</v>
          </cell>
          <cell r="B385" t="str">
            <v>Esc. mec. de valas p/obras de arte correntes - 3a. categoria</v>
          </cell>
          <cell r="C385" t="str">
            <v>m³</v>
          </cell>
          <cell r="D385">
            <v>32.25</v>
          </cell>
        </row>
        <row r="386">
          <cell r="A386">
            <v>65150</v>
          </cell>
          <cell r="B386" t="str">
            <v>Escavação manual de solos</v>
          </cell>
          <cell r="C386" t="str">
            <v>m³</v>
          </cell>
          <cell r="D386">
            <v>12.15</v>
          </cell>
        </row>
        <row r="387">
          <cell r="A387">
            <v>65200</v>
          </cell>
          <cell r="B387" t="str">
            <v>Reaterro e apiloamento em camadas de 20 cm</v>
          </cell>
          <cell r="C387" t="str">
            <v>m³</v>
          </cell>
          <cell r="D387">
            <v>3.86</v>
          </cell>
        </row>
        <row r="388">
          <cell r="A388">
            <v>65850</v>
          </cell>
          <cell r="B388" t="str">
            <v>Execução de galerias D=40 cm</v>
          </cell>
          <cell r="C388" t="str">
            <v>m</v>
          </cell>
          <cell r="D388">
            <v>17.5</v>
          </cell>
        </row>
        <row r="389">
          <cell r="A389">
            <v>65900</v>
          </cell>
          <cell r="B389" t="str">
            <v>Execução de galerias D=60 cm</v>
          </cell>
          <cell r="C389" t="str">
            <v>m</v>
          </cell>
          <cell r="D389">
            <v>31.14</v>
          </cell>
        </row>
        <row r="390">
          <cell r="A390">
            <v>65940</v>
          </cell>
          <cell r="B390" t="str">
            <v>Corpo de BSTC D=20 cm com lastro de brita</v>
          </cell>
          <cell r="C390" t="str">
            <v>m</v>
          </cell>
          <cell r="D390">
            <v>14.58</v>
          </cell>
        </row>
        <row r="391">
          <cell r="A391">
            <v>65950</v>
          </cell>
          <cell r="B391" t="str">
            <v>Corpo de BSTC D=30 cm com lastro de brita</v>
          </cell>
          <cell r="C391" t="str">
            <v>m</v>
          </cell>
          <cell r="D391">
            <v>15.87</v>
          </cell>
        </row>
        <row r="392">
          <cell r="A392">
            <v>66000</v>
          </cell>
          <cell r="B392" t="str">
            <v>Corpo de BSTC D=40 cm com lastro de brita</v>
          </cell>
          <cell r="C392" t="str">
            <v>m</v>
          </cell>
          <cell r="D392">
            <v>21.18</v>
          </cell>
        </row>
        <row r="393">
          <cell r="A393">
            <v>66050</v>
          </cell>
          <cell r="B393" t="str">
            <v>Corpo de BSTC D=50 cm com lastro de brita</v>
          </cell>
          <cell r="C393" t="str">
            <v>m</v>
          </cell>
          <cell r="D393">
            <v>34.17</v>
          </cell>
        </row>
        <row r="394">
          <cell r="A394">
            <v>66100</v>
          </cell>
          <cell r="B394" t="str">
            <v>Corpo de BSTC D=60 cm com lastro de brita</v>
          </cell>
          <cell r="C394" t="str">
            <v>m</v>
          </cell>
          <cell r="D394">
            <v>42.79</v>
          </cell>
        </row>
        <row r="395">
          <cell r="A395">
            <v>66150</v>
          </cell>
          <cell r="B395" t="str">
            <v>Corpo de BSTC D=60 cm com lastro de brita - tubo CA 1</v>
          </cell>
          <cell r="C395" t="str">
            <v>m</v>
          </cell>
          <cell r="D395">
            <v>72.17</v>
          </cell>
        </row>
        <row r="396">
          <cell r="A396">
            <v>66200</v>
          </cell>
          <cell r="B396" t="str">
            <v>Corpo de BSTC D=60 cm com berço de concreto - tubo CA 2</v>
          </cell>
          <cell r="C396" t="str">
            <v>m</v>
          </cell>
          <cell r="D396">
            <v>124.16</v>
          </cell>
        </row>
        <row r="397">
          <cell r="A397">
            <v>66250</v>
          </cell>
          <cell r="B397" t="str">
            <v>Corpo de BSTC D=80 cm com berço de concreto - tubo CA 2</v>
          </cell>
          <cell r="C397" t="str">
            <v>m</v>
          </cell>
          <cell r="D397">
            <v>170.82</v>
          </cell>
        </row>
        <row r="398">
          <cell r="A398">
            <v>66300</v>
          </cell>
          <cell r="B398" t="str">
            <v>Corpo de BSTC D=100 cm com berço de concreto - tubo CA 2</v>
          </cell>
          <cell r="C398" t="str">
            <v>m</v>
          </cell>
          <cell r="D398">
            <v>233.88</v>
          </cell>
        </row>
        <row r="399">
          <cell r="A399">
            <v>66350</v>
          </cell>
          <cell r="B399" t="str">
            <v>Corpo de BSTC D=120 cm com berço de concreto - tubo CA 2</v>
          </cell>
          <cell r="C399" t="str">
            <v>m</v>
          </cell>
          <cell r="D399">
            <v>315.08</v>
          </cell>
        </row>
        <row r="400">
          <cell r="A400">
            <v>66400</v>
          </cell>
          <cell r="B400" t="str">
            <v>Corpo de BDTC D=80 cm com berço de concreto - tubo CA 2</v>
          </cell>
          <cell r="C400" t="str">
            <v>m</v>
          </cell>
          <cell r="D400">
            <v>314.56</v>
          </cell>
        </row>
        <row r="401">
          <cell r="A401">
            <v>66450</v>
          </cell>
          <cell r="B401" t="str">
            <v>Corpo de BDTC D=100 cm com berço de concreto - tubo CA 2</v>
          </cell>
          <cell r="C401" t="str">
            <v>m</v>
          </cell>
          <cell r="D401">
            <v>435.5</v>
          </cell>
        </row>
        <row r="402">
          <cell r="A402">
            <v>66500</v>
          </cell>
          <cell r="B402" t="str">
            <v>Corpo de BDTC D=120 cm com berço de concreto - tubo CA 2</v>
          </cell>
          <cell r="C402" t="str">
            <v>m</v>
          </cell>
          <cell r="D402">
            <v>588.61</v>
          </cell>
        </row>
        <row r="403">
          <cell r="A403">
            <v>66550</v>
          </cell>
          <cell r="B403" t="str">
            <v>Corpo de BTTC D=80 cm com berço de concreto - tubo CA 2</v>
          </cell>
          <cell r="C403" t="str">
            <v>m</v>
          </cell>
          <cell r="D403">
            <v>459.09000000000003</v>
          </cell>
        </row>
        <row r="404">
          <cell r="A404">
            <v>66600</v>
          </cell>
          <cell r="B404" t="str">
            <v>Corpo de BTTC D=100 cm com berço de concreto - tubo CA 2</v>
          </cell>
          <cell r="C404" t="str">
            <v>m</v>
          </cell>
          <cell r="D404">
            <v>637.95000000000005</v>
          </cell>
        </row>
        <row r="405">
          <cell r="A405">
            <v>66650</v>
          </cell>
          <cell r="B405" t="str">
            <v>Corpo de BTTC D=120 cm com berço de concreto - tubo CA 2</v>
          </cell>
          <cell r="C405" t="str">
            <v>m</v>
          </cell>
          <cell r="D405">
            <v>864.55000000000007</v>
          </cell>
        </row>
        <row r="406">
          <cell r="A406">
            <v>66700</v>
          </cell>
          <cell r="B406" t="str">
            <v>Corpo de BSTC D=80 cm com berço de concreto - tubo CA 3</v>
          </cell>
          <cell r="C406" t="str">
            <v>m</v>
          </cell>
          <cell r="D406">
            <v>167.76</v>
          </cell>
        </row>
        <row r="407">
          <cell r="A407">
            <v>66750</v>
          </cell>
          <cell r="B407" t="str">
            <v>Corpo de BSTC D=100 cm com berço de concreto - tubo CA 3</v>
          </cell>
          <cell r="C407" t="str">
            <v>m</v>
          </cell>
          <cell r="D407">
            <v>243.07</v>
          </cell>
        </row>
        <row r="408">
          <cell r="A408">
            <v>66800</v>
          </cell>
          <cell r="B408" t="str">
            <v>Corpo de BSTC D=120 cm com berço de concreto - tubo CA 3</v>
          </cell>
          <cell r="C408" t="str">
            <v>m</v>
          </cell>
          <cell r="D408">
            <v>315.08</v>
          </cell>
        </row>
        <row r="409">
          <cell r="A409">
            <v>66850</v>
          </cell>
          <cell r="B409" t="str">
            <v>Corpo de BDTC D=80 cm com berço de concreto - tubo CA 3</v>
          </cell>
          <cell r="C409" t="str">
            <v>m</v>
          </cell>
          <cell r="D409">
            <v>308.44</v>
          </cell>
        </row>
        <row r="410">
          <cell r="A410">
            <v>66900</v>
          </cell>
          <cell r="B410" t="str">
            <v>Corpo de BDTC D=100 cm com berço de concreto - tubo CA 3</v>
          </cell>
          <cell r="C410" t="str">
            <v>m</v>
          </cell>
          <cell r="D410">
            <v>453.87</v>
          </cell>
        </row>
        <row r="411">
          <cell r="A411">
            <v>66950</v>
          </cell>
          <cell r="B411" t="str">
            <v>Corpo de BDTC D=120 cm com berço de concreto - tubo CA 3</v>
          </cell>
          <cell r="C411" t="str">
            <v>m</v>
          </cell>
          <cell r="D411">
            <v>588.61</v>
          </cell>
        </row>
        <row r="412">
          <cell r="A412">
            <v>67000</v>
          </cell>
          <cell r="B412" t="str">
            <v>Corpo de BTTC D=80 cm com berço de concreto - tubo CA 3</v>
          </cell>
          <cell r="C412" t="str">
            <v>m</v>
          </cell>
          <cell r="D412">
            <v>449.9</v>
          </cell>
        </row>
        <row r="413">
          <cell r="A413">
            <v>67050</v>
          </cell>
          <cell r="B413" t="str">
            <v>Corpo de BTTC D=100 cm com berço de concreto - tubo CA 3</v>
          </cell>
          <cell r="C413" t="str">
            <v>m</v>
          </cell>
          <cell r="D413">
            <v>665.24</v>
          </cell>
        </row>
        <row r="414">
          <cell r="A414">
            <v>67100</v>
          </cell>
          <cell r="B414" t="str">
            <v>Corpo de BTTC D=120 cm com berço de concreto - tubo CA 3</v>
          </cell>
          <cell r="C414" t="str">
            <v>m</v>
          </cell>
          <cell r="D414">
            <v>864.55000000000007</v>
          </cell>
        </row>
        <row r="415">
          <cell r="A415">
            <v>67150</v>
          </cell>
          <cell r="B415" t="str">
            <v>Corpo de BSTC D=60 cm com enrocamento e laje de concreto</v>
          </cell>
          <cell r="C415" t="str">
            <v>m</v>
          </cell>
          <cell r="D415">
            <v>110.75</v>
          </cell>
        </row>
        <row r="416">
          <cell r="A416">
            <v>67200</v>
          </cell>
          <cell r="B416" t="str">
            <v>Corpo de BSTC D=80 cm com enrocamento e laje de concreto</v>
          </cell>
          <cell r="C416" t="str">
            <v>m</v>
          </cell>
          <cell r="D416">
            <v>145.69999999999999</v>
          </cell>
        </row>
        <row r="417">
          <cell r="A417">
            <v>67250</v>
          </cell>
          <cell r="B417" t="str">
            <v>Corpo de BSTC D=100 cm com enrocamento e laje de concreto</v>
          </cell>
          <cell r="C417" t="str">
            <v>m</v>
          </cell>
          <cell r="D417">
            <v>198.86</v>
          </cell>
        </row>
        <row r="418">
          <cell r="A418">
            <v>67300</v>
          </cell>
          <cell r="B418" t="str">
            <v>Corpo de BSTC D=120 cm com enrocamento e laje de concreto</v>
          </cell>
          <cell r="C418" t="str">
            <v>m</v>
          </cell>
          <cell r="D418">
            <v>268.74</v>
          </cell>
        </row>
        <row r="419">
          <cell r="A419">
            <v>67350</v>
          </cell>
          <cell r="B419" t="str">
            <v>Corpo de BSTC D=150 cm com enrocamento e laje de concreto</v>
          </cell>
          <cell r="C419" t="str">
            <v>m</v>
          </cell>
          <cell r="D419">
            <v>372.12</v>
          </cell>
        </row>
        <row r="420">
          <cell r="A420">
            <v>67400</v>
          </cell>
          <cell r="B420" t="str">
            <v>Corpo de BSTC D=200 cm com enrocamento e laje de concreto</v>
          </cell>
          <cell r="C420" t="str">
            <v>m</v>
          </cell>
          <cell r="D420">
            <v>637.98</v>
          </cell>
        </row>
        <row r="421">
          <cell r="A421">
            <v>67450</v>
          </cell>
          <cell r="B421" t="str">
            <v>Corpo de BDTC D=80 cm com enrocamento e laje de concreto</v>
          </cell>
          <cell r="C421" t="str">
            <v>m</v>
          </cell>
          <cell r="D421">
            <v>274.34000000000003</v>
          </cell>
        </row>
        <row r="422">
          <cell r="A422">
            <v>67500</v>
          </cell>
          <cell r="B422" t="str">
            <v>Corpo de BDTC D=100 cm com enrocamento e laje de concreto</v>
          </cell>
          <cell r="C422" t="str">
            <v>m</v>
          </cell>
          <cell r="D422">
            <v>377.54</v>
          </cell>
        </row>
        <row r="423">
          <cell r="A423">
            <v>67550</v>
          </cell>
          <cell r="B423" t="str">
            <v>Corpo de BDTC D=120 cm com enrocamento e laje de concreto</v>
          </cell>
          <cell r="C423" t="str">
            <v>m</v>
          </cell>
          <cell r="D423">
            <v>510.48</v>
          </cell>
        </row>
        <row r="424">
          <cell r="A424">
            <v>67600</v>
          </cell>
          <cell r="B424" t="str">
            <v>Corpo de BDTC D=150 cm com enrocamento e laje de concreto</v>
          </cell>
          <cell r="C424" t="str">
            <v>m</v>
          </cell>
          <cell r="D424">
            <v>720.94999999999993</v>
          </cell>
        </row>
        <row r="425">
          <cell r="A425">
            <v>67650</v>
          </cell>
          <cell r="B425" t="str">
            <v>Corpo de BDTC D=200 cm com enrocamento e laje de concreto</v>
          </cell>
          <cell r="C425" t="str">
            <v>m</v>
          </cell>
          <cell r="D425">
            <v>1244.1399999999999</v>
          </cell>
        </row>
        <row r="426">
          <cell r="A426">
            <v>67700</v>
          </cell>
          <cell r="B426" t="str">
            <v>Corpo de BTTC D=80 cm com enrocamento e laje de concreto</v>
          </cell>
          <cell r="C426" t="str">
            <v>m</v>
          </cell>
          <cell r="D426">
            <v>403.28</v>
          </cell>
        </row>
        <row r="427">
          <cell r="A427">
            <v>67750</v>
          </cell>
          <cell r="B427" t="str">
            <v>Corpo de BTTC D=100 cm com enrocamento e laje de concreto</v>
          </cell>
          <cell r="C427" t="str">
            <v>m</v>
          </cell>
          <cell r="D427">
            <v>556.84</v>
          </cell>
        </row>
        <row r="428">
          <cell r="A428">
            <v>67800</v>
          </cell>
          <cell r="B428" t="str">
            <v>Corpo de BTTC D=120 cm com enrocamento e laje de concreto</v>
          </cell>
          <cell r="C428" t="str">
            <v>m</v>
          </cell>
          <cell r="D428">
            <v>754.93</v>
          </cell>
        </row>
        <row r="429">
          <cell r="A429">
            <v>67850</v>
          </cell>
          <cell r="B429" t="str">
            <v>Corpo de BTTC D=150 cm com enrocamento e laje de concreto</v>
          </cell>
          <cell r="C429" t="str">
            <v>m</v>
          </cell>
          <cell r="D429">
            <v>1069.82</v>
          </cell>
        </row>
        <row r="430">
          <cell r="A430">
            <v>67900</v>
          </cell>
          <cell r="B430" t="str">
            <v>Corpo de BTTC D=200 cm com enrocamento e laje de concreto</v>
          </cell>
          <cell r="C430" t="str">
            <v>m</v>
          </cell>
          <cell r="D430">
            <v>1850.26</v>
          </cell>
        </row>
        <row r="431">
          <cell r="A431">
            <v>67950</v>
          </cell>
          <cell r="B431" t="str">
            <v>Corpo de BSTC D=80 cm c/ enroc. e laje de concreto - tubo CA 3</v>
          </cell>
          <cell r="C431" t="str">
            <v>m</v>
          </cell>
          <cell r="D431">
            <v>142.63</v>
          </cell>
        </row>
        <row r="432">
          <cell r="A432">
            <v>68000</v>
          </cell>
          <cell r="B432" t="str">
            <v>Corpo de BSTC D=100 cm c/ enroc. e laje de concreto - tubo CA 3</v>
          </cell>
          <cell r="C432" t="str">
            <v>m</v>
          </cell>
          <cell r="D432">
            <v>208.04</v>
          </cell>
        </row>
        <row r="433">
          <cell r="A433">
            <v>68050</v>
          </cell>
          <cell r="B433" t="str">
            <v>Corpo de BSTC D=120 cm c/ enroc. e laje de concreto - tubo CA 3</v>
          </cell>
          <cell r="C433" t="str">
            <v>m</v>
          </cell>
          <cell r="D433">
            <v>268.74</v>
          </cell>
        </row>
        <row r="434">
          <cell r="A434">
            <v>68100</v>
          </cell>
          <cell r="B434" t="str">
            <v>Corpo de BDTC D=80 cm c/ enroc. e laje de concreto - tubo CA 3</v>
          </cell>
          <cell r="C434" t="str">
            <v>m</v>
          </cell>
          <cell r="D434">
            <v>268.21000000000004</v>
          </cell>
        </row>
        <row r="435">
          <cell r="A435">
            <v>68150</v>
          </cell>
          <cell r="B435" t="str">
            <v>Corpo de BDTC D=100 cm c/ enroc. e laje de concreto - tubo CA 3</v>
          </cell>
          <cell r="C435" t="str">
            <v>m</v>
          </cell>
          <cell r="D435">
            <v>395.91</v>
          </cell>
        </row>
        <row r="436">
          <cell r="A436">
            <v>68200</v>
          </cell>
          <cell r="B436" t="str">
            <v>Corpo de BDTC D=120 cm c/ enroc. e laje de concreto - tubo CA 3</v>
          </cell>
          <cell r="C436" t="str">
            <v>m</v>
          </cell>
          <cell r="D436">
            <v>510.48</v>
          </cell>
        </row>
        <row r="437">
          <cell r="A437">
            <v>68250</v>
          </cell>
          <cell r="B437" t="str">
            <v>Corpo de BTTC D=80 cm c/ enroc. e laje de concreto - tubo CA 3</v>
          </cell>
          <cell r="C437" t="str">
            <v>m</v>
          </cell>
          <cell r="D437">
            <v>394.09999999999997</v>
          </cell>
        </row>
        <row r="438">
          <cell r="A438">
            <v>68300</v>
          </cell>
          <cell r="B438" t="str">
            <v>Corpo de BTTC D=100 cm c/ enroc. e laje de concreto - tubo CA 3</v>
          </cell>
          <cell r="C438" t="str">
            <v>m</v>
          </cell>
          <cell r="D438">
            <v>584.4</v>
          </cell>
        </row>
        <row r="439">
          <cell r="A439">
            <v>68350</v>
          </cell>
          <cell r="B439" t="str">
            <v>Corpo de BTTC D=120 cm c/ enroc. e laje de concreto - tubo CA 3</v>
          </cell>
          <cell r="C439" t="str">
            <v>m</v>
          </cell>
          <cell r="D439">
            <v>754.93</v>
          </cell>
        </row>
        <row r="440">
          <cell r="A440">
            <v>68400</v>
          </cell>
          <cell r="B440" t="str">
            <v>Corpo de BSCC de 1,3 x 2,0 m       1,0 &lt; H &lt;= 3,0 m</v>
          </cell>
          <cell r="C440" t="str">
            <v>m</v>
          </cell>
          <cell r="D440">
            <v>680.17000000000007</v>
          </cell>
        </row>
        <row r="441">
          <cell r="A441">
            <v>68450</v>
          </cell>
          <cell r="B441" t="str">
            <v>Corpo de BSCC de 1,3 x 2,0 m       3,0 &lt; H &lt;= 6,0 m</v>
          </cell>
          <cell r="C441" t="str">
            <v>m</v>
          </cell>
          <cell r="D441">
            <v>680.88</v>
          </cell>
        </row>
        <row r="442">
          <cell r="A442">
            <v>68500</v>
          </cell>
          <cell r="B442" t="str">
            <v>Corpo de BSCC de 1,6 x 2,4 m       1,0 &lt; H &lt;= 3,0 m</v>
          </cell>
          <cell r="C442" t="str">
            <v>m</v>
          </cell>
          <cell r="D442">
            <v>802.67000000000007</v>
          </cell>
        </row>
        <row r="443">
          <cell r="A443">
            <v>68550</v>
          </cell>
          <cell r="B443" t="str">
            <v>Corpo de BSCC de 1,5 x 1,5 m       1,0 &lt; H &lt;= 2,5 m</v>
          </cell>
          <cell r="C443" t="str">
            <v>m</v>
          </cell>
          <cell r="D443">
            <v>581.76</v>
          </cell>
        </row>
        <row r="444">
          <cell r="A444">
            <v>68600</v>
          </cell>
          <cell r="B444" t="str">
            <v>Corpo de BSCC de 1,9 x 2,9 m       1,0 &lt; H &lt;= 3,0 m</v>
          </cell>
          <cell r="C444" t="str">
            <v>m</v>
          </cell>
          <cell r="D444">
            <v>933.54</v>
          </cell>
        </row>
        <row r="445">
          <cell r="A445">
            <v>68650</v>
          </cell>
          <cell r="B445" t="str">
            <v>Corpo de BSCC de 2,0 x 1,5 m       1,0 &lt; H &lt;= 2,5 m</v>
          </cell>
          <cell r="C445" t="str">
            <v>m</v>
          </cell>
          <cell r="D445">
            <v>722.98</v>
          </cell>
        </row>
        <row r="446">
          <cell r="A446">
            <v>68700</v>
          </cell>
          <cell r="B446" t="str">
            <v>Corpo de BSCC de 2,0 x 2,0 m       1,0 &lt; H &lt;= 2,5 m</v>
          </cell>
          <cell r="C446" t="str">
            <v>m</v>
          </cell>
          <cell r="D446">
            <v>817.25</v>
          </cell>
        </row>
        <row r="447">
          <cell r="A447">
            <v>68750</v>
          </cell>
          <cell r="B447" t="str">
            <v>Corpo de BSCC de 2,1 x 3,2 m       1,0 &lt; H &lt;= 3,0 m</v>
          </cell>
          <cell r="C447" t="str">
            <v>m</v>
          </cell>
          <cell r="D447">
            <v>1113.97</v>
          </cell>
        </row>
        <row r="448">
          <cell r="A448">
            <v>68800</v>
          </cell>
          <cell r="B448" t="str">
            <v>Corpo de BSCC de 2,3 x 3,5 m       1,0 &lt; H &lt;= 3,0 m</v>
          </cell>
          <cell r="C448" t="str">
            <v>m</v>
          </cell>
          <cell r="D448">
            <v>1420.67</v>
          </cell>
        </row>
        <row r="449">
          <cell r="A449">
            <v>68850</v>
          </cell>
          <cell r="B449" t="str">
            <v>Corpo de BSCC de 2,5 x 2,0 m       1,0 &lt; H &lt;= 2,5 m</v>
          </cell>
          <cell r="C449" t="str">
            <v>m</v>
          </cell>
          <cell r="D449">
            <v>1016.5899999999999</v>
          </cell>
        </row>
        <row r="450">
          <cell r="A450">
            <v>68900</v>
          </cell>
          <cell r="B450" t="str">
            <v>Corpo de BSCC de 2,5 x 2,5 m       1,0 &lt; H &lt;= 2,5 m</v>
          </cell>
          <cell r="C450" t="str">
            <v>m</v>
          </cell>
          <cell r="D450">
            <v>1195.5800000000002</v>
          </cell>
        </row>
        <row r="451">
          <cell r="A451">
            <v>68950</v>
          </cell>
          <cell r="B451" t="str">
            <v>Corpo de BSCC de 3,0 x 1,0 m       1,0 &lt; H &lt;= 2,5 m</v>
          </cell>
          <cell r="C451" t="str">
            <v>m</v>
          </cell>
          <cell r="D451">
            <v>1089.75</v>
          </cell>
        </row>
        <row r="452">
          <cell r="A452">
            <v>69000</v>
          </cell>
          <cell r="B452" t="str">
            <v>Corpo de BSCC de 3,0 x 2,0 m       1,0 &lt; H &lt;= 2,5 m</v>
          </cell>
          <cell r="C452" t="str">
            <v>m</v>
          </cell>
          <cell r="D452">
            <v>1218.1600000000001</v>
          </cell>
        </row>
        <row r="453">
          <cell r="A453">
            <v>69050</v>
          </cell>
          <cell r="B453" t="str">
            <v>Corpo de BSCC de 3,0 x 2,5 m       1,0 &lt; H &lt;= 2,5 m</v>
          </cell>
          <cell r="C453" t="str">
            <v>m</v>
          </cell>
          <cell r="D453">
            <v>1343.8200000000002</v>
          </cell>
        </row>
        <row r="454">
          <cell r="A454">
            <v>69100</v>
          </cell>
          <cell r="B454" t="str">
            <v>Corpo de BSCC de 3,0 x 3,0 m       1,0 &lt; H &lt;= 2,5 m</v>
          </cell>
          <cell r="C454" t="str">
            <v>m</v>
          </cell>
          <cell r="D454">
            <v>1549.88</v>
          </cell>
        </row>
        <row r="455">
          <cell r="A455">
            <v>69150</v>
          </cell>
          <cell r="B455" t="str">
            <v>Corpo de BSCC de 1,5 x 1,5 m       2,5 &lt; H &lt;= 5,0 m</v>
          </cell>
          <cell r="C455" t="str">
            <v>m</v>
          </cell>
          <cell r="D455">
            <v>631.94000000000005</v>
          </cell>
        </row>
        <row r="456">
          <cell r="A456">
            <v>69200</v>
          </cell>
          <cell r="B456" t="str">
            <v>Corpo de BSCC de 1,3 x 2,0 m       3,0 &lt; H &lt;= 6,0 m</v>
          </cell>
          <cell r="C456" t="str">
            <v>m</v>
          </cell>
          <cell r="D456">
            <v>680.17000000000007</v>
          </cell>
        </row>
        <row r="457">
          <cell r="A457">
            <v>69250</v>
          </cell>
          <cell r="B457" t="str">
            <v>Corpo de BSCC de 2,0 x 1,5 m       2,5 &lt; H &lt;= 5,0 m</v>
          </cell>
          <cell r="C457" t="str">
            <v>m</v>
          </cell>
          <cell r="D457">
            <v>823.55</v>
          </cell>
        </row>
        <row r="458">
          <cell r="A458">
            <v>69300</v>
          </cell>
          <cell r="B458" t="str">
            <v>Corpo de BSCC de 1,6 x 2,4 m      3,0 &lt; H &lt;= 6,0 m</v>
          </cell>
          <cell r="C458" t="str">
            <v>m</v>
          </cell>
          <cell r="D458">
            <v>816.85</v>
          </cell>
        </row>
        <row r="459">
          <cell r="A459">
            <v>69350</v>
          </cell>
          <cell r="B459" t="str">
            <v>Corpo de BSCC de 2,0 x 2,0 m       2,5 &lt; H &lt;= 5,0 m</v>
          </cell>
          <cell r="C459" t="str">
            <v>m</v>
          </cell>
          <cell r="D459">
            <v>951.18000000000006</v>
          </cell>
        </row>
        <row r="460">
          <cell r="A460">
            <v>69400</v>
          </cell>
          <cell r="B460" t="str">
            <v>Corpo de BSCC de 2,5 x 2,0 m       2,5 &lt; H &lt;= 5,0 m</v>
          </cell>
          <cell r="C460" t="str">
            <v>m</v>
          </cell>
          <cell r="D460">
            <v>1167.27</v>
          </cell>
        </row>
        <row r="461">
          <cell r="A461">
            <v>69450</v>
          </cell>
          <cell r="B461" t="str">
            <v>Corpo de BSCC de 2,5 x 2,5 m       2,5 &lt; H &lt;= 5,0 m</v>
          </cell>
          <cell r="C461" t="str">
            <v>m</v>
          </cell>
          <cell r="D461">
            <v>1333.85</v>
          </cell>
        </row>
        <row r="462">
          <cell r="A462">
            <v>69500</v>
          </cell>
          <cell r="B462" t="str">
            <v>Corpo de BSCC de 3,0 x 2,5 m       2,5 &lt; H &lt;= 5,0 m</v>
          </cell>
          <cell r="C462" t="str">
            <v>m</v>
          </cell>
          <cell r="D462">
            <v>1541.07</v>
          </cell>
        </row>
        <row r="463">
          <cell r="A463">
            <v>69550</v>
          </cell>
          <cell r="B463" t="str">
            <v>Corpo de BSCC de 3,0 x 3,0 m       2,5 &lt; H &lt;= 5,0 m</v>
          </cell>
          <cell r="C463" t="str">
            <v>m</v>
          </cell>
          <cell r="D463">
            <v>1839.46</v>
          </cell>
        </row>
        <row r="464">
          <cell r="A464">
            <v>69600</v>
          </cell>
          <cell r="B464" t="str">
            <v>Corpo de BSCC de 1,5 x 1,5 m       5,0 &lt; H &lt;= 7,5 m</v>
          </cell>
          <cell r="C464" t="str">
            <v>m</v>
          </cell>
          <cell r="D464">
            <v>709.26</v>
          </cell>
        </row>
        <row r="465">
          <cell r="A465">
            <v>69650</v>
          </cell>
          <cell r="B465" t="str">
            <v>Corpo de BSCC de 1,3 x 2,0 m       6,0 &lt; H &lt;= 9,0 m</v>
          </cell>
          <cell r="C465" t="str">
            <v>m</v>
          </cell>
          <cell r="D465">
            <v>684.59</v>
          </cell>
        </row>
        <row r="466">
          <cell r="A466">
            <v>69700</v>
          </cell>
          <cell r="B466" t="str">
            <v>Corpo de BSCC de 1,6 x 2,4 m       6,0 &lt; H &lt;= 9,0 m</v>
          </cell>
          <cell r="C466" t="str">
            <v>m</v>
          </cell>
          <cell r="D466">
            <v>885.68999999999994</v>
          </cell>
        </row>
        <row r="467">
          <cell r="A467">
            <v>69750</v>
          </cell>
          <cell r="B467" t="str">
            <v>Corpo de BSCC de 2,0 x 2,0 m       5,0 &lt; H &lt;= 7,5 m</v>
          </cell>
          <cell r="C467" t="str">
            <v>m</v>
          </cell>
          <cell r="D467">
            <v>1073.19</v>
          </cell>
        </row>
        <row r="468">
          <cell r="A468">
            <v>69800</v>
          </cell>
          <cell r="B468" t="str">
            <v>Corpo de BSCC de 2,5 x 2,0 m       5,0 &lt; H &lt;= 7,5 m</v>
          </cell>
          <cell r="C468" t="str">
            <v>m</v>
          </cell>
          <cell r="D468">
            <v>1305.6100000000001</v>
          </cell>
        </row>
        <row r="469">
          <cell r="A469">
            <v>69850</v>
          </cell>
          <cell r="B469" t="str">
            <v>Corpo de BSCC de 2,5 x 2,5 m       5,0 &lt; H &lt;= 7,5 m</v>
          </cell>
          <cell r="C469" t="str">
            <v>m</v>
          </cell>
          <cell r="D469">
            <v>1490.62</v>
          </cell>
        </row>
        <row r="470">
          <cell r="A470">
            <v>69900</v>
          </cell>
          <cell r="B470" t="str">
            <v>Corpo de BSCC de 3,0 x 2,0 m       2,5 &lt; H &lt;= 5,0 m</v>
          </cell>
          <cell r="C470" t="str">
            <v>m</v>
          </cell>
          <cell r="D470">
            <v>1402.61</v>
          </cell>
        </row>
        <row r="471">
          <cell r="A471">
            <v>69950</v>
          </cell>
          <cell r="B471" t="str">
            <v>Corpo de BSCC de 3,0 x 3,0 m       5,0 &lt; H &lt;= 7,5 m</v>
          </cell>
          <cell r="C471" t="str">
            <v>m</v>
          </cell>
          <cell r="D471">
            <v>1947.1</v>
          </cell>
        </row>
        <row r="472">
          <cell r="A472">
            <v>70000</v>
          </cell>
          <cell r="B472" t="str">
            <v>Corpo de BSCC de 2,0 x 1,5 m       7,5 &lt; H &lt;= 10,0 m</v>
          </cell>
          <cell r="C472" t="str">
            <v>m</v>
          </cell>
          <cell r="D472">
            <v>1033.23</v>
          </cell>
        </row>
        <row r="473">
          <cell r="A473">
            <v>70050</v>
          </cell>
          <cell r="B473" t="str">
            <v>Corpo de BSCC de 2,0 x 2,0 m       7,5 &lt; H &lt;= 10,0 m</v>
          </cell>
          <cell r="C473" t="str">
            <v>m</v>
          </cell>
          <cell r="D473">
            <v>1168.06</v>
          </cell>
        </row>
        <row r="474">
          <cell r="A474">
            <v>70100</v>
          </cell>
          <cell r="B474" t="str">
            <v>Corpo de BSCC de 2,5 x 2,0 m       7,5 &lt; H &lt;= 10,0 m</v>
          </cell>
          <cell r="C474" t="str">
            <v>m</v>
          </cell>
          <cell r="D474">
            <v>1449.31</v>
          </cell>
        </row>
        <row r="475">
          <cell r="A475">
            <v>70150</v>
          </cell>
          <cell r="B475" t="str">
            <v>Corpo de BSCC de 2,5 x 2,5 m       7,5 &lt; H &lt;= 10,0 m</v>
          </cell>
          <cell r="C475" t="str">
            <v>m</v>
          </cell>
          <cell r="D475">
            <v>1663.78</v>
          </cell>
        </row>
        <row r="476">
          <cell r="A476">
            <v>70200</v>
          </cell>
          <cell r="B476" t="str">
            <v>Corpo de BSCC de 3,0 x 3,0 m       7,5 &lt; H &lt;= 10,0 m</v>
          </cell>
          <cell r="C476" t="str">
            <v>m</v>
          </cell>
          <cell r="D476">
            <v>2208.0299999999997</v>
          </cell>
        </row>
        <row r="477">
          <cell r="A477">
            <v>70250</v>
          </cell>
          <cell r="B477" t="str">
            <v>Corpo de BSCC de 1,5 x 1,5 m      10,0 &lt; H &lt;= 12,5 m</v>
          </cell>
          <cell r="C477" t="str">
            <v>m</v>
          </cell>
          <cell r="D477">
            <v>822.26</v>
          </cell>
        </row>
        <row r="478">
          <cell r="A478">
            <v>70300</v>
          </cell>
          <cell r="B478" t="str">
            <v>Corpo de BSCC de 2,0 x 2,0 m      10,0 &lt; H &lt;= 12,5 m</v>
          </cell>
          <cell r="C478" t="str">
            <v>m</v>
          </cell>
          <cell r="D478">
            <v>1243.19</v>
          </cell>
        </row>
        <row r="479">
          <cell r="A479">
            <v>70350</v>
          </cell>
          <cell r="B479" t="str">
            <v>Corpo de BSCC de 2,5 x 2,0 m      10,0 &lt; H &lt;= 12,5 m</v>
          </cell>
          <cell r="C479" t="str">
            <v>m</v>
          </cell>
          <cell r="D479">
            <v>1609.82</v>
          </cell>
        </row>
        <row r="480">
          <cell r="A480">
            <v>70400</v>
          </cell>
          <cell r="B480" t="str">
            <v>Corpo de BSCC de 2,5 x 2,5 m      10,0 &lt; H &lt;= 12,5 m</v>
          </cell>
          <cell r="C480" t="str">
            <v>m</v>
          </cell>
          <cell r="D480">
            <v>1782.23</v>
          </cell>
        </row>
        <row r="481">
          <cell r="A481">
            <v>70450</v>
          </cell>
          <cell r="B481" t="str">
            <v>Corpo de BSCC de 3,0 x 3,0 m      10,0 &lt; H &lt;= 12,5 m</v>
          </cell>
          <cell r="C481" t="str">
            <v>m</v>
          </cell>
          <cell r="D481">
            <v>2417.2600000000002</v>
          </cell>
        </row>
        <row r="482">
          <cell r="A482">
            <v>70455</v>
          </cell>
          <cell r="B482" t="str">
            <v>Corpo de BDCC de 1,5 x 1,0 m           0 &lt; H &lt;= 1,0 m</v>
          </cell>
          <cell r="C482" t="str">
            <v>m</v>
          </cell>
          <cell r="D482">
            <v>804.73</v>
          </cell>
        </row>
        <row r="483">
          <cell r="A483">
            <v>70500</v>
          </cell>
          <cell r="B483" t="str">
            <v>Corpo de BDCC de 1,5 x 1,5 m         1,0 &lt; H &lt;= 2,5 m</v>
          </cell>
          <cell r="C483" t="str">
            <v>m</v>
          </cell>
          <cell r="D483">
            <v>962.27</v>
          </cell>
        </row>
        <row r="484">
          <cell r="A484">
            <v>70550</v>
          </cell>
          <cell r="B484" t="str">
            <v>Corpo de BDCC de 2,0 x 1,5 m         1,0 &lt; H &lt;= 2,5 m</v>
          </cell>
          <cell r="C484" t="str">
            <v>m</v>
          </cell>
          <cell r="D484">
            <v>1190.49</v>
          </cell>
        </row>
        <row r="485">
          <cell r="A485">
            <v>70600</v>
          </cell>
          <cell r="B485" t="str">
            <v>Corpo de BDCC de 2,0 x 2,0 m         1,0 &lt; H &lt;= 2,5 m</v>
          </cell>
          <cell r="C485" t="str">
            <v>m</v>
          </cell>
          <cell r="D485">
            <v>1341.27</v>
          </cell>
        </row>
        <row r="486">
          <cell r="A486">
            <v>70650</v>
          </cell>
          <cell r="B486" t="str">
            <v>Corpo de BDCC de 2,5 x 2,0 m         1,0 &lt; H &lt;= 2,5 m</v>
          </cell>
          <cell r="C486" t="str">
            <v>m</v>
          </cell>
          <cell r="D486">
            <v>1657.6200000000001</v>
          </cell>
        </row>
        <row r="487">
          <cell r="A487">
            <v>70700</v>
          </cell>
          <cell r="B487" t="str">
            <v>Corpo de BDCC de 3,0 x 2,0 m         2,5 &lt; H &lt;= 5,0 m</v>
          </cell>
          <cell r="C487" t="str">
            <v>m</v>
          </cell>
          <cell r="D487">
            <v>2321.1799999999998</v>
          </cell>
        </row>
        <row r="488">
          <cell r="A488">
            <v>70750</v>
          </cell>
          <cell r="B488" t="str">
            <v>Corpo de BDCC de 2,3 x 3,5 m         1,5 &lt; H &lt;= 3,0 m</v>
          </cell>
          <cell r="C488" t="str">
            <v>m</v>
          </cell>
          <cell r="D488">
            <v>2310.02</v>
          </cell>
        </row>
        <row r="489">
          <cell r="A489">
            <v>70800</v>
          </cell>
          <cell r="B489" t="str">
            <v>Corpo de BDCC de 2,5 x 2,5 m         1,0 &lt; H &lt;= 2,5 m</v>
          </cell>
          <cell r="C489" t="str">
            <v>m</v>
          </cell>
          <cell r="D489">
            <v>1867.77</v>
          </cell>
        </row>
        <row r="490">
          <cell r="A490">
            <v>70850</v>
          </cell>
          <cell r="B490" t="str">
            <v>Corpo de BDCC de 3,0 x 2,0 m         1,0 &lt; H &lt;= 2,5 m</v>
          </cell>
          <cell r="C490" t="str">
            <v>m</v>
          </cell>
          <cell r="D490">
            <v>1754.2</v>
          </cell>
        </row>
        <row r="491">
          <cell r="A491">
            <v>70900</v>
          </cell>
          <cell r="B491" t="str">
            <v>Corpo de BDCC de 3,0 x 2,5 m         1,0 &lt; H &lt;= 2,5 m</v>
          </cell>
          <cell r="C491" t="str">
            <v>m</v>
          </cell>
          <cell r="D491">
            <v>2167.4300000000003</v>
          </cell>
        </row>
        <row r="492">
          <cell r="A492">
            <v>70950</v>
          </cell>
          <cell r="B492" t="str">
            <v>Corpo de BDCC de 3,0 x 2,5 m         2,5 &lt; H &lt;= 5,0 m</v>
          </cell>
          <cell r="C492" t="str">
            <v>m</v>
          </cell>
          <cell r="D492">
            <v>2510.4499999999998</v>
          </cell>
        </row>
        <row r="493">
          <cell r="A493">
            <v>71000</v>
          </cell>
          <cell r="B493" t="str">
            <v>Corpo de BDCC de 3,0 x 3,0 m         1,0 &lt; H &lt;= 2,5 m</v>
          </cell>
          <cell r="C493" t="str">
            <v>m</v>
          </cell>
          <cell r="D493">
            <v>2471.2199999999998</v>
          </cell>
        </row>
        <row r="494">
          <cell r="A494">
            <v>71050</v>
          </cell>
          <cell r="B494" t="str">
            <v>Corpo de BDCC de 2,0 x 1,5 m         2,5 &lt; H &lt;= 5,0 m</v>
          </cell>
          <cell r="C494" t="str">
            <v>m</v>
          </cell>
          <cell r="D494">
            <v>1357.64</v>
          </cell>
        </row>
        <row r="495">
          <cell r="A495">
            <v>71100</v>
          </cell>
          <cell r="B495" t="str">
            <v>Corpo de BDCC de 2,7 x 3,9 m         1,5 &lt; H &lt;= 3,0 m</v>
          </cell>
          <cell r="C495" t="str">
            <v>m</v>
          </cell>
          <cell r="D495">
            <v>2671.5299999999997</v>
          </cell>
        </row>
        <row r="496">
          <cell r="A496">
            <v>71150</v>
          </cell>
          <cell r="B496" t="str">
            <v>Corpo de BDCC de 2,0 x 2,0 m         2,5 &lt; H &lt;= 5,0 m</v>
          </cell>
          <cell r="C496" t="str">
            <v>m</v>
          </cell>
          <cell r="D496">
            <v>1500.29</v>
          </cell>
        </row>
        <row r="497">
          <cell r="A497">
            <v>71200</v>
          </cell>
          <cell r="B497" t="str">
            <v>Corpo de BDCC de 2,0 x 2,0 m         5,0 &lt; H &lt;= 7,5 m</v>
          </cell>
          <cell r="C497" t="str">
            <v>m</v>
          </cell>
          <cell r="D497">
            <v>1660.84</v>
          </cell>
        </row>
        <row r="498">
          <cell r="A498">
            <v>71250</v>
          </cell>
          <cell r="B498" t="str">
            <v>Corpo de BDCC de 3,0 x 3,0 m         5,0 &lt; H &lt;= 7,5 m</v>
          </cell>
          <cell r="C498" t="str">
            <v>m</v>
          </cell>
          <cell r="D498">
            <v>3172.5</v>
          </cell>
        </row>
        <row r="499">
          <cell r="A499">
            <v>71300</v>
          </cell>
          <cell r="B499" t="str">
            <v>Corpo de BDCC de 2,0 x 2,0 m         7,5 &lt; H &lt;= 10,0 m</v>
          </cell>
          <cell r="C499" t="str">
            <v>m</v>
          </cell>
          <cell r="D499">
            <v>1821.79</v>
          </cell>
        </row>
        <row r="500">
          <cell r="A500">
            <v>71350</v>
          </cell>
          <cell r="B500" t="str">
            <v>Corpo de BDCC de 2,5 x 2,5 m         7,5 &lt; H &lt;= 10,0 m</v>
          </cell>
          <cell r="C500" t="str">
            <v>m</v>
          </cell>
          <cell r="D500">
            <v>2528.35</v>
          </cell>
        </row>
        <row r="501">
          <cell r="A501">
            <v>71400</v>
          </cell>
          <cell r="B501" t="str">
            <v>Corpo de BDCC de 3,0 x 2,5 m         7,5 &lt; H &lt;= 10,0 m</v>
          </cell>
          <cell r="C501" t="str">
            <v>m</v>
          </cell>
          <cell r="D501">
            <v>3117.77</v>
          </cell>
        </row>
        <row r="502">
          <cell r="A502">
            <v>71450</v>
          </cell>
          <cell r="B502" t="str">
            <v>Corpo de BDCC de 2,0 x 2,0 m        10,0 &lt; H &lt;= 12,5 m</v>
          </cell>
          <cell r="C502" t="str">
            <v>m</v>
          </cell>
          <cell r="D502">
            <v>1973.79</v>
          </cell>
        </row>
        <row r="503">
          <cell r="A503">
            <v>71500</v>
          </cell>
          <cell r="B503" t="str">
            <v>Corpo de BTCC de 2,0 x 2,0 m           1,0 &lt; H &lt;= 2,5 m</v>
          </cell>
          <cell r="C503" t="str">
            <v>m</v>
          </cell>
          <cell r="D503">
            <v>1887.08</v>
          </cell>
        </row>
        <row r="504">
          <cell r="A504">
            <v>71550</v>
          </cell>
          <cell r="B504" t="str">
            <v>Corpo de BTCC de 2,5 x 2,0 m           1,0 &lt; H &lt;= 2,5 m</v>
          </cell>
          <cell r="C504" t="str">
            <v>m</v>
          </cell>
          <cell r="D504">
            <v>2358.1400000000003</v>
          </cell>
        </row>
        <row r="505">
          <cell r="A505">
            <v>71600</v>
          </cell>
          <cell r="B505" t="str">
            <v>Corpo de BTCC de 3,0 x 2,0 m           2,5 &lt; H &lt;= 5,0 m</v>
          </cell>
          <cell r="C505" t="str">
            <v>m</v>
          </cell>
          <cell r="D505">
            <v>3271.73</v>
          </cell>
        </row>
        <row r="506">
          <cell r="A506">
            <v>71650</v>
          </cell>
          <cell r="B506" t="str">
            <v>Corpo de BTCC de 1,7 x 3,9 m           1,5 &lt; H &lt;= 3,0 m</v>
          </cell>
          <cell r="C506" t="str">
            <v>m</v>
          </cell>
          <cell r="D506">
            <v>3980.2200000000003</v>
          </cell>
        </row>
        <row r="507">
          <cell r="A507">
            <v>71700</v>
          </cell>
          <cell r="B507" t="str">
            <v>Corpo de BTCC de 2,7 x 3,9 m           3,0 &lt; H &lt;= 6,0 m</v>
          </cell>
          <cell r="C507" t="str">
            <v>m</v>
          </cell>
          <cell r="D507">
            <v>4283.26</v>
          </cell>
        </row>
        <row r="508">
          <cell r="A508">
            <v>71750</v>
          </cell>
          <cell r="B508" t="str">
            <v>Corpo de BTCC de 2,7 x 3,9 m           6,0 &lt; H &lt;= 9,0 m</v>
          </cell>
          <cell r="C508" t="str">
            <v>m</v>
          </cell>
          <cell r="D508">
            <v>4644.5</v>
          </cell>
        </row>
        <row r="509">
          <cell r="A509">
            <v>71800</v>
          </cell>
          <cell r="B509" t="str">
            <v>Corpo de BTCC de 2,7 x 3,9 m           9,0 &lt; H &lt;= 12,0 m</v>
          </cell>
          <cell r="C509" t="str">
            <v>m</v>
          </cell>
          <cell r="D509">
            <v>5077.63</v>
          </cell>
        </row>
        <row r="510">
          <cell r="A510">
            <v>71850</v>
          </cell>
          <cell r="B510" t="str">
            <v>Corpo de BTCC de 3,0 x 3,0 m           1,0 &lt; H &lt;= 2,5 m</v>
          </cell>
          <cell r="C510" t="str">
            <v>m</v>
          </cell>
          <cell r="D510">
            <v>3508.51</v>
          </cell>
        </row>
        <row r="511">
          <cell r="A511">
            <v>72000</v>
          </cell>
          <cell r="B511" t="str">
            <v>Bueiro armco circular mp 152 c/epoxi - D = 2,75 m - E = 2,7mm</v>
          </cell>
          <cell r="C511" t="str">
            <v>m</v>
          </cell>
          <cell r="D511">
            <v>1962.1599999999999</v>
          </cell>
        </row>
        <row r="512">
          <cell r="A512">
            <v>72050</v>
          </cell>
          <cell r="B512" t="str">
            <v>Bueiro armco circular mp 152 c/epoxi - D = 4,60 m - E = 2,7mm</v>
          </cell>
          <cell r="C512" t="str">
            <v>m</v>
          </cell>
          <cell r="D512">
            <v>3331.86</v>
          </cell>
        </row>
        <row r="513">
          <cell r="A513">
            <v>72100</v>
          </cell>
          <cell r="B513" t="str">
            <v>Bueiro armco lenticular mp 152 c/epoxi (2,2 x 1,7) m - E=2,7 mm</v>
          </cell>
          <cell r="C513" t="str">
            <v>m</v>
          </cell>
          <cell r="D513">
            <v>1475.4</v>
          </cell>
        </row>
        <row r="514">
          <cell r="A514">
            <v>72150</v>
          </cell>
          <cell r="B514" t="str">
            <v>Bueiro armco circular mp 152 c/epoxi D = 1,80 m - E=2,7 mm</v>
          </cell>
          <cell r="C514" t="str">
            <v>m</v>
          </cell>
          <cell r="D514">
            <v>1313.1100000000001</v>
          </cell>
        </row>
        <row r="515">
          <cell r="A515">
            <v>72200</v>
          </cell>
          <cell r="B515" t="str">
            <v>Tunel liner c/ epoxi - D = 1,80 m - E = 4,7 mm com 1,5 &lt; H &lt; 17,7 m</v>
          </cell>
          <cell r="C515" t="str">
            <v>m</v>
          </cell>
          <cell r="D515">
            <v>2067.04</v>
          </cell>
        </row>
        <row r="516">
          <cell r="A516">
            <v>72300</v>
          </cell>
          <cell r="B516" t="str">
            <v>Boca para BSTC D=60 cm - normal (tipo DNER)</v>
          </cell>
          <cell r="C516" t="str">
            <v>un</v>
          </cell>
          <cell r="D516">
            <v>263.37</v>
          </cell>
        </row>
        <row r="517">
          <cell r="A517">
            <v>72350</v>
          </cell>
          <cell r="B517" t="str">
            <v>Boca para BSTC D=60 cm - tipo DER/SC , normal</v>
          </cell>
          <cell r="C517" t="str">
            <v>un</v>
          </cell>
          <cell r="D517">
            <v>197.86</v>
          </cell>
        </row>
        <row r="518">
          <cell r="A518">
            <v>72380</v>
          </cell>
          <cell r="B518" t="str">
            <v>Boca para BSTC D=60 cm - tipo DER/SC , esconsidade 15 graus</v>
          </cell>
          <cell r="C518" t="str">
            <v>un</v>
          </cell>
          <cell r="D518">
            <v>235.8</v>
          </cell>
        </row>
        <row r="519">
          <cell r="A519">
            <v>72390</v>
          </cell>
          <cell r="B519" t="str">
            <v>Boca para BSTC D=60 cm - tipo DER/SC , esconsidade 20 graus</v>
          </cell>
          <cell r="C519" t="str">
            <v>un</v>
          </cell>
          <cell r="D519">
            <v>244.34</v>
          </cell>
        </row>
        <row r="520">
          <cell r="A520">
            <v>72400</v>
          </cell>
          <cell r="B520" t="str">
            <v>Boca para BSTC D=60 cm - tipo DER/SC , esconsidade 30 graus</v>
          </cell>
          <cell r="C520" t="str">
            <v>un</v>
          </cell>
          <cell r="D520">
            <v>263.88</v>
          </cell>
        </row>
        <row r="521">
          <cell r="A521">
            <v>72450</v>
          </cell>
          <cell r="B521" t="str">
            <v>Boca para BSTC D=80 cm - normal (tipo DNER)</v>
          </cell>
          <cell r="C521" t="str">
            <v>un</v>
          </cell>
          <cell r="D521">
            <v>445.34000000000003</v>
          </cell>
        </row>
        <row r="522">
          <cell r="A522">
            <v>72480</v>
          </cell>
          <cell r="B522" t="str">
            <v>Boca para BSTC D=80 cm - tipo DER/SC , esconsidade 15 graus</v>
          </cell>
          <cell r="C522" t="str">
            <v>un</v>
          </cell>
          <cell r="D522">
            <v>351.77000000000004</v>
          </cell>
        </row>
        <row r="523">
          <cell r="A523">
            <v>72490</v>
          </cell>
          <cell r="B523" t="str">
            <v>Boca para BSTC D=80 cm - tipo DER/SC , esconsidade 20 graus</v>
          </cell>
          <cell r="C523" t="str">
            <v>un</v>
          </cell>
          <cell r="D523">
            <v>371.21</v>
          </cell>
        </row>
        <row r="524">
          <cell r="A524">
            <v>72500</v>
          </cell>
          <cell r="B524" t="str">
            <v>Boca para BSTC D=80 cm - tipo DER/SC , esconsidade 30 graus</v>
          </cell>
          <cell r="C524" t="str">
            <v>un</v>
          </cell>
          <cell r="D524">
            <v>399.8</v>
          </cell>
        </row>
        <row r="525">
          <cell r="A525">
            <v>72550</v>
          </cell>
          <cell r="B525" t="str">
            <v>Boca para BSTC D=80 cm - tipo DER/SC , normal</v>
          </cell>
          <cell r="C525" t="str">
            <v>un</v>
          </cell>
          <cell r="D525">
            <v>266.89999999999998</v>
          </cell>
        </row>
        <row r="526">
          <cell r="A526">
            <v>72600</v>
          </cell>
          <cell r="B526" t="str">
            <v>Boca para BSTC D=100 cm - normal (tipo DNER)</v>
          </cell>
          <cell r="C526" t="str">
            <v>un</v>
          </cell>
          <cell r="D526">
            <v>689.4</v>
          </cell>
        </row>
        <row r="527">
          <cell r="A527">
            <v>72630</v>
          </cell>
          <cell r="B527" t="str">
            <v>Boca para BSTC D=100 cm - tipo DER/SC , esconsidade 15 graus</v>
          </cell>
          <cell r="C527" t="str">
            <v>un</v>
          </cell>
          <cell r="D527">
            <v>517.41999999999996</v>
          </cell>
        </row>
        <row r="528">
          <cell r="A528">
            <v>72640</v>
          </cell>
          <cell r="B528" t="str">
            <v>Boca para BSTC D=100 cm - tipo DER/SC , esconsidade 20 graus</v>
          </cell>
          <cell r="C528" t="str">
            <v>un</v>
          </cell>
          <cell r="D528">
            <v>550.14</v>
          </cell>
        </row>
        <row r="529">
          <cell r="A529">
            <v>72650</v>
          </cell>
          <cell r="B529" t="str">
            <v>Boca para BSTC D=100 cm - tipo DER/SC , esconsidade 30 graus</v>
          </cell>
          <cell r="C529" t="str">
            <v>un</v>
          </cell>
          <cell r="D529">
            <v>598.29</v>
          </cell>
        </row>
        <row r="530">
          <cell r="A530">
            <v>72700</v>
          </cell>
          <cell r="B530" t="str">
            <v>Boca para BSTC D=100 cm - tipo DER/SC , normal</v>
          </cell>
          <cell r="C530" t="str">
            <v>un</v>
          </cell>
          <cell r="D530">
            <v>378.53999999999996</v>
          </cell>
        </row>
        <row r="531">
          <cell r="A531">
            <v>72750</v>
          </cell>
          <cell r="B531" t="str">
            <v>Boca para BSTC D=120 cm - normal (tipo DNER)</v>
          </cell>
          <cell r="C531" t="str">
            <v>un</v>
          </cell>
          <cell r="D531">
            <v>984.65</v>
          </cell>
        </row>
        <row r="532">
          <cell r="A532">
            <v>72780</v>
          </cell>
          <cell r="B532" t="str">
            <v>Boca para BSTC D=120 cm - tipo DER/SC , esconsidade 15 graus</v>
          </cell>
          <cell r="C532" t="str">
            <v>un</v>
          </cell>
          <cell r="D532">
            <v>697.81</v>
          </cell>
        </row>
        <row r="533">
          <cell r="A533">
            <v>72790</v>
          </cell>
          <cell r="B533" t="str">
            <v>Boca para BSTC D=120 cm - tipo DER/SC , esconsidade 20 graus</v>
          </cell>
          <cell r="C533" t="str">
            <v>un</v>
          </cell>
          <cell r="D533">
            <v>746.87</v>
          </cell>
        </row>
        <row r="534">
          <cell r="A534">
            <v>72800</v>
          </cell>
          <cell r="B534" t="str">
            <v>Boca para BSTC D=120 cm - tipo DER/SC , esconsidade 30 graus</v>
          </cell>
          <cell r="C534" t="str">
            <v>un</v>
          </cell>
          <cell r="D534">
            <v>816.6</v>
          </cell>
        </row>
        <row r="535">
          <cell r="A535">
            <v>72850</v>
          </cell>
          <cell r="B535" t="str">
            <v>Boca para BSTC D=120 cm - tipo DER/SC , normal</v>
          </cell>
          <cell r="C535" t="str">
            <v>un</v>
          </cell>
          <cell r="D535">
            <v>491.17999999999995</v>
          </cell>
        </row>
        <row r="536">
          <cell r="A536">
            <v>72900</v>
          </cell>
          <cell r="B536" t="str">
            <v>Boca para BSTC D=150 cm - tipo DER/SC , normal</v>
          </cell>
          <cell r="C536" t="str">
            <v>un</v>
          </cell>
          <cell r="D536">
            <v>740.01</v>
          </cell>
        </row>
        <row r="537">
          <cell r="A537">
            <v>72910</v>
          </cell>
          <cell r="B537" t="str">
            <v>Boca para BSTC D=150 cm - tipo DER/SC , esconsidade 15 graus</v>
          </cell>
          <cell r="C537" t="str">
            <v>un</v>
          </cell>
          <cell r="D537">
            <v>1003.35</v>
          </cell>
        </row>
        <row r="538">
          <cell r="A538">
            <v>72920</v>
          </cell>
          <cell r="B538" t="str">
            <v>Boca para BSTC D=150 cm - tipo DER/SC , esconsidade 20 graus</v>
          </cell>
          <cell r="C538" t="str">
            <v>un</v>
          </cell>
          <cell r="D538">
            <v>1072.94</v>
          </cell>
        </row>
        <row r="539">
          <cell r="A539">
            <v>72930</v>
          </cell>
          <cell r="B539" t="str">
            <v>Boca para BSTC D=150 cm - tipo DER/SC , esconsidade 30 graus</v>
          </cell>
          <cell r="C539" t="str">
            <v>un</v>
          </cell>
          <cell r="D539">
            <v>1165.6600000000001</v>
          </cell>
        </row>
        <row r="540">
          <cell r="A540">
            <v>72950</v>
          </cell>
          <cell r="B540" t="str">
            <v>Boca para BSTC D=200 cm - tipo DER/SC , normal</v>
          </cell>
          <cell r="C540" t="str">
            <v>un</v>
          </cell>
          <cell r="D540">
            <v>1282.3</v>
          </cell>
        </row>
        <row r="541">
          <cell r="A541">
            <v>72960</v>
          </cell>
          <cell r="B541" t="str">
            <v>Boca para BSTC D=200 cm - tipo DER/SC , esconsidade 15 graus</v>
          </cell>
          <cell r="C541" t="str">
            <v>un</v>
          </cell>
          <cell r="D541">
            <v>1627.46</v>
          </cell>
        </row>
        <row r="542">
          <cell r="A542">
            <v>72970</v>
          </cell>
          <cell r="B542" t="str">
            <v>Boca para BSTC D=200 cm - tipo DER/SC , esconsidade 20 graus</v>
          </cell>
          <cell r="C542" t="str">
            <v>un</v>
          </cell>
          <cell r="D542">
            <v>1749.01</v>
          </cell>
        </row>
        <row r="543">
          <cell r="A543">
            <v>72980</v>
          </cell>
          <cell r="B543" t="str">
            <v>Boca para BSTC D=200 cm - tipo DER/SC , esconsidade 30 graus</v>
          </cell>
          <cell r="C543" t="str">
            <v>un</v>
          </cell>
          <cell r="D543">
            <v>1918.74</v>
          </cell>
        </row>
        <row r="544">
          <cell r="A544">
            <v>73000</v>
          </cell>
          <cell r="B544" t="str">
            <v>Boca para BDTC D=80 cm - normal (tipo DNER)</v>
          </cell>
          <cell r="C544" t="str">
            <v>un</v>
          </cell>
          <cell r="D544">
            <v>601.46999999999991</v>
          </cell>
        </row>
        <row r="545">
          <cell r="A545">
            <v>73030</v>
          </cell>
          <cell r="B545" t="str">
            <v>Boca para BDTC D=80 cm - tipo DER/SC , esconsidade 15 graus</v>
          </cell>
          <cell r="C545" t="str">
            <v>un</v>
          </cell>
          <cell r="D545">
            <v>453.55</v>
          </cell>
        </row>
        <row r="546">
          <cell r="A546">
            <v>73040</v>
          </cell>
          <cell r="B546" t="str">
            <v>Boca para BDTC D=80 cm - tipo DER/SC , esconsidade 20 graus</v>
          </cell>
          <cell r="C546" t="str">
            <v>un</v>
          </cell>
          <cell r="D546">
            <v>473.01</v>
          </cell>
        </row>
        <row r="547">
          <cell r="A547">
            <v>73050</v>
          </cell>
          <cell r="B547" t="str">
            <v>Boca para BDTC D=80 cm - tipo DER/SC , esconsidade 30 graus</v>
          </cell>
          <cell r="C547" t="str">
            <v>un</v>
          </cell>
          <cell r="D547">
            <v>501.5</v>
          </cell>
        </row>
        <row r="548">
          <cell r="A548">
            <v>73100</v>
          </cell>
          <cell r="B548" t="str">
            <v>Boca para BDTC D=80 cm - tipo DER/SC , normal</v>
          </cell>
          <cell r="C548" t="str">
            <v>un</v>
          </cell>
          <cell r="D548">
            <v>381.61</v>
          </cell>
        </row>
        <row r="549">
          <cell r="A549">
            <v>73150</v>
          </cell>
          <cell r="B549" t="str">
            <v>Boca para BDTC D=100 cm - normal (tipo DNER)</v>
          </cell>
          <cell r="C549" t="str">
            <v>un</v>
          </cell>
          <cell r="D549">
            <v>911.33</v>
          </cell>
        </row>
        <row r="550">
          <cell r="A550">
            <v>73180</v>
          </cell>
          <cell r="B550" t="str">
            <v>Boca para BDTC D=100 cm - tipo DER/SC , esconsidade 15 graus</v>
          </cell>
          <cell r="C550" t="str">
            <v>un</v>
          </cell>
          <cell r="D550">
            <v>650.9899999999999</v>
          </cell>
        </row>
        <row r="551">
          <cell r="A551">
            <v>73190</v>
          </cell>
          <cell r="B551" t="str">
            <v>Boca para BDTC D=100 cm - tipo DER/SC , esconsidade 20 graus</v>
          </cell>
          <cell r="C551" t="str">
            <v>un</v>
          </cell>
          <cell r="D551">
            <v>683.58</v>
          </cell>
        </row>
        <row r="552">
          <cell r="A552">
            <v>73200</v>
          </cell>
          <cell r="B552" t="str">
            <v>Boca para BDTC D=100 cm - tipo DER/SC , esconsidade 30 graus</v>
          </cell>
          <cell r="C552" t="str">
            <v>un</v>
          </cell>
          <cell r="D552">
            <v>731.83999999999992</v>
          </cell>
        </row>
        <row r="553">
          <cell r="A553">
            <v>73250</v>
          </cell>
          <cell r="B553" t="str">
            <v>Boca para BDTC D=100 cm - tipo DER/SC , normal</v>
          </cell>
          <cell r="C553" t="str">
            <v>un</v>
          </cell>
          <cell r="D553">
            <v>528.32000000000005</v>
          </cell>
        </row>
        <row r="554">
          <cell r="A554">
            <v>73300</v>
          </cell>
          <cell r="B554" t="str">
            <v>Boca para BDTC D=120 cm - normal (tipo DNER)</v>
          </cell>
          <cell r="C554" t="str">
            <v>un</v>
          </cell>
          <cell r="D554">
            <v>1281.3499999999999</v>
          </cell>
        </row>
        <row r="555">
          <cell r="A555">
            <v>73330</v>
          </cell>
          <cell r="B555" t="str">
            <v>Boca para BDTC D=120 cm - tipo DER/SC , esconsidade 15 graus</v>
          </cell>
          <cell r="C555" t="str">
            <v>un</v>
          </cell>
          <cell r="D555">
            <v>877.46</v>
          </cell>
        </row>
        <row r="556">
          <cell r="A556">
            <v>73340</v>
          </cell>
          <cell r="B556" t="str">
            <v>Boca para BDTC D=120 cm - tipo DER/SC , esconsidade 20 graus</v>
          </cell>
          <cell r="C556" t="str">
            <v>un</v>
          </cell>
          <cell r="D556">
            <v>927.56</v>
          </cell>
        </row>
        <row r="557">
          <cell r="A557">
            <v>73350</v>
          </cell>
          <cell r="B557" t="str">
            <v>Boca para BDTC D=120 cm - tipo DER/SC , esconsidade 30 graus</v>
          </cell>
          <cell r="C557" t="str">
            <v>un</v>
          </cell>
          <cell r="D557">
            <v>997.31999999999994</v>
          </cell>
        </row>
        <row r="558">
          <cell r="A558">
            <v>73400</v>
          </cell>
          <cell r="B558" t="str">
            <v>Boca para BDTC D=120 cm - tipo DER/SC , normal</v>
          </cell>
          <cell r="C558" t="str">
            <v>un</v>
          </cell>
          <cell r="D558">
            <v>686.29</v>
          </cell>
        </row>
        <row r="559">
          <cell r="A559">
            <v>73450</v>
          </cell>
          <cell r="B559" t="str">
            <v>Boca para BDTC D=150 cm - tipo DER/SC , normal</v>
          </cell>
          <cell r="C559" t="str">
            <v>un</v>
          </cell>
          <cell r="D559">
            <v>994.31</v>
          </cell>
        </row>
        <row r="560">
          <cell r="A560">
            <v>73460</v>
          </cell>
          <cell r="B560" t="str">
            <v>Boca para BDTC D=150 cm - tipo DER/SC , esconsidade 15 graus</v>
          </cell>
          <cell r="C560" t="str">
            <v>un</v>
          </cell>
          <cell r="D560">
            <v>1244.1699999999998</v>
          </cell>
        </row>
        <row r="561">
          <cell r="A561">
            <v>73470</v>
          </cell>
          <cell r="B561" t="str">
            <v>Boca para BDTC D=150 cm - tipo DER/SC , esconsidade 20 graus</v>
          </cell>
          <cell r="C561" t="str">
            <v>un</v>
          </cell>
          <cell r="D561">
            <v>1313.6100000000001</v>
          </cell>
        </row>
        <row r="562">
          <cell r="A562">
            <v>73480</v>
          </cell>
          <cell r="B562" t="str">
            <v>Boca para BDTC D=150 cm - tipo DER/SC , esconsidade 30 graus</v>
          </cell>
          <cell r="C562" t="str">
            <v>un</v>
          </cell>
          <cell r="D562">
            <v>1410.53</v>
          </cell>
        </row>
        <row r="563">
          <cell r="A563">
            <v>73500</v>
          </cell>
          <cell r="B563" t="str">
            <v>Boca para BDTC D=200 cm - tipo DER/SC , normal</v>
          </cell>
          <cell r="C563" t="str">
            <v>un</v>
          </cell>
          <cell r="D563">
            <v>1644.8</v>
          </cell>
        </row>
        <row r="564">
          <cell r="A564">
            <v>73510</v>
          </cell>
          <cell r="B564" t="str">
            <v>Boca para BDTC D=200 cm - tipo DER/SC , esconsidade 15 graus</v>
          </cell>
          <cell r="C564" t="str">
            <v>un</v>
          </cell>
          <cell r="D564">
            <v>1975.8000000000002</v>
          </cell>
        </row>
        <row r="565">
          <cell r="A565">
            <v>73520</v>
          </cell>
          <cell r="B565" t="str">
            <v>Boca para BDTC D=200 cm - tipo DER/SC , esconsidade 20 graus</v>
          </cell>
          <cell r="C565" t="str">
            <v>un</v>
          </cell>
          <cell r="D565">
            <v>2097.0700000000002</v>
          </cell>
        </row>
        <row r="566">
          <cell r="A566">
            <v>73530</v>
          </cell>
          <cell r="B566" t="str">
            <v>Boca para BDTC D=200 cm - tipo DER/SC , esconsidade 30 graus</v>
          </cell>
          <cell r="C566" t="str">
            <v>un</v>
          </cell>
          <cell r="D566">
            <v>2266.79</v>
          </cell>
        </row>
        <row r="567">
          <cell r="A567">
            <v>73550</v>
          </cell>
          <cell r="B567" t="str">
            <v>Boca para BTTC D=80 cm - normal (tipo DNER)</v>
          </cell>
          <cell r="C567" t="str">
            <v>un</v>
          </cell>
          <cell r="D567">
            <v>757.34</v>
          </cell>
        </row>
        <row r="568">
          <cell r="A568">
            <v>73580</v>
          </cell>
          <cell r="B568" t="str">
            <v>Boca para BTTC D=80 cm - tipo DER/SC , esconsidade 15 graus</v>
          </cell>
          <cell r="C568" t="str">
            <v>un</v>
          </cell>
          <cell r="D568">
            <v>554.96</v>
          </cell>
        </row>
        <row r="569">
          <cell r="A569">
            <v>73590</v>
          </cell>
          <cell r="B569" t="str">
            <v>Boca para BTTC D=80 cm - tipo DER/SC , esconsidade 20 graus</v>
          </cell>
          <cell r="C569" t="str">
            <v>un</v>
          </cell>
          <cell r="D569">
            <v>574.35</v>
          </cell>
        </row>
        <row r="570">
          <cell r="A570">
            <v>73600</v>
          </cell>
          <cell r="B570" t="str">
            <v>Boca para BTTC D=80 cm - tipo DER/SC , esconsidade 30 graus</v>
          </cell>
          <cell r="C570" t="str">
            <v>un</v>
          </cell>
          <cell r="D570">
            <v>602.95000000000005</v>
          </cell>
        </row>
        <row r="571">
          <cell r="A571">
            <v>73650</v>
          </cell>
          <cell r="B571" t="str">
            <v>Boca para BTTC D=80 cm - tipo DER/SC , normal</v>
          </cell>
          <cell r="C571" t="str">
            <v>un</v>
          </cell>
          <cell r="D571">
            <v>488.6</v>
          </cell>
        </row>
        <row r="572">
          <cell r="A572">
            <v>73700</v>
          </cell>
          <cell r="B572" t="str">
            <v>Boca para BTTC D=100 cm - normal (tipo DNER)</v>
          </cell>
          <cell r="C572" t="str">
            <v>un</v>
          </cell>
          <cell r="D572">
            <v>1133.8399999999999</v>
          </cell>
        </row>
        <row r="573">
          <cell r="A573">
            <v>73730</v>
          </cell>
          <cell r="B573" t="str">
            <v>Boca para BTTC D=100 cm - tipo DER/SC , esconsidade 15 graus</v>
          </cell>
          <cell r="C573" t="str">
            <v>un</v>
          </cell>
          <cell r="D573">
            <v>784.89</v>
          </cell>
        </row>
        <row r="574">
          <cell r="A574">
            <v>73740</v>
          </cell>
          <cell r="B574" t="str">
            <v>Boca para BTTC D=100 cm - tipo DER/SC , esconsidade 20 graus</v>
          </cell>
          <cell r="C574" t="str">
            <v>un</v>
          </cell>
          <cell r="D574">
            <v>817.48</v>
          </cell>
        </row>
        <row r="575">
          <cell r="A575">
            <v>73750</v>
          </cell>
          <cell r="B575" t="str">
            <v>Boca para BTTC D=100 cm - tipo DER/SC , esconsidade 30 graus</v>
          </cell>
          <cell r="C575" t="str">
            <v>un</v>
          </cell>
          <cell r="D575">
            <v>865.6099999999999</v>
          </cell>
        </row>
        <row r="576">
          <cell r="A576">
            <v>73800</v>
          </cell>
          <cell r="B576" t="str">
            <v>Boca para BTTC D=100 cm - tipo DER/SC , normal</v>
          </cell>
          <cell r="C576" t="str">
            <v>un</v>
          </cell>
          <cell r="D576">
            <v>669.93999999999994</v>
          </cell>
        </row>
        <row r="577">
          <cell r="A577">
            <v>73850</v>
          </cell>
          <cell r="B577" t="str">
            <v>Boca para BTTC D=120 cm - normal (tipo DNER)</v>
          </cell>
          <cell r="C577" t="str">
            <v>un</v>
          </cell>
          <cell r="D577">
            <v>1578.39</v>
          </cell>
        </row>
        <row r="578">
          <cell r="A578">
            <v>73880</v>
          </cell>
          <cell r="B578" t="str">
            <v>Boca para BTTC D=120 cm - tipo DER/SC , esconsidade 15 graus</v>
          </cell>
          <cell r="C578" t="str">
            <v>un</v>
          </cell>
          <cell r="D578">
            <v>1057.8700000000001</v>
          </cell>
        </row>
        <row r="579">
          <cell r="A579">
            <v>73890</v>
          </cell>
          <cell r="B579" t="str">
            <v>Boca para BTTC D=120 cm - tipo DER/SC , esconsidade 20 graus</v>
          </cell>
          <cell r="C579" t="str">
            <v>un</v>
          </cell>
          <cell r="D579">
            <v>1108</v>
          </cell>
        </row>
        <row r="580">
          <cell r="A580">
            <v>73900</v>
          </cell>
          <cell r="B580" t="str">
            <v>Boca para BTTC D=120 cm - tipo DER/SC , esconsidade 30 graus</v>
          </cell>
          <cell r="C580" t="str">
            <v>un</v>
          </cell>
          <cell r="D580">
            <v>1178</v>
          </cell>
        </row>
        <row r="581">
          <cell r="A581">
            <v>73950</v>
          </cell>
          <cell r="B581" t="str">
            <v>Boca para BTTC D=120 cm - tipo DER/SC , normal</v>
          </cell>
          <cell r="C581" t="str">
            <v>un</v>
          </cell>
          <cell r="D581">
            <v>873.04</v>
          </cell>
        </row>
        <row r="582">
          <cell r="A582">
            <v>74000</v>
          </cell>
          <cell r="B582" t="str">
            <v>Boca para BTTC D=150 cm - tipo DER/SC , normal</v>
          </cell>
          <cell r="C582" t="str">
            <v>un</v>
          </cell>
          <cell r="D582">
            <v>1237.76</v>
          </cell>
        </row>
        <row r="583">
          <cell r="A583">
            <v>74010</v>
          </cell>
          <cell r="B583" t="str">
            <v>Boca para BTTC D=150 cm - tipo DER/SC , esconsidade 15 graus</v>
          </cell>
          <cell r="C583" t="str">
            <v>un</v>
          </cell>
          <cell r="D583">
            <v>1483.04</v>
          </cell>
        </row>
        <row r="584">
          <cell r="A584">
            <v>74020</v>
          </cell>
          <cell r="B584" t="str">
            <v>Boca para BTTC D=150 cm - tipo DER/SC , esconsidade 20 graus</v>
          </cell>
          <cell r="C584" t="str">
            <v>un</v>
          </cell>
          <cell r="D584">
            <v>1552.4499999999998</v>
          </cell>
        </row>
        <row r="585">
          <cell r="A585">
            <v>74030</v>
          </cell>
          <cell r="B585" t="str">
            <v>Boca para BTTC D=150 cm - tipo DER/SC , esconsidade 30 graus</v>
          </cell>
          <cell r="C585" t="str">
            <v>un</v>
          </cell>
          <cell r="D585">
            <v>1649.3600000000001</v>
          </cell>
        </row>
        <row r="586">
          <cell r="A586">
            <v>74050</v>
          </cell>
          <cell r="B586" t="str">
            <v>Boca para BTTC D=200 cm - tipo DER/SC , normal</v>
          </cell>
          <cell r="C586" t="str">
            <v>un</v>
          </cell>
          <cell r="D586">
            <v>1988.26</v>
          </cell>
        </row>
        <row r="587">
          <cell r="A587">
            <v>74060</v>
          </cell>
          <cell r="B587" t="str">
            <v>Boca para BTTC D=200 cm - tipo DER/SC , esconsidade 15 graus</v>
          </cell>
          <cell r="C587" t="str">
            <v>un</v>
          </cell>
          <cell r="D587">
            <v>2314.9199999999996</v>
          </cell>
        </row>
        <row r="588">
          <cell r="A588">
            <v>74070</v>
          </cell>
          <cell r="B588" t="str">
            <v>Boca para BTTC D=200 cm - tipo DER/SC , esconsidade 20 graus</v>
          </cell>
          <cell r="C588" t="str">
            <v>un</v>
          </cell>
          <cell r="D588">
            <v>2436.1699999999996</v>
          </cell>
        </row>
        <row r="589">
          <cell r="A589">
            <v>74080</v>
          </cell>
          <cell r="B589" t="str">
            <v>Boca para BTTC D=200 cm - tipo DER/SC , esconsidade 30 graus</v>
          </cell>
          <cell r="C589" t="str">
            <v>un</v>
          </cell>
          <cell r="D589">
            <v>2606.4499999999998</v>
          </cell>
        </row>
        <row r="590">
          <cell r="A590">
            <v>74100</v>
          </cell>
          <cell r="B590" t="str">
            <v>Boca para BSCC de 1,3 x 2,0 m - normal</v>
          </cell>
          <cell r="C590" t="str">
            <v>un</v>
          </cell>
          <cell r="D590">
            <v>3769.0099999999998</v>
          </cell>
        </row>
        <row r="591">
          <cell r="A591">
            <v>74150</v>
          </cell>
          <cell r="B591" t="str">
            <v>Boca para BSCC de 1,3 x 2,0 m - esconsidade de 10 graus</v>
          </cell>
          <cell r="C591" t="str">
            <v>un</v>
          </cell>
          <cell r="D591">
            <v>3914.96</v>
          </cell>
        </row>
        <row r="592">
          <cell r="A592">
            <v>74200</v>
          </cell>
          <cell r="B592" t="str">
            <v>Boca para BSCC de 1,3 x 2,0 m - esconsidade de 20 graus</v>
          </cell>
          <cell r="C592" t="str">
            <v>un</v>
          </cell>
          <cell r="D592">
            <v>4198.34</v>
          </cell>
        </row>
        <row r="593">
          <cell r="A593">
            <v>74250</v>
          </cell>
          <cell r="B593" t="str">
            <v>Boca para BSCC de 1,3 x 2,0 m - esconsidade de 30 graus</v>
          </cell>
          <cell r="C593" t="str">
            <v>un</v>
          </cell>
          <cell r="D593">
            <v>4921.53</v>
          </cell>
        </row>
        <row r="594">
          <cell r="A594">
            <v>74300</v>
          </cell>
          <cell r="B594" t="str">
            <v>Boca para BSCC de 1,5 x 1,5 m - normal</v>
          </cell>
          <cell r="C594" t="str">
            <v>un</v>
          </cell>
          <cell r="D594">
            <v>2526.54</v>
          </cell>
        </row>
        <row r="595">
          <cell r="A595">
            <v>74350</v>
          </cell>
          <cell r="B595" t="str">
            <v>Boca para BSCC de 1,5 x 1,5 m - esconsidade de 15 graus</v>
          </cell>
          <cell r="C595" t="str">
            <v>un</v>
          </cell>
          <cell r="D595">
            <v>2653.6000000000004</v>
          </cell>
        </row>
        <row r="596">
          <cell r="A596">
            <v>74400</v>
          </cell>
          <cell r="B596" t="str">
            <v>Boca para BSCC de 1,6 x 2,4 m - normal</v>
          </cell>
          <cell r="C596" t="str">
            <v>un</v>
          </cell>
          <cell r="D596">
            <v>4458</v>
          </cell>
        </row>
        <row r="597">
          <cell r="A597">
            <v>74450</v>
          </cell>
          <cell r="B597" t="str">
            <v>Boca para BSCC de 1,6 x 2,4 m - esconsidade de 5 graus</v>
          </cell>
          <cell r="C597" t="str">
            <v>un</v>
          </cell>
          <cell r="D597">
            <v>5690.28</v>
          </cell>
        </row>
        <row r="598">
          <cell r="A598">
            <v>74500</v>
          </cell>
          <cell r="B598" t="str">
            <v>Boca para BSCC de 1,6 x 2,4 m - esconsidade de 10 graus</v>
          </cell>
          <cell r="C598" t="str">
            <v>un</v>
          </cell>
          <cell r="D598">
            <v>5743.1200000000008</v>
          </cell>
        </row>
        <row r="599">
          <cell r="A599">
            <v>74550</v>
          </cell>
          <cell r="B599" t="str">
            <v>Boca para BSCC de 1,6 x 2,4 m - esconsidade de 30 graus</v>
          </cell>
          <cell r="C599" t="str">
            <v>un</v>
          </cell>
          <cell r="D599">
            <v>7137.3</v>
          </cell>
        </row>
        <row r="600">
          <cell r="A600">
            <v>74600</v>
          </cell>
          <cell r="B600" t="str">
            <v>Boca para BSCC de 2,0 x 1,5 m - normal</v>
          </cell>
          <cell r="C600" t="str">
            <v>un</v>
          </cell>
          <cell r="D600">
            <v>2950.79</v>
          </cell>
        </row>
        <row r="601">
          <cell r="A601">
            <v>74650</v>
          </cell>
          <cell r="B601" t="str">
            <v>Boca para BSCC de 2,0 x 1,5 m - esconsidade de 15 graus</v>
          </cell>
          <cell r="C601" t="str">
            <v>un</v>
          </cell>
          <cell r="D601">
            <v>3262.7999999999997</v>
          </cell>
        </row>
        <row r="602">
          <cell r="A602">
            <v>74700</v>
          </cell>
          <cell r="B602" t="str">
            <v>Boca para BSCC de 1,9 x 2,9 m - esconsidade de 10 graus</v>
          </cell>
          <cell r="C602" t="str">
            <v>un</v>
          </cell>
          <cell r="D602">
            <v>7513.0700000000006</v>
          </cell>
        </row>
        <row r="603">
          <cell r="A603">
            <v>74750</v>
          </cell>
          <cell r="B603" t="str">
            <v>Boca para BSCC de 1,9 x 2,9 m - esconsidade de 20 graus</v>
          </cell>
          <cell r="C603" t="str">
            <v>un</v>
          </cell>
          <cell r="D603">
            <v>8165.5199999999995</v>
          </cell>
        </row>
        <row r="604">
          <cell r="A604">
            <v>74800</v>
          </cell>
          <cell r="B604" t="str">
            <v>Boca para BSCC de 1,9 x 2,9 m - esconsidade de 30 graus</v>
          </cell>
          <cell r="C604" t="str">
            <v>un</v>
          </cell>
          <cell r="D604">
            <v>9833.9500000000007</v>
          </cell>
        </row>
        <row r="605">
          <cell r="A605">
            <v>74850</v>
          </cell>
          <cell r="B605" t="str">
            <v>Boca para BSCC de 2,0 x 2,0 m - normal</v>
          </cell>
          <cell r="C605" t="str">
            <v>un</v>
          </cell>
          <cell r="D605">
            <v>3694.44</v>
          </cell>
        </row>
        <row r="606">
          <cell r="A606">
            <v>74900</v>
          </cell>
          <cell r="B606" t="str">
            <v>Boca para BSCC de 2,0 x 2,0 m - esconsidade de 15 graus</v>
          </cell>
          <cell r="C606" t="str">
            <v>un</v>
          </cell>
          <cell r="D606">
            <v>3934.56</v>
          </cell>
        </row>
        <row r="607">
          <cell r="A607">
            <v>74950</v>
          </cell>
          <cell r="B607" t="str">
            <v>Boca para BSCC de 2,0 x 2,0 m - esconsidade de 25 graus</v>
          </cell>
          <cell r="C607" t="str">
            <v>un</v>
          </cell>
          <cell r="D607">
            <v>4895.7000000000007</v>
          </cell>
        </row>
        <row r="608">
          <cell r="A608">
            <v>75000</v>
          </cell>
          <cell r="B608" t="str">
            <v>Boca para BSCC de 2,0 x 2,0 m - esconsidade de 40 graus</v>
          </cell>
          <cell r="C608" t="str">
            <v>un</v>
          </cell>
          <cell r="D608">
            <v>6837.2000000000007</v>
          </cell>
        </row>
        <row r="609">
          <cell r="A609">
            <v>75050</v>
          </cell>
          <cell r="B609" t="str">
            <v>Boca para BSCC de 2,1 x 3,2 m - normal</v>
          </cell>
          <cell r="C609" t="str">
            <v>un</v>
          </cell>
          <cell r="D609">
            <v>9169.34</v>
          </cell>
        </row>
        <row r="610">
          <cell r="A610">
            <v>75100</v>
          </cell>
          <cell r="B610" t="str">
            <v>Boca para BSCC de 2,1 x 3,2 m - esconsidade de 10 graus</v>
          </cell>
          <cell r="C610" t="str">
            <v>un</v>
          </cell>
          <cell r="D610">
            <v>9002.26</v>
          </cell>
        </row>
        <row r="611">
          <cell r="A611">
            <v>75150</v>
          </cell>
          <cell r="B611" t="str">
            <v>Boca para BSCC de 2,1 x 3,2 m - esconsidade de 30 graus</v>
          </cell>
          <cell r="C611" t="str">
            <v>un</v>
          </cell>
          <cell r="D611">
            <v>9235.34</v>
          </cell>
        </row>
        <row r="612">
          <cell r="A612">
            <v>75200</v>
          </cell>
          <cell r="B612" t="str">
            <v>Boca para BSCC de 2,3 x 3,5 m - normal</v>
          </cell>
          <cell r="C612" t="str">
            <v>un</v>
          </cell>
          <cell r="D612">
            <v>10091.61</v>
          </cell>
        </row>
        <row r="613">
          <cell r="A613">
            <v>75250</v>
          </cell>
          <cell r="B613" t="str">
            <v>Boca para BSCC de 2,5 x 2,0 m - normal</v>
          </cell>
          <cell r="C613" t="str">
            <v>un</v>
          </cell>
          <cell r="D613">
            <v>4299.34</v>
          </cell>
        </row>
        <row r="614">
          <cell r="A614">
            <v>75300</v>
          </cell>
          <cell r="B614" t="str">
            <v>Boca para BSCC de 2,5 x 2,0 m - esconsidade de 15 graus</v>
          </cell>
          <cell r="C614" t="str">
            <v>un</v>
          </cell>
          <cell r="D614">
            <v>4523.5999999999995</v>
          </cell>
        </row>
        <row r="615">
          <cell r="A615">
            <v>75350</v>
          </cell>
          <cell r="B615" t="str">
            <v>Boca para BSCC de 2,5 x 2,5 m - normal</v>
          </cell>
          <cell r="C615" t="str">
            <v>un</v>
          </cell>
          <cell r="D615">
            <v>5467.25</v>
          </cell>
        </row>
        <row r="616">
          <cell r="A616">
            <v>75400</v>
          </cell>
          <cell r="B616" t="str">
            <v>Boca para BSCC de 2,5 x 2,5 m - esconsa</v>
          </cell>
          <cell r="C616" t="str">
            <v>un</v>
          </cell>
          <cell r="D616">
            <v>5788.26</v>
          </cell>
        </row>
        <row r="617">
          <cell r="A617">
            <v>75450</v>
          </cell>
          <cell r="B617" t="str">
            <v>Boca para BSCC de 3,0 x 2,0 m - normal</v>
          </cell>
          <cell r="C617" t="str">
            <v>un</v>
          </cell>
          <cell r="D617">
            <v>5136.12</v>
          </cell>
        </row>
        <row r="618">
          <cell r="A618">
            <v>75500</v>
          </cell>
          <cell r="B618" t="str">
            <v>Boca para BSCC de 3,0 x 2,5 m - normal</v>
          </cell>
          <cell r="C618" t="str">
            <v>un</v>
          </cell>
          <cell r="D618">
            <v>6405.8600000000006</v>
          </cell>
        </row>
        <row r="619">
          <cell r="A619">
            <v>75550</v>
          </cell>
          <cell r="B619" t="str">
            <v>Boca para BSCC de 3,0 x 3,0 m - normal</v>
          </cell>
          <cell r="C619" t="str">
            <v>un</v>
          </cell>
          <cell r="D619">
            <v>7375.6</v>
          </cell>
        </row>
        <row r="620">
          <cell r="A620">
            <v>75600</v>
          </cell>
          <cell r="B620" t="str">
            <v>Boca para BSCC de 3,0 x 3,0 m - esconsidade de 15 graus</v>
          </cell>
          <cell r="C620" t="str">
            <v>un</v>
          </cell>
          <cell r="D620">
            <v>7839.06</v>
          </cell>
        </row>
        <row r="621">
          <cell r="A621">
            <v>75645</v>
          </cell>
          <cell r="B621" t="str">
            <v>Boca para BDCC de 1,5 x 1,0 m - normal</v>
          </cell>
          <cell r="C621" t="str">
            <v>un</v>
          </cell>
          <cell r="D621">
            <v>2462.52</v>
          </cell>
        </row>
        <row r="622">
          <cell r="A622">
            <v>75650</v>
          </cell>
          <cell r="B622" t="str">
            <v>Boca para BDCC de 1,5 x 1,5 m - normal</v>
          </cell>
          <cell r="C622" t="str">
            <v>un</v>
          </cell>
          <cell r="D622">
            <v>3122.25</v>
          </cell>
        </row>
        <row r="623">
          <cell r="A623">
            <v>75700</v>
          </cell>
          <cell r="B623" t="str">
            <v>Boca para BDCC de 2,0 x 1,5 m - normal</v>
          </cell>
          <cell r="C623" t="str">
            <v>un</v>
          </cell>
          <cell r="D623">
            <v>3744.2999999999997</v>
          </cell>
        </row>
        <row r="624">
          <cell r="A624">
            <v>75750</v>
          </cell>
          <cell r="B624" t="str">
            <v>Boca para BDCC de 2,0 x 1,5 m - esconsidade de 35 graus</v>
          </cell>
          <cell r="C624" t="str">
            <v>un</v>
          </cell>
          <cell r="D624">
            <v>5237.1799999999994</v>
          </cell>
        </row>
        <row r="625">
          <cell r="A625">
            <v>75800</v>
          </cell>
          <cell r="B625" t="str">
            <v>Boca para BDCC de 2,0 x 2,0 m - normal</v>
          </cell>
          <cell r="C625" t="str">
            <v>un</v>
          </cell>
          <cell r="D625">
            <v>4563.67</v>
          </cell>
        </row>
        <row r="626">
          <cell r="A626">
            <v>75850</v>
          </cell>
          <cell r="B626" t="str">
            <v>Boca para BDCC de 2,0 x 2,0 m - esconsidade de 15 graus</v>
          </cell>
          <cell r="C626" t="str">
            <v>un</v>
          </cell>
          <cell r="D626">
            <v>4912.7699999999995</v>
          </cell>
        </row>
        <row r="627">
          <cell r="A627">
            <v>75900</v>
          </cell>
          <cell r="B627" t="str">
            <v>Boca para BDCC de 2,0 x 2,0 m - esconsidade de 40 graus</v>
          </cell>
          <cell r="C627" t="str">
            <v>un</v>
          </cell>
          <cell r="D627">
            <v>7568.55</v>
          </cell>
        </row>
        <row r="628">
          <cell r="A628">
            <v>75950</v>
          </cell>
          <cell r="B628" t="str">
            <v>Boca para BDCC de 2,5 x 2,0 m - normal</v>
          </cell>
          <cell r="C628" t="str">
            <v>un</v>
          </cell>
          <cell r="D628">
            <v>5487.7800000000007</v>
          </cell>
        </row>
        <row r="629">
          <cell r="A629">
            <v>76000</v>
          </cell>
          <cell r="B629" t="str">
            <v>Boca para BDCC de 2,5 x 2,0 m - esconsidade de 15 graus</v>
          </cell>
          <cell r="C629" t="str">
            <v>un</v>
          </cell>
          <cell r="D629">
            <v>5666.62</v>
          </cell>
        </row>
        <row r="630">
          <cell r="A630">
            <v>76050</v>
          </cell>
          <cell r="B630" t="str">
            <v>Boca para BDCC de 2,3 x 3,5 m - esconsidade de 20 graus</v>
          </cell>
          <cell r="C630" t="str">
            <v>un</v>
          </cell>
          <cell r="D630">
            <v>12982.48</v>
          </cell>
        </row>
        <row r="631">
          <cell r="A631">
            <v>76100</v>
          </cell>
          <cell r="B631" t="str">
            <v>Boca para BDCC de 2,5 x 2,5 m - normal</v>
          </cell>
          <cell r="C631" t="str">
            <v>un</v>
          </cell>
          <cell r="D631">
            <v>7128.9400000000005</v>
          </cell>
        </row>
        <row r="632">
          <cell r="A632">
            <v>76150</v>
          </cell>
          <cell r="B632" t="str">
            <v>Boca para BDCC de 3,0 x 2,0 m - normal</v>
          </cell>
          <cell r="C632" t="str">
            <v>un</v>
          </cell>
          <cell r="D632">
            <v>6517.86</v>
          </cell>
        </row>
        <row r="633">
          <cell r="A633">
            <v>76200</v>
          </cell>
          <cell r="B633" t="str">
            <v>Boca para BDCC de 3,0 x 2,5 m - esconsidade de 15 graus</v>
          </cell>
          <cell r="C633" t="str">
            <v>un</v>
          </cell>
          <cell r="D633">
            <v>8013.64</v>
          </cell>
        </row>
        <row r="634">
          <cell r="A634">
            <v>76250</v>
          </cell>
          <cell r="B634" t="str">
            <v>Boca para BDCC de 3,0 x 3,0 m - normal</v>
          </cell>
          <cell r="C634" t="str">
            <v>un</v>
          </cell>
          <cell r="D634">
            <v>9050.24</v>
          </cell>
        </row>
        <row r="635">
          <cell r="A635">
            <v>76300</v>
          </cell>
          <cell r="B635" t="str">
            <v>Boca para BDCC de 3,0 x 3,0 m - esconsidade de 15 graus</v>
          </cell>
          <cell r="C635" t="str">
            <v>un</v>
          </cell>
          <cell r="D635">
            <v>9570.6099999999988</v>
          </cell>
        </row>
        <row r="636">
          <cell r="A636">
            <v>76350</v>
          </cell>
          <cell r="B636" t="str">
            <v>Boca para BDCC de 2,7 x 3,9 m - normal</v>
          </cell>
          <cell r="C636" t="str">
            <v>un</v>
          </cell>
          <cell r="D636">
            <v>11053.35</v>
          </cell>
        </row>
        <row r="637">
          <cell r="A637">
            <v>76400</v>
          </cell>
          <cell r="B637" t="str">
            <v>Boca para BTCC de 2,0 x 2,0 m - normal</v>
          </cell>
          <cell r="C637" t="str">
            <v>un</v>
          </cell>
          <cell r="D637">
            <v>5493.13</v>
          </cell>
        </row>
        <row r="638">
          <cell r="A638">
            <v>76450</v>
          </cell>
          <cell r="B638" t="str">
            <v>Boca para BTCC de 2,5 x 2,0 m - normal</v>
          </cell>
          <cell r="C638" t="str">
            <v>un</v>
          </cell>
          <cell r="D638">
            <v>6674.98</v>
          </cell>
        </row>
        <row r="639">
          <cell r="A639">
            <v>76500</v>
          </cell>
          <cell r="B639" t="str">
            <v>Boca para BTCC de 3,0 x 2,0 m - normal</v>
          </cell>
          <cell r="C639" t="str">
            <v>un</v>
          </cell>
          <cell r="D639">
            <v>7904.41</v>
          </cell>
        </row>
        <row r="640">
          <cell r="A640">
            <v>76550</v>
          </cell>
          <cell r="B640" t="str">
            <v>Boca para BTCC de 2,7 x 3,9 m - normal</v>
          </cell>
          <cell r="C640" t="str">
            <v>un</v>
          </cell>
          <cell r="D640">
            <v>10751.11</v>
          </cell>
        </row>
        <row r="641">
          <cell r="A641">
            <v>76600</v>
          </cell>
          <cell r="B641" t="str">
            <v>Boca para BTCC de 2,7 x 3,9 m - esconsidade de 10 graus</v>
          </cell>
          <cell r="C641" t="str">
            <v>un</v>
          </cell>
          <cell r="D641">
            <v>11178.310000000001</v>
          </cell>
        </row>
        <row r="642">
          <cell r="A642">
            <v>76650</v>
          </cell>
          <cell r="B642" t="str">
            <v>Boca para BTCC de 2,7 x 3,9 m - esconsidade de 20 graus</v>
          </cell>
          <cell r="C642" t="str">
            <v>un</v>
          </cell>
          <cell r="D642">
            <v>12257.23</v>
          </cell>
        </row>
        <row r="643">
          <cell r="A643">
            <v>76700</v>
          </cell>
          <cell r="B643" t="str">
            <v>Boca para BTCC de 2,7 x 3,9 m - esconsidade de 30 graus</v>
          </cell>
          <cell r="C643" t="str">
            <v>un</v>
          </cell>
          <cell r="D643">
            <v>14441.89</v>
          </cell>
        </row>
        <row r="644">
          <cell r="A644">
            <v>76750</v>
          </cell>
          <cell r="B644" t="str">
            <v>Boca para BTCC de 3,0 x 3,0 m - normal</v>
          </cell>
          <cell r="C644" t="str">
            <v>un</v>
          </cell>
          <cell r="D644">
            <v>10826.220000000001</v>
          </cell>
        </row>
        <row r="645">
          <cell r="A645">
            <v>77000</v>
          </cell>
          <cell r="B645" t="str">
            <v>Caixa coletora de talvegue para BSTC D=60 cm e H=1,5 m</v>
          </cell>
          <cell r="C645" t="str">
            <v>un</v>
          </cell>
          <cell r="D645">
            <v>438.55</v>
          </cell>
        </row>
        <row r="646">
          <cell r="A646">
            <v>77050</v>
          </cell>
          <cell r="B646" t="str">
            <v>Caixa coletora de talvegue para BSTC D=60 cm e H=2,0 m</v>
          </cell>
          <cell r="C646" t="str">
            <v>un</v>
          </cell>
          <cell r="D646">
            <v>593.97</v>
          </cell>
        </row>
        <row r="647">
          <cell r="A647">
            <v>77100</v>
          </cell>
          <cell r="B647" t="str">
            <v>Caixa coletora de talvegue para BSTC D=80 cm e H=1,5 m</v>
          </cell>
          <cell r="C647" t="str">
            <v>un</v>
          </cell>
          <cell r="D647">
            <v>467.28000000000003</v>
          </cell>
        </row>
        <row r="648">
          <cell r="A648">
            <v>77150</v>
          </cell>
          <cell r="B648" t="str">
            <v>Caixa coletora de talvegue para BSTC D=100 cm e H=1,5 m</v>
          </cell>
          <cell r="C648" t="str">
            <v>un</v>
          </cell>
          <cell r="D648">
            <v>457.03000000000003</v>
          </cell>
        </row>
        <row r="649">
          <cell r="A649">
            <v>77200</v>
          </cell>
          <cell r="B649" t="str">
            <v>Caixa coletora de talvegue para BSTC D=80 cm e H=2,0 m</v>
          </cell>
          <cell r="C649" t="str">
            <v>un</v>
          </cell>
          <cell r="D649">
            <v>651.92999999999995</v>
          </cell>
        </row>
        <row r="650">
          <cell r="A650">
            <v>77250</v>
          </cell>
          <cell r="B650" t="str">
            <v>Caixa coletora de talvegue para BSTC D=100 cm e H=2,0 m</v>
          </cell>
          <cell r="C650" t="str">
            <v>un</v>
          </cell>
          <cell r="D650">
            <v>641.66000000000008</v>
          </cell>
        </row>
        <row r="651">
          <cell r="A651">
            <v>77300</v>
          </cell>
          <cell r="B651" t="str">
            <v>Caixa coletora de talvegue para BSTC D=120 cm e H=2,0 m</v>
          </cell>
          <cell r="C651" t="str">
            <v>un</v>
          </cell>
          <cell r="D651">
            <v>631.41</v>
          </cell>
        </row>
        <row r="652">
          <cell r="A652">
            <v>77350</v>
          </cell>
          <cell r="B652" t="str">
            <v>Caixa coletora de talvegue para BSTC D=150 cm e H=2,0 m</v>
          </cell>
          <cell r="C652" t="str">
            <v>un</v>
          </cell>
          <cell r="D652">
            <v>645.87</v>
          </cell>
        </row>
        <row r="653">
          <cell r="A653">
            <v>77400</v>
          </cell>
          <cell r="B653" t="str">
            <v>Caixa coletora de talvegue para BSTC D=80 cm e H=2,5 m</v>
          </cell>
          <cell r="C653" t="str">
            <v>un</v>
          </cell>
          <cell r="D653">
            <v>836.73</v>
          </cell>
        </row>
        <row r="654">
          <cell r="A654">
            <v>77450</v>
          </cell>
          <cell r="B654" t="str">
            <v>Caixa coletora de talvegue para BSTC D=100 cm e H=2,5 m</v>
          </cell>
          <cell r="C654" t="str">
            <v>un</v>
          </cell>
          <cell r="D654">
            <v>826.46</v>
          </cell>
        </row>
        <row r="655">
          <cell r="A655">
            <v>77500</v>
          </cell>
          <cell r="B655" t="str">
            <v>Caixa coletora de talvegue para BSTC D=120 cm e H=2,5 m</v>
          </cell>
          <cell r="C655" t="str">
            <v>un</v>
          </cell>
          <cell r="D655">
            <v>816.2</v>
          </cell>
        </row>
        <row r="656">
          <cell r="A656">
            <v>77550</v>
          </cell>
          <cell r="B656" t="str">
            <v>Caixa coletora de talvegue para BSTC D=150 cm e H=2,5 m</v>
          </cell>
          <cell r="C656" t="str">
            <v>un</v>
          </cell>
          <cell r="D656">
            <v>852.67</v>
          </cell>
        </row>
        <row r="657">
          <cell r="A657">
            <v>77600</v>
          </cell>
          <cell r="B657" t="str">
            <v>Caixa coletora de talvegue para BSTC D=60 cm e H=3,0 m</v>
          </cell>
          <cell r="C657" t="str">
            <v>un</v>
          </cell>
          <cell r="D657">
            <v>919.7</v>
          </cell>
        </row>
        <row r="658">
          <cell r="A658">
            <v>77650</v>
          </cell>
          <cell r="B658" t="str">
            <v>Caixa coletora de talvegue para BSTC D=80 cm e H=3,0 m</v>
          </cell>
          <cell r="C658" t="str">
            <v>un</v>
          </cell>
          <cell r="D658">
            <v>1020.8299999999999</v>
          </cell>
        </row>
        <row r="659">
          <cell r="A659">
            <v>77700</v>
          </cell>
          <cell r="B659" t="str">
            <v>Caixa coletora de talvegue para BSTC D=100 cm e H=3,0 m</v>
          </cell>
          <cell r="C659" t="str">
            <v>un</v>
          </cell>
          <cell r="D659">
            <v>1010.57</v>
          </cell>
        </row>
        <row r="660">
          <cell r="A660">
            <v>77750</v>
          </cell>
          <cell r="B660" t="str">
            <v>Caixa coletora de talvegue para BSTC D=120 cm e H=3,0 m</v>
          </cell>
          <cell r="C660" t="str">
            <v>un</v>
          </cell>
          <cell r="D660">
            <v>1000.3199999999999</v>
          </cell>
        </row>
        <row r="661">
          <cell r="A661">
            <v>77800</v>
          </cell>
          <cell r="B661" t="str">
            <v>Caixa coletora de talvegue para BSTC D=150 cm e H=3,0 m</v>
          </cell>
          <cell r="C661" t="str">
            <v>un</v>
          </cell>
          <cell r="D661">
            <v>1058.82</v>
          </cell>
        </row>
        <row r="662">
          <cell r="A662">
            <v>77850</v>
          </cell>
          <cell r="B662" t="str">
            <v>Caixa coletora de talvegue para BSTC D=80 cm e H=3,5 m</v>
          </cell>
          <cell r="C662" t="str">
            <v>un</v>
          </cell>
          <cell r="D662">
            <v>1205.6099999999999</v>
          </cell>
        </row>
        <row r="663">
          <cell r="A663">
            <v>77900</v>
          </cell>
          <cell r="B663" t="str">
            <v>Caixa coletora de talvegue para BSTC D=100 cm e H=3,5 m</v>
          </cell>
          <cell r="C663" t="str">
            <v>un</v>
          </cell>
          <cell r="D663">
            <v>1195.3500000000001</v>
          </cell>
        </row>
        <row r="664">
          <cell r="A664">
            <v>77950</v>
          </cell>
          <cell r="B664" t="str">
            <v>Caixa coletora de talvegue para BTTC D=100 cm e H=2,0 m</v>
          </cell>
          <cell r="C664" t="str">
            <v>un</v>
          </cell>
          <cell r="D664">
            <v>1270.52</v>
          </cell>
        </row>
        <row r="665">
          <cell r="A665">
            <v>78000</v>
          </cell>
          <cell r="B665" t="str">
            <v>Caixa coletora de talvegue para BSTC D=120 cm e H=3,5 m</v>
          </cell>
          <cell r="C665" t="str">
            <v>un</v>
          </cell>
          <cell r="D665">
            <v>1185.0999999999999</v>
          </cell>
        </row>
        <row r="666">
          <cell r="A666">
            <v>78050</v>
          </cell>
          <cell r="B666" t="str">
            <v>Caixa coletora de talvegue para BDTC D=120 cm e H=2,0 m</v>
          </cell>
          <cell r="C666" t="str">
            <v>un</v>
          </cell>
          <cell r="D666">
            <v>1469.61</v>
          </cell>
        </row>
        <row r="667">
          <cell r="A667">
            <v>78100</v>
          </cell>
          <cell r="B667" t="str">
            <v>Caixa coletora de talvegue para BDTC D=100 cm e H=3,5 m</v>
          </cell>
          <cell r="C667" t="str">
            <v>un</v>
          </cell>
          <cell r="D667">
            <v>2235.73</v>
          </cell>
        </row>
        <row r="668">
          <cell r="A668">
            <v>78150</v>
          </cell>
          <cell r="B668" t="str">
            <v>Caixa coletora de sarjeta para BSTC D=60 cm e H=1,0 m</v>
          </cell>
          <cell r="C668" t="str">
            <v>un</v>
          </cell>
          <cell r="D668">
            <v>347.53</v>
          </cell>
        </row>
        <row r="669">
          <cell r="A669">
            <v>78250</v>
          </cell>
          <cell r="B669" t="str">
            <v>Caixa coletora de sarjeta para BSTC D=80 cm e H=1,5 m</v>
          </cell>
          <cell r="C669" t="str">
            <v>un</v>
          </cell>
          <cell r="D669">
            <v>485.55</v>
          </cell>
        </row>
        <row r="670">
          <cell r="A670">
            <v>78300</v>
          </cell>
          <cell r="B670" t="str">
            <v>Caixa coletora de sarjeta para BSTC D=100 cm e H=1,5 m</v>
          </cell>
          <cell r="C670" t="str">
            <v>un</v>
          </cell>
          <cell r="D670">
            <v>499.58000000000004</v>
          </cell>
        </row>
        <row r="671">
          <cell r="A671">
            <v>78350</v>
          </cell>
          <cell r="B671" t="str">
            <v>Caixa coletora de sarjeta para BSTC D=60 cm e H=2,0 m</v>
          </cell>
          <cell r="C671" t="str">
            <v>un</v>
          </cell>
          <cell r="D671">
            <v>693.69</v>
          </cell>
        </row>
        <row r="672">
          <cell r="A672">
            <v>78400</v>
          </cell>
          <cell r="B672" t="str">
            <v>Caixa coletora de sarjeta para BSTC D=80 cm e H=2,0 m</v>
          </cell>
          <cell r="C672" t="str">
            <v>un</v>
          </cell>
          <cell r="D672">
            <v>688.91</v>
          </cell>
        </row>
        <row r="673">
          <cell r="A673">
            <v>78450</v>
          </cell>
          <cell r="B673" t="str">
            <v>Caixa coletora de sarjeta para BSTC D=100 cm e H=2,0 m</v>
          </cell>
          <cell r="C673" t="str">
            <v>un</v>
          </cell>
          <cell r="D673">
            <v>744.80000000000007</v>
          </cell>
        </row>
        <row r="674">
          <cell r="A674">
            <v>78500</v>
          </cell>
          <cell r="B674" t="str">
            <v>Caixa coletora de sarjeta para BSTC D=120 cm e H=2,0 m</v>
          </cell>
          <cell r="C674" t="str">
            <v>un</v>
          </cell>
          <cell r="D674">
            <v>766.28</v>
          </cell>
        </row>
        <row r="675">
          <cell r="A675">
            <v>78600</v>
          </cell>
          <cell r="B675" t="str">
            <v>Caixa coletora de sarjeta para BSTC D=80 cm e H=2,5 m</v>
          </cell>
          <cell r="C675" t="str">
            <v>un</v>
          </cell>
          <cell r="D675">
            <v>771.62</v>
          </cell>
        </row>
        <row r="676">
          <cell r="A676">
            <v>78650</v>
          </cell>
          <cell r="B676" t="str">
            <v>Caixa coletora de sarjeta para BSTC D=100 cm e H=2,5 m</v>
          </cell>
          <cell r="C676" t="str">
            <v>un</v>
          </cell>
          <cell r="D676">
            <v>860.93</v>
          </cell>
        </row>
        <row r="677">
          <cell r="A677">
            <v>78700</v>
          </cell>
          <cell r="B677" t="str">
            <v>Caixa coletora de sarjeta para BSTC D=120 cm e H=3,0 m</v>
          </cell>
          <cell r="C677" t="str">
            <v>un</v>
          </cell>
          <cell r="D677">
            <v>1022.52</v>
          </cell>
        </row>
        <row r="678">
          <cell r="A678">
            <v>78750</v>
          </cell>
          <cell r="B678" t="str">
            <v>Caixa coletora de sarjeta para BDTC D=80 cm e H=1,5 m</v>
          </cell>
          <cell r="C678" t="str">
            <v>un</v>
          </cell>
          <cell r="D678">
            <v>907.5</v>
          </cell>
        </row>
        <row r="679">
          <cell r="A679">
            <v>78900</v>
          </cell>
          <cell r="B679" t="str">
            <v>Caixa coletora de sarjeta para BTTC D=120 cm e H=2,0 m</v>
          </cell>
          <cell r="C679" t="str">
            <v>un</v>
          </cell>
          <cell r="D679">
            <v>1367.32</v>
          </cell>
        </row>
        <row r="680">
          <cell r="A680">
            <v>79450</v>
          </cell>
          <cell r="B680" t="str">
            <v>Tampa para caixa coletora inclusive vigote</v>
          </cell>
          <cell r="C680" t="str">
            <v>un</v>
          </cell>
          <cell r="D680">
            <v>106.84</v>
          </cell>
        </row>
        <row r="681">
          <cell r="A681">
            <v>79795</v>
          </cell>
          <cell r="B681" t="str">
            <v>Remoção de bueiro com D=30 cm</v>
          </cell>
          <cell r="C681" t="str">
            <v>m</v>
          </cell>
          <cell r="D681">
            <v>3.52</v>
          </cell>
        </row>
        <row r="682">
          <cell r="A682">
            <v>79800</v>
          </cell>
          <cell r="B682" t="str">
            <v>Remoção de bueiro com D=30 cm</v>
          </cell>
          <cell r="C682" t="str">
            <v>m</v>
          </cell>
          <cell r="D682">
            <v>4.8100000000000005</v>
          </cell>
        </row>
        <row r="683">
          <cell r="A683">
            <v>79850</v>
          </cell>
          <cell r="B683" t="str">
            <v>Remoção de bueiro com D=40 cm</v>
          </cell>
          <cell r="C683" t="str">
            <v>m</v>
          </cell>
          <cell r="D683">
            <v>6.39</v>
          </cell>
        </row>
        <row r="684">
          <cell r="A684">
            <v>79860</v>
          </cell>
          <cell r="B684" t="str">
            <v>Remoção de bueiro com D=50 cm</v>
          </cell>
          <cell r="C684" t="str">
            <v>m</v>
          </cell>
          <cell r="D684">
            <v>7.69</v>
          </cell>
        </row>
        <row r="685">
          <cell r="A685">
            <v>79880</v>
          </cell>
          <cell r="B685" t="str">
            <v>Remoção de bueiro com D=60 cm</v>
          </cell>
          <cell r="C685" t="str">
            <v>m</v>
          </cell>
          <cell r="D685">
            <v>10.95</v>
          </cell>
        </row>
        <row r="686">
          <cell r="A686">
            <v>79900</v>
          </cell>
          <cell r="B686" t="str">
            <v>Remoção de bueiro com D=80 cm</v>
          </cell>
          <cell r="C686" t="str">
            <v>m</v>
          </cell>
          <cell r="D686">
            <v>15.799999999999999</v>
          </cell>
        </row>
        <row r="687">
          <cell r="A687">
            <v>79920</v>
          </cell>
          <cell r="B687" t="str">
            <v>Remoção de bueiro com D=100 cm</v>
          </cell>
          <cell r="C687" t="str">
            <v>m</v>
          </cell>
          <cell r="D687">
            <v>18.580000000000002</v>
          </cell>
        </row>
        <row r="688">
          <cell r="A688">
            <v>79940</v>
          </cell>
          <cell r="B688" t="str">
            <v>Remoção de bueiro com D=120 cm</v>
          </cell>
          <cell r="C688" t="str">
            <v>m</v>
          </cell>
          <cell r="D688">
            <v>22.83</v>
          </cell>
        </row>
        <row r="689">
          <cell r="A689">
            <v>79945</v>
          </cell>
          <cell r="B689" t="str">
            <v>Remoção de bueiro com D=150 cm</v>
          </cell>
          <cell r="C689" t="str">
            <v>m</v>
          </cell>
          <cell r="D689">
            <v>27.39</v>
          </cell>
        </row>
        <row r="690">
          <cell r="A690">
            <v>79950</v>
          </cell>
          <cell r="B690" t="str">
            <v>Remoção de bueiro com D=200 cm</v>
          </cell>
          <cell r="C690" t="str">
            <v>m</v>
          </cell>
          <cell r="D690">
            <v>34.230000000000004</v>
          </cell>
        </row>
        <row r="691">
          <cell r="A691">
            <v>79960</v>
          </cell>
          <cell r="B691" t="str">
            <v>Remoção de bueiro duplo tubular de D=100 cm</v>
          </cell>
          <cell r="C691" t="str">
            <v>m</v>
          </cell>
          <cell r="D691">
            <v>41.67</v>
          </cell>
        </row>
        <row r="692">
          <cell r="A692">
            <v>80000</v>
          </cell>
          <cell r="B692" t="str">
            <v>Remoção de cercas de arame farpado</v>
          </cell>
          <cell r="C692" t="str">
            <v>m</v>
          </cell>
          <cell r="D692">
            <v>0.75</v>
          </cell>
        </row>
        <row r="693">
          <cell r="A693">
            <v>80050</v>
          </cell>
          <cell r="B693" t="str">
            <v>Remoção e recolocação de cercas de arame farpado</v>
          </cell>
          <cell r="C693" t="str">
            <v>m</v>
          </cell>
          <cell r="D693">
            <v>2.66</v>
          </cell>
        </row>
        <row r="694">
          <cell r="A694">
            <v>80100</v>
          </cell>
          <cell r="B694" t="str">
            <v>Cercas c/ mourões triangulares de concreto c/4 fios de arame</v>
          </cell>
          <cell r="C694" t="str">
            <v>m</v>
          </cell>
          <cell r="D694">
            <v>4.9300000000000006</v>
          </cell>
        </row>
        <row r="695">
          <cell r="A695">
            <v>80150</v>
          </cell>
          <cell r="B695" t="str">
            <v>Cercas c/ 4 fios de arame c/ mourões de concreto de 10x10x220</v>
          </cell>
          <cell r="C695" t="str">
            <v>m</v>
          </cell>
          <cell r="D695">
            <v>4.9800000000000004</v>
          </cell>
        </row>
        <row r="696">
          <cell r="A696">
            <v>80200</v>
          </cell>
          <cell r="B696" t="str">
            <v>Execução de porteira</v>
          </cell>
          <cell r="C696" t="str">
            <v>un</v>
          </cell>
          <cell r="D696">
            <v>487.01</v>
          </cell>
        </row>
        <row r="697">
          <cell r="A697">
            <v>80250</v>
          </cell>
          <cell r="B697" t="str">
            <v>Execução de mata-burro</v>
          </cell>
          <cell r="C697" t="str">
            <v>un</v>
          </cell>
          <cell r="D697">
            <v>576.79999999999995</v>
          </cell>
        </row>
        <row r="698">
          <cell r="A698">
            <v>80300</v>
          </cell>
          <cell r="B698" t="str">
            <v>Enleivamento</v>
          </cell>
          <cell r="C698" t="str">
            <v>m²</v>
          </cell>
          <cell r="D698">
            <v>3.81</v>
          </cell>
        </row>
        <row r="699">
          <cell r="A699">
            <v>80350</v>
          </cell>
          <cell r="B699" t="str">
            <v>Hidrosemeadura</v>
          </cell>
          <cell r="C699" t="str">
            <v>m²</v>
          </cell>
          <cell r="D699">
            <v>1.06</v>
          </cell>
        </row>
        <row r="700">
          <cell r="A700">
            <v>80400</v>
          </cell>
          <cell r="B700" t="str">
            <v>Pintura de faixa horizontal com tinta acrilica branca</v>
          </cell>
          <cell r="C700" t="str">
            <v>m²</v>
          </cell>
          <cell r="D700">
            <v>5.69</v>
          </cell>
        </row>
        <row r="701">
          <cell r="A701">
            <v>80450</v>
          </cell>
          <cell r="B701" t="str">
            <v>Pintura de faixa horizontal com tinta acrilica amarela</v>
          </cell>
          <cell r="C701" t="str">
            <v>m²</v>
          </cell>
          <cell r="D701">
            <v>5.69</v>
          </cell>
        </row>
        <row r="702">
          <cell r="A702">
            <v>80401</v>
          </cell>
          <cell r="B702" t="str">
            <v>Pintura de faixa horizontal com tinta termoplástica</v>
          </cell>
          <cell r="C702" t="str">
            <v>m²</v>
          </cell>
          <cell r="D702">
            <v>16.38</v>
          </cell>
        </row>
        <row r="703">
          <cell r="A703">
            <v>80402</v>
          </cell>
          <cell r="B703" t="str">
            <v>Pintura de faixa horizontal</v>
          </cell>
          <cell r="C703" t="str">
            <v>m²</v>
          </cell>
          <cell r="D703">
            <v>12</v>
          </cell>
        </row>
        <row r="704">
          <cell r="A704">
            <v>80451</v>
          </cell>
          <cell r="B704" t="str">
            <v>Pintura de faixa horizontal com tinta acrilica termoplástica amarela</v>
          </cell>
          <cell r="C704" t="str">
            <v>m²</v>
          </cell>
          <cell r="D704">
            <v>16.38</v>
          </cell>
        </row>
        <row r="705">
          <cell r="A705">
            <v>80550</v>
          </cell>
          <cell r="B705" t="str">
            <v>Pintura de seta e/ou dizeres na pista</v>
          </cell>
          <cell r="C705" t="str">
            <v>m²</v>
          </cell>
          <cell r="D705">
            <v>5.69</v>
          </cell>
        </row>
        <row r="706">
          <cell r="A706">
            <v>80551</v>
          </cell>
          <cell r="B706" t="str">
            <v>Pintura de seta e/ou dizeres na pista com tinta termoplástica</v>
          </cell>
          <cell r="C706" t="str">
            <v>m²</v>
          </cell>
          <cell r="D706">
            <v>16.38</v>
          </cell>
        </row>
        <row r="707">
          <cell r="A707">
            <v>80552</v>
          </cell>
          <cell r="B707" t="str">
            <v>Pintura de seta e/ou dizeres na pista</v>
          </cell>
          <cell r="C707" t="str">
            <v>m²</v>
          </cell>
          <cell r="D707">
            <v>12</v>
          </cell>
        </row>
        <row r="708">
          <cell r="A708">
            <v>80600</v>
          </cell>
          <cell r="B708" t="str">
            <v>Sinalização - placas D=80 cm</v>
          </cell>
          <cell r="C708" t="str">
            <v>un</v>
          </cell>
          <cell r="D708">
            <v>79.760000000000005</v>
          </cell>
        </row>
        <row r="709">
          <cell r="A709">
            <v>80650</v>
          </cell>
          <cell r="B709" t="str">
            <v>Sinalização - placas D=100 cm</v>
          </cell>
          <cell r="C709" t="str">
            <v>un</v>
          </cell>
          <cell r="D709">
            <v>110.53</v>
          </cell>
        </row>
        <row r="710">
          <cell r="A710">
            <v>80850</v>
          </cell>
          <cell r="B710" t="str">
            <v>Sinalização - placas de 80 x 80 cm</v>
          </cell>
          <cell r="C710" t="str">
            <v>un</v>
          </cell>
          <cell r="D710">
            <v>80.5</v>
          </cell>
        </row>
        <row r="711">
          <cell r="A711">
            <v>80900</v>
          </cell>
          <cell r="B711" t="str">
            <v>Sinalização - placas de 100 x 100 cm</v>
          </cell>
          <cell r="C711" t="str">
            <v>un</v>
          </cell>
          <cell r="D711">
            <v>111.45</v>
          </cell>
        </row>
        <row r="712">
          <cell r="A712">
            <v>81000</v>
          </cell>
          <cell r="B712" t="str">
            <v>Sinalização - placas de 50 x 200 cm</v>
          </cell>
          <cell r="C712" t="str">
            <v>un</v>
          </cell>
          <cell r="D712">
            <v>138.25</v>
          </cell>
        </row>
        <row r="713">
          <cell r="A713">
            <v>81050</v>
          </cell>
          <cell r="B713" t="str">
            <v>Sinalização - placas de 100 x 200 cm</v>
          </cell>
          <cell r="C713" t="str">
            <v>un</v>
          </cell>
          <cell r="D713">
            <v>224.32</v>
          </cell>
        </row>
        <row r="714">
          <cell r="A714">
            <v>81150</v>
          </cell>
          <cell r="B714" t="str">
            <v>Sinalização - placa triangualr com L = 75 cm</v>
          </cell>
          <cell r="C714" t="str">
            <v>un</v>
          </cell>
          <cell r="D714">
            <v>38.340000000000003</v>
          </cell>
        </row>
        <row r="715">
          <cell r="A715">
            <v>81200</v>
          </cell>
          <cell r="B715" t="str">
            <v>Sinalização - placa octogonal com L = 33 cm</v>
          </cell>
          <cell r="C715" t="str">
            <v>un</v>
          </cell>
          <cell r="D715">
            <v>79.760000000000005</v>
          </cell>
        </row>
        <row r="716">
          <cell r="A716">
            <v>81225</v>
          </cell>
          <cell r="B716" t="str">
            <v>Sinalização - placa octogonal com L = 41 cm</v>
          </cell>
          <cell r="C716" t="str">
            <v>un</v>
          </cell>
          <cell r="D716">
            <v>110.09</v>
          </cell>
        </row>
        <row r="717">
          <cell r="A717">
            <v>81240</v>
          </cell>
          <cell r="B717" t="str">
            <v>Sinalização - delineador com placa de 33 x 40 cm</v>
          </cell>
          <cell r="C717" t="str">
            <v>un</v>
          </cell>
          <cell r="D717">
            <v>27.4</v>
          </cell>
        </row>
        <row r="718">
          <cell r="A718">
            <v>81245</v>
          </cell>
          <cell r="B718" t="str">
            <v>Fornec. e colocação de porticos de sinalização rodoviária</v>
          </cell>
          <cell r="C718" t="str">
            <v>un</v>
          </cell>
          <cell r="D718">
            <v>8757.8799999999992</v>
          </cell>
        </row>
        <row r="719">
          <cell r="A719">
            <v>81246</v>
          </cell>
          <cell r="B719" t="str">
            <v>Placas refletivas para porticos de 150 x 300 cm</v>
          </cell>
          <cell r="C719" t="str">
            <v>un</v>
          </cell>
          <cell r="D719">
            <v>402.28</v>
          </cell>
        </row>
        <row r="720">
          <cell r="A720">
            <v>81250</v>
          </cell>
          <cell r="B720" t="str">
            <v>Fornecimento e colocação de tachões mono-refletivos</v>
          </cell>
          <cell r="C720" t="str">
            <v>un</v>
          </cell>
          <cell r="D720">
            <v>18.5</v>
          </cell>
        </row>
        <row r="721">
          <cell r="A721">
            <v>81251</v>
          </cell>
          <cell r="B721" t="str">
            <v>Fornecimento e colocação de tachões bi-refletivos</v>
          </cell>
          <cell r="C721" t="str">
            <v>un</v>
          </cell>
          <cell r="D721">
            <v>20.65</v>
          </cell>
        </row>
        <row r="722">
          <cell r="A722">
            <v>81252</v>
          </cell>
          <cell r="B722" t="str">
            <v>Fornecimento e colocação de tachinhas mono-refletivas</v>
          </cell>
          <cell r="C722" t="str">
            <v>un</v>
          </cell>
          <cell r="D722">
            <v>4.46</v>
          </cell>
        </row>
        <row r="723">
          <cell r="A723">
            <v>81253</v>
          </cell>
          <cell r="B723" t="str">
            <v>Fornecimento e colocação de tachinhas bi-refletivas</v>
          </cell>
          <cell r="C723" t="str">
            <v>un</v>
          </cell>
          <cell r="D723">
            <v>6.12</v>
          </cell>
        </row>
        <row r="724">
          <cell r="A724">
            <v>81254</v>
          </cell>
          <cell r="B724" t="str">
            <v>Fornecimento e colocação de tachões não refletivos</v>
          </cell>
          <cell r="C724" t="str">
            <v>un</v>
          </cell>
          <cell r="D724">
            <v>16.739999999999998</v>
          </cell>
        </row>
        <row r="725">
          <cell r="A725">
            <v>81255</v>
          </cell>
          <cell r="B725" t="str">
            <v>Fornecimento e colocação de calotas esféricas D=15 cm x 4  cm</v>
          </cell>
          <cell r="C725" t="str">
            <v>un</v>
          </cell>
          <cell r="D725">
            <v>13.54</v>
          </cell>
        </row>
        <row r="726">
          <cell r="A726">
            <v>81300</v>
          </cell>
          <cell r="B726" t="str">
            <v>Marco quilométrico de 50 x 67 cm</v>
          </cell>
          <cell r="C726" t="str">
            <v>un</v>
          </cell>
          <cell r="D726">
            <v>36.700000000000003</v>
          </cell>
        </row>
        <row r="727">
          <cell r="A727">
            <v>81350</v>
          </cell>
          <cell r="B727" t="str">
            <v>Balisador de concreto</v>
          </cell>
          <cell r="C727" t="str">
            <v>un</v>
          </cell>
          <cell r="D727">
            <v>30.77</v>
          </cell>
        </row>
        <row r="728">
          <cell r="A728">
            <v>81600</v>
          </cell>
          <cell r="B728" t="str">
            <v>Defensa singela semi-maleável</v>
          </cell>
          <cell r="C728" t="str">
            <v>m</v>
          </cell>
          <cell r="D728">
            <v>88.57</v>
          </cell>
        </row>
        <row r="729">
          <cell r="A729">
            <v>81650</v>
          </cell>
          <cell r="B729" t="str">
            <v>Remoção e recalçamento de pavimento a lajotas</v>
          </cell>
          <cell r="C729" t="str">
            <v>m²</v>
          </cell>
          <cell r="D729">
            <v>3.9299999999999997</v>
          </cell>
        </row>
        <row r="730">
          <cell r="A730">
            <v>81700</v>
          </cell>
          <cell r="B730" t="str">
            <v>Remoção e relocalização de postes</v>
          </cell>
          <cell r="C730" t="str">
            <v>un</v>
          </cell>
          <cell r="D730">
            <v>222.06</v>
          </cell>
        </row>
        <row r="731">
          <cell r="A731">
            <v>81800</v>
          </cell>
          <cell r="B731" t="str">
            <v>Recuperação de taludes com argila ensacada em polipropileno</v>
          </cell>
          <cell r="C731" t="str">
            <v>un</v>
          </cell>
          <cell r="D731">
            <v>3.98</v>
          </cell>
        </row>
        <row r="732">
          <cell r="A732">
            <v>81900</v>
          </cell>
          <cell r="B732" t="str">
            <v>Calçada em lastro de brita com revestimento em argamassa 1:3</v>
          </cell>
          <cell r="C732" t="str">
            <v>m²</v>
          </cell>
          <cell r="D732">
            <v>8.75</v>
          </cell>
        </row>
        <row r="733">
          <cell r="A733">
            <v>81950</v>
          </cell>
          <cell r="B733" t="str">
            <v>Calçada em lastro de brita com revestimento em concreto</v>
          </cell>
          <cell r="C733" t="str">
            <v>m²</v>
          </cell>
          <cell r="D733">
            <v>9.8800000000000008</v>
          </cell>
        </row>
        <row r="734">
          <cell r="A734">
            <v>82000</v>
          </cell>
          <cell r="B734" t="str">
            <v>Remoção de meio-fio</v>
          </cell>
          <cell r="C734" t="str">
            <v>m</v>
          </cell>
          <cell r="D734">
            <v>0.96</v>
          </cell>
        </row>
        <row r="735">
          <cell r="A735">
            <v>82050</v>
          </cell>
          <cell r="B735" t="str">
            <v>Remoção de camada granular</v>
          </cell>
          <cell r="C735" t="str">
            <v>m³</v>
          </cell>
          <cell r="D735">
            <v>1.2999999999999998</v>
          </cell>
        </row>
        <row r="736">
          <cell r="A736">
            <v>82100</v>
          </cell>
          <cell r="B736" t="str">
            <v>Remoção de pavimento a lajota</v>
          </cell>
          <cell r="C736" t="str">
            <v>m²</v>
          </cell>
          <cell r="D736">
            <v>0.44</v>
          </cell>
        </row>
        <row r="737">
          <cell r="A737">
            <v>82150</v>
          </cell>
          <cell r="B737" t="str">
            <v>Remoção de pavimento a paralelepípedos</v>
          </cell>
          <cell r="C737" t="str">
            <v>m²</v>
          </cell>
          <cell r="D737">
            <v>0.66999999999999993</v>
          </cell>
        </row>
        <row r="738">
          <cell r="A738">
            <v>82200</v>
          </cell>
          <cell r="B738" t="str">
            <v>Remoção de pavimento de CBUQ</v>
          </cell>
          <cell r="C738" t="str">
            <v>m³</v>
          </cell>
          <cell r="D738">
            <v>2.4000000000000004</v>
          </cell>
        </row>
        <row r="739">
          <cell r="A739">
            <v>82250</v>
          </cell>
          <cell r="B739" t="str">
            <v>Remoção de sarjeta em meia calha</v>
          </cell>
          <cell r="C739" t="str">
            <v>un</v>
          </cell>
          <cell r="D739">
            <v>0.6100000000000001</v>
          </cell>
        </row>
        <row r="740">
          <cell r="A740">
            <v>82300</v>
          </cell>
          <cell r="B740" t="str">
            <v>Demolição de alvenaria</v>
          </cell>
          <cell r="C740" t="str">
            <v>m³</v>
          </cell>
          <cell r="D740">
            <v>10.66</v>
          </cell>
        </row>
        <row r="741">
          <cell r="A741">
            <v>82350</v>
          </cell>
          <cell r="B741" t="str">
            <v>Demolição de estrutura em concreto simples</v>
          </cell>
          <cell r="C741" t="str">
            <v>m³</v>
          </cell>
          <cell r="D741">
            <v>13.96</v>
          </cell>
        </row>
        <row r="742">
          <cell r="A742">
            <v>82400</v>
          </cell>
          <cell r="B742" t="str">
            <v>Demolição de estrutura em concreto armado</v>
          </cell>
          <cell r="C742" t="str">
            <v>m³</v>
          </cell>
          <cell r="D742">
            <v>27.9</v>
          </cell>
        </row>
        <row r="743">
          <cell r="A743">
            <v>82600</v>
          </cell>
          <cell r="B743" t="str">
            <v>Gabião caixa galvanizada c/ H=50 cm</v>
          </cell>
          <cell r="C743" t="str">
            <v>m³</v>
          </cell>
          <cell r="D743">
            <v>117.59</v>
          </cell>
        </row>
        <row r="744">
          <cell r="A744">
            <v>82610</v>
          </cell>
          <cell r="B744" t="str">
            <v>Gabião caixa em PVC com H=50 cm</v>
          </cell>
          <cell r="C744" t="str">
            <v>m³</v>
          </cell>
          <cell r="D744">
            <v>130.93</v>
          </cell>
        </row>
        <row r="745">
          <cell r="A745">
            <v>82650</v>
          </cell>
          <cell r="B745" t="str">
            <v>Gabião caixa galvanizada com H=100 cm</v>
          </cell>
          <cell r="C745" t="str">
            <v>m³</v>
          </cell>
          <cell r="D745">
            <v>96.23</v>
          </cell>
        </row>
        <row r="746">
          <cell r="A746">
            <v>82660</v>
          </cell>
          <cell r="B746" t="str">
            <v>Gabião caixa em PVC com H=100 cm</v>
          </cell>
          <cell r="C746" t="str">
            <v>m³</v>
          </cell>
          <cell r="D746">
            <v>104.39</v>
          </cell>
        </row>
        <row r="747">
          <cell r="A747">
            <v>90000</v>
          </cell>
          <cell r="B747" t="str">
            <v>Torre de madeira para cravação de tubulão</v>
          </cell>
          <cell r="C747" t="str">
            <v>m</v>
          </cell>
          <cell r="D747">
            <v>450.9</v>
          </cell>
        </row>
        <row r="748">
          <cell r="A748">
            <v>90010</v>
          </cell>
          <cell r="B748" t="str">
            <v>Argamassa de cimento e areia 1:4 - preparo e materiais</v>
          </cell>
          <cell r="C748" t="str">
            <v>m³</v>
          </cell>
          <cell r="D748">
            <v>104.93</v>
          </cell>
        </row>
        <row r="749">
          <cell r="A749">
            <v>90020</v>
          </cell>
          <cell r="B749" t="str">
            <v>Formas de madeira</v>
          </cell>
          <cell r="C749" t="str">
            <v>m²</v>
          </cell>
          <cell r="D749">
            <v>29.37</v>
          </cell>
        </row>
        <row r="750">
          <cell r="A750">
            <v>90030</v>
          </cell>
          <cell r="B750" t="str">
            <v>Armadura de aço CA-50/CA-60 - fornec. dobr. e colocação</v>
          </cell>
          <cell r="C750" t="str">
            <v>kg</v>
          </cell>
          <cell r="D750">
            <v>2.15</v>
          </cell>
        </row>
        <row r="751">
          <cell r="A751">
            <v>90040</v>
          </cell>
          <cell r="B751" t="str">
            <v>Concreto fck 15 MPa - preparo lançamento e cura</v>
          </cell>
          <cell r="C751" t="str">
            <v>m³</v>
          </cell>
          <cell r="D751">
            <v>129.1</v>
          </cell>
        </row>
        <row r="752">
          <cell r="A752">
            <v>90050</v>
          </cell>
          <cell r="B752" t="str">
            <v>Concreto fck 18 MPa - preparo lançamento e cura</v>
          </cell>
          <cell r="C752" t="str">
            <v>m³</v>
          </cell>
          <cell r="D752">
            <v>134.51</v>
          </cell>
        </row>
        <row r="753">
          <cell r="A753">
            <v>90060</v>
          </cell>
          <cell r="B753" t="str">
            <v>Demolição de estrutura em concreto simples</v>
          </cell>
          <cell r="C753" t="str">
            <v>m³</v>
          </cell>
          <cell r="D753">
            <v>13.96</v>
          </cell>
        </row>
        <row r="754">
          <cell r="A754">
            <v>90070</v>
          </cell>
          <cell r="B754" t="str">
            <v>Demolição de estrutura em concreto armado</v>
          </cell>
          <cell r="C754" t="str">
            <v>m³</v>
          </cell>
          <cell r="D754">
            <v>27.9</v>
          </cell>
        </row>
        <row r="755">
          <cell r="A755">
            <v>90080</v>
          </cell>
          <cell r="B755" t="str">
            <v>Ensecadeiras duplas</v>
          </cell>
          <cell r="C755" t="str">
            <v>m²</v>
          </cell>
          <cell r="D755">
            <v>152.29</v>
          </cell>
        </row>
        <row r="756">
          <cell r="A756">
            <v>90100</v>
          </cell>
          <cell r="B756" t="str">
            <v>Escav. manual p/ cavas de fundação em 1a cat. H&lt;=4,0 m c/ esg.</v>
          </cell>
          <cell r="C756" t="str">
            <v>m³</v>
          </cell>
          <cell r="D756">
            <v>16.75</v>
          </cell>
        </row>
        <row r="757">
          <cell r="A757">
            <v>90110</v>
          </cell>
          <cell r="B757" t="str">
            <v>Escav. mecan. p/ cavas de fundação em 1a cat. H&lt;=4,0 m c/ esg.</v>
          </cell>
          <cell r="C757" t="str">
            <v>m³</v>
          </cell>
          <cell r="D757">
            <v>3.58</v>
          </cell>
        </row>
        <row r="758">
          <cell r="A758">
            <v>90120</v>
          </cell>
          <cell r="B758" t="str">
            <v>Escavação para cavas de fundação em mat. 3a. cat. c/ esgoto.</v>
          </cell>
          <cell r="C758" t="str">
            <v>m³</v>
          </cell>
          <cell r="D758">
            <v>49.13</v>
          </cell>
        </row>
        <row r="759">
          <cell r="A759">
            <v>90130</v>
          </cell>
          <cell r="B759" t="str">
            <v>Estacas matálicas 3 TR-32 - fornecimento e cravação</v>
          </cell>
          <cell r="C759" t="str">
            <v>m</v>
          </cell>
          <cell r="D759">
            <v>120.79</v>
          </cell>
        </row>
        <row r="760">
          <cell r="A760">
            <v>90140</v>
          </cell>
          <cell r="B760" t="str">
            <v>Estacas matálicas 3 TR-37 - fornecimento e cravação</v>
          </cell>
          <cell r="C760" t="str">
            <v>m</v>
          </cell>
          <cell r="D760">
            <v>130.56</v>
          </cell>
        </row>
        <row r="761">
          <cell r="A761">
            <v>90150</v>
          </cell>
          <cell r="B761" t="str">
            <v>Escavação em tubulão a céu aberto em material de 1a. cat.</v>
          </cell>
          <cell r="C761" t="str">
            <v>m³</v>
          </cell>
          <cell r="D761">
            <v>133.01</v>
          </cell>
        </row>
        <row r="762">
          <cell r="A762">
            <v>90160</v>
          </cell>
          <cell r="B762" t="str">
            <v>Escavação em tubulão a céu aberto em material de 3a. cat.</v>
          </cell>
          <cell r="C762" t="str">
            <v>m³</v>
          </cell>
          <cell r="D762">
            <v>548.16</v>
          </cell>
        </row>
        <row r="763">
          <cell r="A763">
            <v>90170</v>
          </cell>
          <cell r="B763" t="str">
            <v>Escavação em tubulão sob ar comprimido em mat. de 1a. cat.</v>
          </cell>
          <cell r="C763" t="str">
            <v>m³</v>
          </cell>
          <cell r="D763">
            <v>638.22</v>
          </cell>
        </row>
        <row r="764">
          <cell r="A764">
            <v>90180</v>
          </cell>
          <cell r="B764" t="str">
            <v>Escavação em tubulão sob ar comprimido em mat. de 3a. cat.</v>
          </cell>
          <cell r="C764" t="str">
            <v>m³</v>
          </cell>
          <cell r="D764">
            <v>1056.97</v>
          </cell>
        </row>
        <row r="765">
          <cell r="A765">
            <v>90190</v>
          </cell>
          <cell r="B765" t="str">
            <v>Cravação de fuste de tubulão a céu aberto</v>
          </cell>
          <cell r="C765" t="str">
            <v>m</v>
          </cell>
          <cell r="D765">
            <v>214.47</v>
          </cell>
        </row>
        <row r="766">
          <cell r="A766">
            <v>90200</v>
          </cell>
          <cell r="B766" t="str">
            <v>Cravação de fuste de tubulão sob ar comprimido</v>
          </cell>
          <cell r="C766" t="str">
            <v>m</v>
          </cell>
          <cell r="D766">
            <v>226.1</v>
          </cell>
        </row>
        <row r="767">
          <cell r="A767">
            <v>90210</v>
          </cell>
          <cell r="B767" t="str">
            <v>Formas de madeira</v>
          </cell>
          <cell r="C767" t="str">
            <v>m²</v>
          </cell>
          <cell r="D767">
            <v>29.37</v>
          </cell>
        </row>
        <row r="768">
          <cell r="A768">
            <v>90220</v>
          </cell>
          <cell r="B768" t="str">
            <v>Formas de placa compensada para mesoestrutura</v>
          </cell>
          <cell r="C768" t="str">
            <v>m²</v>
          </cell>
          <cell r="D768">
            <v>16.239999999999998</v>
          </cell>
        </row>
        <row r="769">
          <cell r="A769">
            <v>90230</v>
          </cell>
          <cell r="B769" t="str">
            <v>Armada de aço CA-50/CA-60 - Fornec. dobr. e colocação</v>
          </cell>
          <cell r="C769" t="str">
            <v>kg</v>
          </cell>
          <cell r="D769">
            <v>2.15</v>
          </cell>
        </row>
        <row r="770">
          <cell r="A770">
            <v>90240</v>
          </cell>
          <cell r="B770" t="str">
            <v>Concreto fck 15 MPa - preparo lançamento e cura</v>
          </cell>
          <cell r="C770" t="str">
            <v>m³</v>
          </cell>
          <cell r="D770">
            <v>129.1</v>
          </cell>
        </row>
        <row r="771">
          <cell r="A771">
            <v>90250</v>
          </cell>
          <cell r="B771" t="str">
            <v>Concreto fck 18 MPa - preparo lançamento e cura</v>
          </cell>
          <cell r="C771" t="str">
            <v>m³</v>
          </cell>
          <cell r="D771">
            <v>134.51</v>
          </cell>
        </row>
        <row r="772">
          <cell r="A772">
            <v>90260</v>
          </cell>
          <cell r="B772" t="str">
            <v>Concreto ciclopico fck 15 MPa - preparo lançamento e cura</v>
          </cell>
          <cell r="C772" t="str">
            <v>m³</v>
          </cell>
          <cell r="D772">
            <v>108.06</v>
          </cell>
        </row>
        <row r="773">
          <cell r="A773">
            <v>90270</v>
          </cell>
          <cell r="B773" t="str">
            <v>Fornecimento e colocação  de aparelho de apoio neoprene</v>
          </cell>
          <cell r="C773" t="str">
            <v>kg</v>
          </cell>
          <cell r="D773">
            <v>46.96</v>
          </cell>
        </row>
        <row r="774">
          <cell r="A774">
            <v>90280</v>
          </cell>
          <cell r="B774" t="str">
            <v>Fornecimento e colocação de aparelho de apoio neoprene</v>
          </cell>
          <cell r="C774" t="str">
            <v>dm³</v>
          </cell>
          <cell r="D774">
            <v>63.21</v>
          </cell>
        </row>
        <row r="775">
          <cell r="A775">
            <v>90500</v>
          </cell>
          <cell r="B775" t="str">
            <v>Escoramento de madeira (cimbramento)</v>
          </cell>
          <cell r="C775" t="str">
            <v>m³</v>
          </cell>
          <cell r="D775">
            <v>24.28</v>
          </cell>
        </row>
        <row r="776">
          <cell r="A776">
            <v>90510</v>
          </cell>
          <cell r="B776" t="str">
            <v>Formas de placa compensada</v>
          </cell>
          <cell r="C776" t="str">
            <v>m²</v>
          </cell>
          <cell r="D776">
            <v>16.239999999999998</v>
          </cell>
        </row>
        <row r="777">
          <cell r="A777">
            <v>90511</v>
          </cell>
          <cell r="B777" t="str">
            <v>Formas de placa compensada plastificada</v>
          </cell>
          <cell r="C777" t="str">
            <v>m²</v>
          </cell>
          <cell r="D777">
            <v>17.47</v>
          </cell>
        </row>
        <row r="778">
          <cell r="A778">
            <v>90520</v>
          </cell>
          <cell r="B778" t="str">
            <v>Armadura de aço CA-50/CA-6 - fornec. dobr. e colocação</v>
          </cell>
          <cell r="C778" t="str">
            <v>kg</v>
          </cell>
          <cell r="D778">
            <v>2.15</v>
          </cell>
        </row>
        <row r="779">
          <cell r="A779">
            <v>90530</v>
          </cell>
          <cell r="B779" t="str">
            <v>Concreto fck 15 MPa - preparo lançamento e cura</v>
          </cell>
          <cell r="C779" t="str">
            <v>m³</v>
          </cell>
          <cell r="D779">
            <v>129.1</v>
          </cell>
        </row>
        <row r="780">
          <cell r="A780">
            <v>90540</v>
          </cell>
          <cell r="B780" t="str">
            <v>Concreto fck 18 MPa - preparo lançamento e cura</v>
          </cell>
          <cell r="C780" t="str">
            <v>m³</v>
          </cell>
          <cell r="D780">
            <v>134.79</v>
          </cell>
        </row>
        <row r="781">
          <cell r="A781">
            <v>90550</v>
          </cell>
          <cell r="B781" t="str">
            <v>Concreto fck 20 MPa - preparo lançamento e cura</v>
          </cell>
          <cell r="C781" t="str">
            <v>m³</v>
          </cell>
          <cell r="D781">
            <v>136.37</v>
          </cell>
        </row>
        <row r="782">
          <cell r="A782">
            <v>90551</v>
          </cell>
          <cell r="B782" t="str">
            <v>Concreto fck 20 MPa - com aditivo plastificante</v>
          </cell>
          <cell r="C782" t="str">
            <v>m³</v>
          </cell>
          <cell r="D782">
            <v>157.04</v>
          </cell>
        </row>
        <row r="783">
          <cell r="A783">
            <v>90560</v>
          </cell>
          <cell r="B783" t="str">
            <v>Concreto fck 24 MPa - preparo lançamento e cura</v>
          </cell>
          <cell r="C783" t="str">
            <v>m³</v>
          </cell>
          <cell r="D783">
            <v>137.75</v>
          </cell>
        </row>
        <row r="784">
          <cell r="A784">
            <v>90570</v>
          </cell>
          <cell r="B784" t="str">
            <v>Concreto fck 32 MPa - preparo lançamento e cura</v>
          </cell>
          <cell r="C784" t="str">
            <v>m³</v>
          </cell>
          <cell r="D784">
            <v>141.86000000000001</v>
          </cell>
        </row>
        <row r="785">
          <cell r="A785">
            <v>90580</v>
          </cell>
          <cell r="B785" t="str">
            <v>Concreto para pavimentação de pista de rolamento</v>
          </cell>
          <cell r="C785" t="str">
            <v>m³</v>
          </cell>
          <cell r="D785">
            <v>132.38</v>
          </cell>
        </row>
        <row r="786">
          <cell r="A786">
            <v>90581</v>
          </cell>
          <cell r="B786" t="str">
            <v>Adesivo estrutural</v>
          </cell>
          <cell r="C786" t="str">
            <v>kg</v>
          </cell>
          <cell r="D786">
            <v>37.32</v>
          </cell>
        </row>
        <row r="787">
          <cell r="A787">
            <v>90582</v>
          </cell>
          <cell r="B787" t="str">
            <v>Argamassa sob adesivo estrutural</v>
          </cell>
          <cell r="C787" t="str">
            <v>m²</v>
          </cell>
          <cell r="D787">
            <v>21.27</v>
          </cell>
        </row>
        <row r="788">
          <cell r="A788">
            <v>90590</v>
          </cell>
          <cell r="B788" t="str">
            <v>Guarda-corpo - materiais moldagem e colocação</v>
          </cell>
          <cell r="C788" t="str">
            <v>m</v>
          </cell>
          <cell r="D788">
            <v>61.3</v>
          </cell>
        </row>
        <row r="789">
          <cell r="A789">
            <v>90600</v>
          </cell>
          <cell r="B789" t="str">
            <v>Dreno de PVC D=100 mm - fornecimento e colocação</v>
          </cell>
          <cell r="C789" t="str">
            <v>un</v>
          </cell>
          <cell r="D789">
            <v>5.32</v>
          </cell>
        </row>
        <row r="790">
          <cell r="A790">
            <v>90610</v>
          </cell>
          <cell r="B790" t="str">
            <v>Dreno de PVC D=50 mm - fornecimento e colocação</v>
          </cell>
          <cell r="C790" t="str">
            <v>un</v>
          </cell>
          <cell r="D790">
            <v>3.98</v>
          </cell>
        </row>
        <row r="791">
          <cell r="A791">
            <v>90611</v>
          </cell>
          <cell r="B791" t="str">
            <v>Corte de concreto</v>
          </cell>
          <cell r="C791" t="str">
            <v>m²</v>
          </cell>
          <cell r="D791">
            <v>46</v>
          </cell>
        </row>
        <row r="792">
          <cell r="A792">
            <v>90612</v>
          </cell>
          <cell r="B792" t="str">
            <v>Apicoamento de concreto</v>
          </cell>
          <cell r="C792" t="str">
            <v>m²</v>
          </cell>
          <cell r="D792">
            <v>19.29</v>
          </cell>
        </row>
        <row r="793">
          <cell r="A793">
            <v>90613</v>
          </cell>
          <cell r="B793" t="str">
            <v>Jateamento de estrutura de concreto</v>
          </cell>
          <cell r="C793" t="str">
            <v>m²</v>
          </cell>
          <cell r="D793">
            <v>14.43</v>
          </cell>
        </row>
        <row r="794">
          <cell r="A794">
            <v>90620</v>
          </cell>
          <cell r="B794" t="str">
            <v>Limpeza e pintura de cimento</v>
          </cell>
          <cell r="C794" t="str">
            <v>m²</v>
          </cell>
          <cell r="D794">
            <v>2.11</v>
          </cell>
        </row>
        <row r="795">
          <cell r="A795">
            <v>90630</v>
          </cell>
          <cell r="B795" t="str">
            <v>Pintura com silicone sobre estrutura nova de concreto</v>
          </cell>
          <cell r="C795" t="str">
            <v>m²</v>
          </cell>
          <cell r="D795">
            <v>12.33</v>
          </cell>
        </row>
        <row r="797">
          <cell r="A797" t="str">
            <v>*1</v>
          </cell>
          <cell r="B797" t="str">
            <v>Caixa coletora com boca de lobo p/ BSTC, D=80cm e h=1,5m</v>
          </cell>
          <cell r="C797" t="str">
            <v>un</v>
          </cell>
          <cell r="D797">
            <v>771.32</v>
          </cell>
        </row>
        <row r="798">
          <cell r="A798" t="str">
            <v>*2</v>
          </cell>
          <cell r="B798" t="str">
            <v>Caixa coletora com boca de lobo p/ BSTC, D=80cm e h=2,5m</v>
          </cell>
          <cell r="C798" t="str">
            <v>un</v>
          </cell>
          <cell r="D798">
            <v>820</v>
          </cell>
        </row>
        <row r="799">
          <cell r="A799" t="str">
            <v>*3</v>
          </cell>
          <cell r="B799" t="str">
            <v>Barreira Tipo DNER</v>
          </cell>
          <cell r="C799" t="str">
            <v>m</v>
          </cell>
          <cell r="D799">
            <v>66.55</v>
          </cell>
        </row>
        <row r="800">
          <cell r="A800" t="str">
            <v>*4</v>
          </cell>
          <cell r="B800" t="str">
            <v>Lombada eletrônica</v>
          </cell>
          <cell r="C800" t="str">
            <v>un</v>
          </cell>
          <cell r="D800">
            <v>36000</v>
          </cell>
        </row>
        <row r="801">
          <cell r="A801" t="str">
            <v>*5</v>
          </cell>
          <cell r="B801" t="str">
            <v>Meio-fio de concreto tipo MFC-03 (DNER)</v>
          </cell>
          <cell r="C801" t="str">
            <v>m</v>
          </cell>
          <cell r="D801">
            <v>24.040000000000003</v>
          </cell>
        </row>
        <row r="802">
          <cell r="A802" t="str">
            <v>*6</v>
          </cell>
          <cell r="B802" t="str">
            <v>Cortina atirantada</v>
          </cell>
          <cell r="C802" t="str">
            <v>m²</v>
          </cell>
          <cell r="D802">
            <v>400</v>
          </cell>
        </row>
        <row r="803">
          <cell r="A803" t="str">
            <v>*7</v>
          </cell>
          <cell r="B803" t="str">
            <v>Fornec. e plantio de mudas de árvores selecionadas</v>
          </cell>
          <cell r="C803" t="str">
            <v>un</v>
          </cell>
          <cell r="D803">
            <v>5.21</v>
          </cell>
        </row>
        <row r="804">
          <cell r="A804" t="str">
            <v>*8</v>
          </cell>
          <cell r="B804" t="str">
            <v>Semáforo</v>
          </cell>
          <cell r="C804" t="str">
            <v>un</v>
          </cell>
          <cell r="D804">
            <v>20000</v>
          </cell>
        </row>
        <row r="805">
          <cell r="A805" t="str">
            <v>*9</v>
          </cell>
          <cell r="B805" t="str">
            <v>Iluminação</v>
          </cell>
          <cell r="C805" t="str">
            <v>postes</v>
          </cell>
          <cell r="D805">
            <v>5000</v>
          </cell>
        </row>
        <row r="806">
          <cell r="A806" t="str">
            <v>*10</v>
          </cell>
          <cell r="B806" t="str">
            <v>Cancela automatizada</v>
          </cell>
          <cell r="C806" t="str">
            <v>un</v>
          </cell>
          <cell r="D806">
            <v>12000</v>
          </cell>
        </row>
        <row r="807">
          <cell r="A807" t="str">
            <v>*11</v>
          </cell>
          <cell r="B807" t="str">
            <v>Poste de sinalização automatizado</v>
          </cell>
          <cell r="C807" t="str">
            <v>un</v>
          </cell>
          <cell r="D807">
            <v>6000</v>
          </cell>
        </row>
        <row r="808">
          <cell r="A808" t="str">
            <v>*12</v>
          </cell>
          <cell r="B808" t="str">
            <v>Posto da Polícia Rodoviária Federal</v>
          </cell>
          <cell r="C808" t="str">
            <v>m²</v>
          </cell>
          <cell r="D808">
            <v>422.52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"/>
      <sheetName val="aux"/>
      <sheetName val="graficos"/>
      <sheetName val="graficos (2)"/>
    </sheetNames>
    <sheetDataSet>
      <sheetData sheetId="0" refreshError="1"/>
      <sheetData sheetId="1" refreshError="1">
        <row r="6">
          <cell r="B6">
            <v>32.307692307692307</v>
          </cell>
          <cell r="C6">
            <v>28.846153846153843</v>
          </cell>
          <cell r="D6">
            <v>14.615384615384617</v>
          </cell>
          <cell r="E6">
            <v>6.9230769230769234</v>
          </cell>
          <cell r="F6">
            <v>17.307692307692307</v>
          </cell>
          <cell r="I6">
            <v>1.68</v>
          </cell>
          <cell r="J6">
            <v>1.5</v>
          </cell>
          <cell r="K6">
            <v>0.76</v>
          </cell>
          <cell r="L6">
            <v>0.36</v>
          </cell>
          <cell r="M6">
            <v>0.9</v>
          </cell>
        </row>
        <row r="7">
          <cell r="B7" t="str">
            <v>0 - 10</v>
          </cell>
          <cell r="C7" t="str">
            <v>10 - 20</v>
          </cell>
          <cell r="D7" t="str">
            <v>20 - 40</v>
          </cell>
          <cell r="E7" t="str">
            <v>40 - 60</v>
          </cell>
          <cell r="F7" t="str">
            <v>&gt; 60</v>
          </cell>
        </row>
        <row r="8">
          <cell r="B8">
            <v>97.307692307692307</v>
          </cell>
          <cell r="C8">
            <v>2.6923076923076925</v>
          </cell>
          <cell r="D8">
            <v>0</v>
          </cell>
          <cell r="E8">
            <v>0</v>
          </cell>
          <cell r="F8">
            <v>0</v>
          </cell>
          <cell r="I8">
            <v>5.0600000000000005</v>
          </cell>
          <cell r="J8">
            <v>0.14000000000000001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0 -  10</v>
          </cell>
          <cell r="C9" t="str">
            <v>10 - 20</v>
          </cell>
          <cell r="D9" t="str">
            <v>20 - 40</v>
          </cell>
          <cell r="E9" t="str">
            <v>40 - 60</v>
          </cell>
          <cell r="F9" t="str">
            <v>&gt; 60</v>
          </cell>
        </row>
        <row r="10">
          <cell r="B10">
            <v>29.615384615384617</v>
          </cell>
          <cell r="C10">
            <v>31.538461538461537</v>
          </cell>
          <cell r="D10">
            <v>14.615384615384617</v>
          </cell>
          <cell r="E10">
            <v>6.9230769230769234</v>
          </cell>
          <cell r="F10">
            <v>17.307692307692307</v>
          </cell>
          <cell r="I10">
            <v>1.54</v>
          </cell>
          <cell r="J10">
            <v>1.6400000000000001</v>
          </cell>
          <cell r="K10">
            <v>0.76</v>
          </cell>
          <cell r="L10">
            <v>0.36</v>
          </cell>
          <cell r="M10">
            <v>0.9</v>
          </cell>
        </row>
        <row r="11">
          <cell r="B11" t="str">
            <v>0 - 10</v>
          </cell>
          <cell r="C11" t="str">
            <v>10 - 20</v>
          </cell>
          <cell r="D11" t="str">
            <v>20 - 40</v>
          </cell>
          <cell r="E11" t="str">
            <v>40 - 60</v>
          </cell>
          <cell r="F11" t="str">
            <v>&gt; 60</v>
          </cell>
        </row>
        <row r="12">
          <cell r="B12">
            <v>9.2307692307692317</v>
          </cell>
          <cell r="C12">
            <v>61.53846153846154</v>
          </cell>
          <cell r="D12">
            <v>21.153846153846153</v>
          </cell>
          <cell r="E12">
            <v>8.0769230769230766</v>
          </cell>
          <cell r="F12">
            <v>0</v>
          </cell>
          <cell r="I12">
            <v>0.48</v>
          </cell>
          <cell r="J12">
            <v>3.2</v>
          </cell>
          <cell r="K12">
            <v>1.1000000000000001</v>
          </cell>
          <cell r="L12">
            <v>0.42</v>
          </cell>
          <cell r="M12">
            <v>0</v>
          </cell>
        </row>
        <row r="13">
          <cell r="B13" t="str">
            <v>0 - 20</v>
          </cell>
          <cell r="C13" t="str">
            <v>20 - 40</v>
          </cell>
          <cell r="D13" t="str">
            <v>40 -  80</v>
          </cell>
          <cell r="E13" t="str">
            <v xml:space="preserve"> 80 - 150</v>
          </cell>
          <cell r="F13" t="str">
            <v>&gt; 150</v>
          </cell>
        </row>
        <row r="14">
          <cell r="B14">
            <v>9.2307692307692317</v>
          </cell>
          <cell r="C14">
            <v>63.84615384615384</v>
          </cell>
          <cell r="D14">
            <v>18.846153846153847</v>
          </cell>
          <cell r="E14">
            <v>8.0769230769230766</v>
          </cell>
          <cell r="F14">
            <v>0</v>
          </cell>
          <cell r="I14">
            <v>0.48</v>
          </cell>
          <cell r="J14">
            <v>3.3200000000000003</v>
          </cell>
          <cell r="K14">
            <v>0.98</v>
          </cell>
          <cell r="L14">
            <v>0.42</v>
          </cell>
          <cell r="M14">
            <v>0</v>
          </cell>
        </row>
        <row r="15">
          <cell r="B15" t="str">
            <v xml:space="preserve">  4 - 5</v>
          </cell>
          <cell r="C15" t="str">
            <v xml:space="preserve">  3 -   4</v>
          </cell>
          <cell r="D15" t="str">
            <v xml:space="preserve">  2 -   3</v>
          </cell>
          <cell r="E15" t="str">
            <v xml:space="preserve">  1 -   2</v>
          </cell>
          <cell r="F15" t="str">
            <v>0 -  1</v>
          </cell>
        </row>
        <row r="16">
          <cell r="B16">
            <v>69.230769230769226</v>
          </cell>
          <cell r="C16">
            <v>16.923076923076923</v>
          </cell>
          <cell r="D16">
            <v>13.846153846153847</v>
          </cell>
          <cell r="E16">
            <v>0</v>
          </cell>
          <cell r="F16">
            <v>0</v>
          </cell>
          <cell r="I16">
            <v>3.6</v>
          </cell>
          <cell r="J16">
            <v>0.88</v>
          </cell>
          <cell r="K16">
            <v>0.72</v>
          </cell>
          <cell r="L16">
            <v>0</v>
          </cell>
          <cell r="M16">
            <v>0</v>
          </cell>
        </row>
        <row r="17">
          <cell r="B17" t="str">
            <v>0 -  5</v>
          </cell>
          <cell r="C17" t="str">
            <v xml:space="preserve"> 5 - 10</v>
          </cell>
          <cell r="D17" t="str">
            <v>10 - 15</v>
          </cell>
          <cell r="E17" t="str">
            <v>15 - 20</v>
          </cell>
          <cell r="F17" t="str">
            <v>&gt; 20</v>
          </cell>
        </row>
        <row r="18">
          <cell r="B18">
            <v>0.76923076923076927</v>
          </cell>
          <cell r="C18">
            <v>59.615384615384613</v>
          </cell>
          <cell r="D18">
            <v>26.923076923076923</v>
          </cell>
          <cell r="E18">
            <v>12.692307692307692</v>
          </cell>
          <cell r="F18">
            <v>0</v>
          </cell>
          <cell r="I18">
            <v>0.04</v>
          </cell>
          <cell r="J18">
            <v>3.1</v>
          </cell>
          <cell r="K18">
            <v>1.4000000000000001</v>
          </cell>
          <cell r="L18">
            <v>0.66</v>
          </cell>
          <cell r="M18">
            <v>0</v>
          </cell>
        </row>
        <row r="19">
          <cell r="B19" t="str">
            <v>0 - 20</v>
          </cell>
          <cell r="C19" t="str">
            <v>20 - 40</v>
          </cell>
          <cell r="D19" t="str">
            <v>40 - 60</v>
          </cell>
          <cell r="E19" t="str">
            <v>60 - 80</v>
          </cell>
          <cell r="F19" t="str">
            <v>&gt; 80</v>
          </cell>
        </row>
        <row r="20">
          <cell r="B20">
            <v>0</v>
          </cell>
          <cell r="C20">
            <v>7.6923076923076925</v>
          </cell>
          <cell r="D20">
            <v>92.307692307692307</v>
          </cell>
          <cell r="E20">
            <v>0</v>
          </cell>
          <cell r="F20">
            <v>0</v>
          </cell>
          <cell r="I20">
            <v>0</v>
          </cell>
          <cell r="J20">
            <v>0.4</v>
          </cell>
          <cell r="K20">
            <v>4.8</v>
          </cell>
          <cell r="L20">
            <v>0</v>
          </cell>
          <cell r="M20">
            <v>0</v>
          </cell>
        </row>
        <row r="21">
          <cell r="B21" t="str">
            <v>0 - 20</v>
          </cell>
          <cell r="C21" t="str">
            <v>20 - 40</v>
          </cell>
          <cell r="D21" t="str">
            <v>40 - 80</v>
          </cell>
          <cell r="E21" t="str">
            <v>80 - 120</v>
          </cell>
          <cell r="F21" t="str">
            <v>&gt; 120</v>
          </cell>
        </row>
        <row r="22">
          <cell r="B22">
            <v>0</v>
          </cell>
          <cell r="C22">
            <v>93.07692307692308</v>
          </cell>
          <cell r="D22">
            <v>6.9230769230769234</v>
          </cell>
          <cell r="E22">
            <v>0</v>
          </cell>
          <cell r="F22">
            <v>0</v>
          </cell>
          <cell r="I22">
            <v>0</v>
          </cell>
          <cell r="J22">
            <v>4.84</v>
          </cell>
          <cell r="K22">
            <v>0.36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81.92307692307692</v>
          </cell>
          <cell r="C24">
            <v>18.076923076923077</v>
          </cell>
          <cell r="D24">
            <v>0</v>
          </cell>
          <cell r="E24">
            <v>0</v>
          </cell>
          <cell r="F24">
            <v>0</v>
          </cell>
          <cell r="I24">
            <v>4.26</v>
          </cell>
          <cell r="J24">
            <v>0.94000000000000006</v>
          </cell>
          <cell r="K24">
            <v>0</v>
          </cell>
          <cell r="L24">
            <v>0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36.538461538461533</v>
          </cell>
          <cell r="C26">
            <v>55.769230769230774</v>
          </cell>
          <cell r="D26">
            <v>7.6923076923076925</v>
          </cell>
          <cell r="E26">
            <v>0</v>
          </cell>
          <cell r="F26">
            <v>0</v>
          </cell>
          <cell r="I26">
            <v>1.9000000000000001</v>
          </cell>
          <cell r="J26">
            <v>2.9</v>
          </cell>
          <cell r="K26">
            <v>0.4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45.384615384615387</v>
          </cell>
          <cell r="D28">
            <v>54.615384615384613</v>
          </cell>
          <cell r="E28">
            <v>0</v>
          </cell>
          <cell r="F28">
            <v>0</v>
          </cell>
          <cell r="I28">
            <v>0</v>
          </cell>
          <cell r="J28">
            <v>2.36</v>
          </cell>
          <cell r="K28">
            <v>2.84</v>
          </cell>
          <cell r="L28">
            <v>0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Planilha"/>
      <sheetName val="PATO"/>
      <sheetName val="TLCB5"/>
      <sheetName val="TLMR"/>
      <sheetName val="MB"/>
      <sheetName val="Mão de Obra"/>
      <sheetName val="CROQUIS"/>
      <sheetName val="Preâmbulo"/>
      <sheetName val="Mapa de Localização do trecho"/>
      <sheetName val="Justificativas"/>
      <sheetName val="PLANILHA RESUMO DO PATO"/>
      <sheetName val="Metodologia"/>
      <sheetName val="QUESTÕES AMBIENTAIS"/>
    </sheetNames>
    <sheetDataSet>
      <sheetData sheetId="0">
        <row r="3">
          <cell r="B3" t="str">
            <v>ISP</v>
          </cell>
        </row>
        <row r="6">
          <cell r="B6">
            <v>75.14</v>
          </cell>
          <cell r="C6">
            <v>12.9</v>
          </cell>
          <cell r="D6">
            <v>44.48</v>
          </cell>
          <cell r="E6">
            <v>52.96</v>
          </cell>
        </row>
        <row r="7">
          <cell r="B7">
            <v>0.32</v>
          </cell>
          <cell r="C7">
            <v>37.72</v>
          </cell>
          <cell r="D7">
            <v>0</v>
          </cell>
          <cell r="E7">
            <v>24.08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ExecuçServiços"/>
      <sheetName val="Quadro de Quant"/>
      <sheetName val="ORÇLote28 "/>
      <sheetName val="ResBR101"/>
      <sheetName val="Gráfico2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2"/>
      <sheetName val="09.517.03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4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0.00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Plan18"/>
    </sheetNames>
    <sheetDataSet>
      <sheetData sheetId="0">
        <row r="9">
          <cell r="A9" t="str">
            <v>01.000.00</v>
          </cell>
          <cell r="B9" t="str">
            <v>Desmatamento,destocamento e limpeza de área com árvore até 0,15m</v>
          </cell>
          <cell r="C9" t="str">
            <v>DNER-ES278/97</v>
          </cell>
          <cell r="D9" t="str">
            <v xml:space="preserve"> </v>
          </cell>
          <cell r="E9" t="str">
            <v>m2</v>
          </cell>
          <cell r="F9">
            <v>0.05</v>
          </cell>
          <cell r="G9">
            <v>0.02</v>
          </cell>
          <cell r="H9">
            <v>7.0000000000000007E-2</v>
          </cell>
        </row>
        <row r="10">
          <cell r="A10" t="str">
            <v>01.010.00</v>
          </cell>
          <cell r="B10" t="str">
            <v>Desmatamento e destocamento árvores de 0,15m a 0,30m</v>
          </cell>
          <cell r="C10" t="str">
            <v>DNER-ES278/97</v>
          </cell>
          <cell r="D10" t="str">
            <v xml:space="preserve"> </v>
          </cell>
          <cell r="E10" t="str">
            <v>un</v>
          </cell>
          <cell r="F10">
            <v>6.57</v>
          </cell>
          <cell r="G10">
            <v>2.35</v>
          </cell>
          <cell r="H10">
            <v>8.92</v>
          </cell>
        </row>
        <row r="11">
          <cell r="A11" t="str">
            <v>01.011.00</v>
          </cell>
          <cell r="B11" t="str">
            <v>Desmatamento e destocamento árvores superior a 0,30m</v>
          </cell>
          <cell r="C11" t="str">
            <v>DNER-ES278/97</v>
          </cell>
          <cell r="D11" t="str">
            <v xml:space="preserve"> </v>
          </cell>
          <cell r="E11" t="str">
            <v>un</v>
          </cell>
          <cell r="F11">
            <v>19.7</v>
          </cell>
          <cell r="G11">
            <v>7.05</v>
          </cell>
          <cell r="H11">
            <v>26.75</v>
          </cell>
        </row>
        <row r="12">
          <cell r="A12" t="str">
            <v>01.100.01</v>
          </cell>
          <cell r="B12" t="str">
            <v>Escavação,carga e transportes de material de 1a  categoria DMT &lt;= 50m</v>
          </cell>
          <cell r="C12" t="str">
            <v>DNER-ES280/97</v>
          </cell>
          <cell r="D12" t="str">
            <v xml:space="preserve"> </v>
          </cell>
          <cell r="E12" t="str">
            <v>m3</v>
          </cell>
          <cell r="F12">
            <v>0.46</v>
          </cell>
          <cell r="G12">
            <v>0.16</v>
          </cell>
          <cell r="H12">
            <v>0.62</v>
          </cell>
        </row>
        <row r="13">
          <cell r="A13" t="str">
            <v>01.100.02</v>
          </cell>
          <cell r="B13" t="str">
            <v>Escavação,carga e transportes de material de 1a  categoria da DMT= 50m a 200m</v>
          </cell>
          <cell r="C13" t="str">
            <v>DNER-ES280/97</v>
          </cell>
          <cell r="D13" t="str">
            <v xml:space="preserve"> </v>
          </cell>
          <cell r="E13" t="str">
            <v>m3</v>
          </cell>
          <cell r="F13">
            <v>0.86</v>
          </cell>
          <cell r="G13">
            <v>0.31</v>
          </cell>
          <cell r="H13">
            <v>1.17</v>
          </cell>
        </row>
        <row r="14">
          <cell r="A14" t="str">
            <v>01.100.03</v>
          </cell>
          <cell r="B14" t="str">
            <v>Escavação,carga e transportes de material de 1a categoria DMT= 200 a 400m</v>
          </cell>
          <cell r="C14" t="str">
            <v>DNER-ES280/97</v>
          </cell>
          <cell r="D14" t="str">
            <v xml:space="preserve"> </v>
          </cell>
          <cell r="E14" t="str">
            <v>m3</v>
          </cell>
          <cell r="F14">
            <v>1.01</v>
          </cell>
          <cell r="G14">
            <v>0.36</v>
          </cell>
          <cell r="H14">
            <v>1.37</v>
          </cell>
        </row>
        <row r="15">
          <cell r="A15" t="str">
            <v>01.100.04</v>
          </cell>
          <cell r="B15" t="str">
            <v>Escavação,carga e transportes de material de 1a categoria DMT= 400 a 600m</v>
          </cell>
          <cell r="C15" t="str">
            <v>DNER-ES280/97</v>
          </cell>
          <cell r="D15" t="str">
            <v xml:space="preserve"> </v>
          </cell>
          <cell r="E15" t="str">
            <v>m3</v>
          </cell>
          <cell r="F15">
            <v>1.18</v>
          </cell>
          <cell r="G15">
            <v>0.42</v>
          </cell>
          <cell r="H15">
            <v>1.5999999999999999</v>
          </cell>
        </row>
        <row r="16">
          <cell r="A16" t="str">
            <v>01.100.05</v>
          </cell>
          <cell r="B16" t="str">
            <v>Escavação,carga e transportes de material de 1a categoria DMT= 600 a 800m</v>
          </cell>
          <cell r="C16" t="str">
            <v>DNER-ES280/97</v>
          </cell>
          <cell r="D16" t="str">
            <v xml:space="preserve"> </v>
          </cell>
          <cell r="E16" t="str">
            <v>m3</v>
          </cell>
          <cell r="F16">
            <v>1.39</v>
          </cell>
          <cell r="G16">
            <v>0.5</v>
          </cell>
          <cell r="H16">
            <v>1.89</v>
          </cell>
        </row>
        <row r="17">
          <cell r="A17" t="str">
            <v>01.100.06</v>
          </cell>
          <cell r="B17" t="str">
            <v>Escavação,carga e transportes de material de 1a categoria DMT= 800 a  1000m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1.54</v>
          </cell>
          <cell r="G17">
            <v>0.55000000000000004</v>
          </cell>
          <cell r="H17">
            <v>2.09</v>
          </cell>
        </row>
        <row r="18">
          <cell r="A18" t="str">
            <v>01.100.07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1.74</v>
          </cell>
          <cell r="G18">
            <v>0.62</v>
          </cell>
          <cell r="H18">
            <v>2.36</v>
          </cell>
        </row>
        <row r="19">
          <cell r="A19" t="str">
            <v>01.100.08</v>
          </cell>
          <cell r="B19" t="str">
            <v>Escavação,carga e transportes de material de 1a categoria DMT= 1200 a 1400m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1.94</v>
          </cell>
          <cell r="G19">
            <v>0.69</v>
          </cell>
          <cell r="H19">
            <v>2.63</v>
          </cell>
        </row>
        <row r="20">
          <cell r="A20" t="str">
            <v>01.100.09</v>
          </cell>
          <cell r="B20" t="str">
            <v>Escavação,carga e transportes de material de 1a categoria DMT= 50 a 200m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1.39</v>
          </cell>
          <cell r="G20">
            <v>0.5</v>
          </cell>
          <cell r="H20">
            <v>1.89</v>
          </cell>
        </row>
        <row r="21">
          <cell r="A21" t="str">
            <v>01.100.10</v>
          </cell>
          <cell r="B21" t="str">
            <v>Escavação,carga e transportes de material de 1a categoria DMT= 200 a 400m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1.46</v>
          </cell>
          <cell r="G21">
            <v>0.52</v>
          </cell>
          <cell r="H21">
            <v>1.98</v>
          </cell>
        </row>
        <row r="22">
          <cell r="A22" t="str">
            <v>01.100.11</v>
          </cell>
          <cell r="B22" t="str">
            <v>Escavação,carga e transportes de material de 1a categoria DMT= 400 a 600m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1.56</v>
          </cell>
          <cell r="G22">
            <v>0.56000000000000005</v>
          </cell>
          <cell r="H22">
            <v>2.12</v>
          </cell>
        </row>
        <row r="23">
          <cell r="A23" t="str">
            <v>01.100.12</v>
          </cell>
          <cell r="B23" t="str">
            <v>Escavação,carga e transportes de material de 1a categoria DMT=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1.61</v>
          </cell>
          <cell r="G23">
            <v>0.57999999999999996</v>
          </cell>
          <cell r="H23">
            <v>2.19</v>
          </cell>
        </row>
        <row r="24">
          <cell r="A24" t="str">
            <v>01.100.13</v>
          </cell>
          <cell r="B24" t="str">
            <v>Escavação,carga e transportes de material de 1a categoria DMT= 800 a 1000m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1.74</v>
          </cell>
          <cell r="G24">
            <v>0.62</v>
          </cell>
          <cell r="H24">
            <v>2.36</v>
          </cell>
        </row>
        <row r="25">
          <cell r="A25" t="str">
            <v>01.100.14</v>
          </cell>
          <cell r="B25" t="str">
            <v>Escavação,carga e transportes de material de 1a categoria DMT= 1000 a 1200m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1.77</v>
          </cell>
          <cell r="G25">
            <v>0.63</v>
          </cell>
          <cell r="H25">
            <v>2.4</v>
          </cell>
        </row>
        <row r="26">
          <cell r="A26" t="str">
            <v>01.100.15</v>
          </cell>
          <cell r="B26" t="str">
            <v>Escavação,carga e transportes de material de 1a categoria DMT= 1200 a 1400m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1.93</v>
          </cell>
          <cell r="G26">
            <v>0.69</v>
          </cell>
          <cell r="H26">
            <v>2.62</v>
          </cell>
        </row>
        <row r="27">
          <cell r="A27" t="str">
            <v>01.100.16</v>
          </cell>
          <cell r="B27" t="str">
            <v>Escavação,carga e transportes de material de 1a  categoria DMT 1400 a 1600m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2.0099999999999998</v>
          </cell>
          <cell r="G27">
            <v>0.72</v>
          </cell>
          <cell r="H27">
            <v>2.7299999999999995</v>
          </cell>
        </row>
        <row r="28">
          <cell r="A28" t="str">
            <v>01.100.17</v>
          </cell>
          <cell r="B28" t="str">
            <v>Escavação,carga e transportes de material de 1a categoria DMT= 1600 a 1800m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2.09</v>
          </cell>
          <cell r="G28">
            <v>0.75</v>
          </cell>
          <cell r="H28">
            <v>2.84</v>
          </cell>
        </row>
        <row r="29">
          <cell r="A29" t="str">
            <v>01.100.18</v>
          </cell>
          <cell r="B29" t="str">
            <v>Escavação,carga e transportes de material de 1a categoria DMT= 1800 a 2000m</v>
          </cell>
          <cell r="C29" t="str">
            <v>DNER-ES280/97</v>
          </cell>
          <cell r="D29" t="str">
            <v xml:space="preserve"> </v>
          </cell>
          <cell r="E29" t="str">
            <v>m3</v>
          </cell>
          <cell r="F29">
            <v>2.15</v>
          </cell>
          <cell r="G29">
            <v>0.77</v>
          </cell>
          <cell r="H29">
            <v>2.92</v>
          </cell>
        </row>
        <row r="30">
          <cell r="A30" t="str">
            <v>01.100.19</v>
          </cell>
          <cell r="B30" t="str">
            <v>Escavação,carga e transportes de material de 1a categoria DMT= 2000 a 3000m</v>
          </cell>
          <cell r="C30" t="str">
            <v>DNER-ES280/97</v>
          </cell>
          <cell r="D30" t="str">
            <v xml:space="preserve"> </v>
          </cell>
          <cell r="E30" t="str">
            <v>m3</v>
          </cell>
          <cell r="F30">
            <v>2.4</v>
          </cell>
          <cell r="G30">
            <v>0.86</v>
          </cell>
          <cell r="H30">
            <v>3.26</v>
          </cell>
        </row>
        <row r="31">
          <cell r="A31" t="str">
            <v>01.100.20</v>
          </cell>
          <cell r="B31" t="str">
            <v>Escavação,carga e transportes de material de 1a categoria DMT= 3000 a 5000m</v>
          </cell>
          <cell r="C31" t="str">
            <v>DNER-ES280/97</v>
          </cell>
          <cell r="D31" t="str">
            <v xml:space="preserve"> </v>
          </cell>
          <cell r="E31" t="str">
            <v>m3</v>
          </cell>
          <cell r="F31">
            <v>3.03</v>
          </cell>
          <cell r="G31">
            <v>1.08</v>
          </cell>
          <cell r="H31">
            <v>4.1099999999999994</v>
          </cell>
        </row>
        <row r="32">
          <cell r="A32" t="str">
            <v>01.100.21</v>
          </cell>
          <cell r="B32" t="str">
            <v>Escavação,carga e transportes manual de material de 1a  categoria  DT=20m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5.17</v>
          </cell>
          <cell r="G32">
            <v>1.85</v>
          </cell>
          <cell r="H32">
            <v>7.02</v>
          </cell>
        </row>
        <row r="33">
          <cell r="A33" t="str">
            <v>01.101.01</v>
          </cell>
          <cell r="B33" t="str">
            <v>Escavação,carga e transportes de material de 2a  categoria DMT até 50m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0.94</v>
          </cell>
          <cell r="G33">
            <v>0.34</v>
          </cell>
          <cell r="H33">
            <v>1.28</v>
          </cell>
        </row>
        <row r="34">
          <cell r="A34" t="str">
            <v>01.101.02</v>
          </cell>
          <cell r="B34" t="str">
            <v>Escavação,carga e transportes de material de 2a categoria DMT 50 a 200m c/ME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1.2</v>
          </cell>
          <cell r="G34">
            <v>0.43</v>
          </cell>
          <cell r="H34">
            <v>1.63</v>
          </cell>
        </row>
        <row r="35">
          <cell r="A35" t="str">
            <v>01.101.03</v>
          </cell>
          <cell r="B35" t="str">
            <v>Escavação,carga e transportes de material de 2a categoria DMT 200 a 400m c/ME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1.33</v>
          </cell>
          <cell r="G35">
            <v>0.48</v>
          </cell>
          <cell r="H35">
            <v>1.81</v>
          </cell>
        </row>
        <row r="36">
          <cell r="A36" t="str">
            <v>01.101.04</v>
          </cell>
          <cell r="B36" t="str">
            <v>Escavação,carga e transportes de material de 2a categoria DMT 400 a 600m c/ME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1.56</v>
          </cell>
          <cell r="G36">
            <v>0.56000000000000005</v>
          </cell>
          <cell r="H36">
            <v>2.12</v>
          </cell>
        </row>
        <row r="37">
          <cell r="A37" t="str">
            <v>01.101.05</v>
          </cell>
          <cell r="B37" t="str">
            <v>Escavação,carga e transportes de material de 2a categoria DMT 600 a 800m c/ME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1.73</v>
          </cell>
          <cell r="G37">
            <v>0.62</v>
          </cell>
          <cell r="H37">
            <v>2.35</v>
          </cell>
        </row>
        <row r="38">
          <cell r="A38" t="str">
            <v>01.101.06</v>
          </cell>
          <cell r="B38" t="str">
            <v>Escavação,carga e transportes de material de 2a categoria DMT 800 a 1000m c/ME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1.91</v>
          </cell>
          <cell r="G38">
            <v>0.68</v>
          </cell>
          <cell r="H38">
            <v>2.59</v>
          </cell>
        </row>
        <row r="39">
          <cell r="A39" t="str">
            <v>01.101.07</v>
          </cell>
          <cell r="B39" t="str">
            <v>Escavação,carga e transportes de material de 2a categoria DMT 1000 a 1200m c/ME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2.12</v>
          </cell>
          <cell r="G39">
            <v>0.76</v>
          </cell>
          <cell r="H39">
            <v>2.88</v>
          </cell>
        </row>
        <row r="40">
          <cell r="A40" t="str">
            <v>01.101.08</v>
          </cell>
          <cell r="B40" t="str">
            <v>Escavação,carga e transportes de material de 2a categoria DMT 1200 a 1400m c/ME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2.38</v>
          </cell>
          <cell r="G40">
            <v>0.85</v>
          </cell>
          <cell r="H40">
            <v>3.23</v>
          </cell>
        </row>
        <row r="41">
          <cell r="A41" t="str">
            <v>01.101.09</v>
          </cell>
          <cell r="B41" t="str">
            <v>Escavação,carga e transportes de material de 2a categoria,c/CB, DMT 50 a 200m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2.1</v>
          </cell>
          <cell r="G41">
            <v>0.75</v>
          </cell>
          <cell r="H41">
            <v>2.85</v>
          </cell>
        </row>
        <row r="42">
          <cell r="A42" t="str">
            <v>01.101.10</v>
          </cell>
          <cell r="B42" t="str">
            <v>Escavação,carga e transportes de material de 2a categoria,c/CB,  DMT 200 a 400m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2.19</v>
          </cell>
          <cell r="G42">
            <v>0.78</v>
          </cell>
          <cell r="H42">
            <v>2.9699999999999998</v>
          </cell>
        </row>
        <row r="43">
          <cell r="A43" t="str">
            <v>01.101.11</v>
          </cell>
          <cell r="B43" t="str">
            <v>Escavação,carga e transportes de material de 2a categoria,c/CB,  DMT 400 a 600m</v>
          </cell>
          <cell r="C43" t="str">
            <v>DNER-ES280/97</v>
          </cell>
          <cell r="D43" t="str">
            <v xml:space="preserve"> </v>
          </cell>
          <cell r="E43" t="str">
            <v>m3</v>
          </cell>
          <cell r="F43">
            <v>2.3199999999999998</v>
          </cell>
          <cell r="G43">
            <v>0.83</v>
          </cell>
          <cell r="H43">
            <v>3.15</v>
          </cell>
        </row>
        <row r="44">
          <cell r="A44" t="str">
            <v>01.101.12</v>
          </cell>
          <cell r="B44" t="str">
            <v>Escavação,carga e transportes de material de 2a categoria,c/CB,  DMT 600 a 800m</v>
          </cell>
          <cell r="C44" t="str">
            <v>DNER-ES280/97</v>
          </cell>
          <cell r="D44" t="str">
            <v xml:space="preserve"> </v>
          </cell>
          <cell r="E44" t="str">
            <v>m3</v>
          </cell>
          <cell r="F44">
            <v>2.38</v>
          </cell>
          <cell r="G44">
            <v>0.85</v>
          </cell>
          <cell r="H44">
            <v>3.23</v>
          </cell>
        </row>
        <row r="45">
          <cell r="A45" t="str">
            <v>01.101.13</v>
          </cell>
          <cell r="B45" t="str">
            <v>Escavação,carga e transportes de material de 2a categoria,c/CB,  DMT 800 a 1 000m</v>
          </cell>
          <cell r="C45" t="str">
            <v>DNER-ES280/97</v>
          </cell>
          <cell r="D45" t="str">
            <v xml:space="preserve"> </v>
          </cell>
          <cell r="E45" t="str">
            <v>m3</v>
          </cell>
          <cell r="F45">
            <v>2.52</v>
          </cell>
          <cell r="G45">
            <v>0.9</v>
          </cell>
          <cell r="H45">
            <v>3.42</v>
          </cell>
        </row>
        <row r="46">
          <cell r="A46" t="str">
            <v>01.101.14</v>
          </cell>
          <cell r="B46" t="str">
            <v>Escavação,carga e transportes de material de 2a categoria,c/CB,  DMT 1000 a 1200m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2.57</v>
          </cell>
          <cell r="G46">
            <v>0.92</v>
          </cell>
          <cell r="H46">
            <v>3.4899999999999998</v>
          </cell>
        </row>
        <row r="47">
          <cell r="A47" t="str">
            <v>01.101.15</v>
          </cell>
          <cell r="B47" t="str">
            <v>Escavação,carga e transportes de material de 2a categoria,c/CB,  DMT 1200 a 1400m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2.75</v>
          </cell>
          <cell r="G47">
            <v>0.98</v>
          </cell>
          <cell r="H47">
            <v>3.73</v>
          </cell>
        </row>
        <row r="48">
          <cell r="A48" t="str">
            <v>01.101.16</v>
          </cell>
          <cell r="B48" t="str">
            <v>Escavação,carga e transportes de material de 2a categoria,c/CB,  DMT 1400 a 1600m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2.85</v>
          </cell>
          <cell r="G48">
            <v>1.02</v>
          </cell>
          <cell r="H48">
            <v>3.87</v>
          </cell>
        </row>
        <row r="49">
          <cell r="A49" t="str">
            <v>01.101.17</v>
          </cell>
          <cell r="B49" t="str">
            <v>Escavação,carga e transportes de material de 2a categoria,c/CB,  DMT 1600 a 1800m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2.94</v>
          </cell>
          <cell r="G49">
            <v>1.05</v>
          </cell>
          <cell r="H49">
            <v>3.99</v>
          </cell>
        </row>
        <row r="50">
          <cell r="A50" t="str">
            <v>01.101.18</v>
          </cell>
          <cell r="B50" t="str">
            <v>Escavação,carga e transportes de material de 2a categoria,c/CB,  DMT 1800 a 2000m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3.05</v>
          </cell>
          <cell r="G50">
            <v>1.0900000000000001</v>
          </cell>
          <cell r="H50">
            <v>4.1399999999999997</v>
          </cell>
        </row>
        <row r="51">
          <cell r="A51" t="str">
            <v>01.101.19</v>
          </cell>
          <cell r="B51" t="str">
            <v>Escavação,carga e transportes de material de 2a categoria,c/CB,  DMT 2000 a 3000m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3.32</v>
          </cell>
          <cell r="G51">
            <v>1.19</v>
          </cell>
          <cell r="H51">
            <v>4.51</v>
          </cell>
        </row>
        <row r="52">
          <cell r="A52" t="str">
            <v>01.101.20</v>
          </cell>
          <cell r="B52" t="str">
            <v>Escavação,carga e transportes de material de 2a categoria,c/CB,  DMT 3000 a 5000m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4.08</v>
          </cell>
          <cell r="G52">
            <v>1.46</v>
          </cell>
          <cell r="H52">
            <v>5.54</v>
          </cell>
        </row>
        <row r="53">
          <cell r="A53" t="str">
            <v>DER51225</v>
          </cell>
          <cell r="B53" t="str">
            <v>Escavação,carga e transportes de material de 2a categoria DMT 3000 a 4000m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3.36</v>
          </cell>
          <cell r="G53">
            <v>1.2</v>
          </cell>
          <cell r="H53">
            <v>4.5599999999999996</v>
          </cell>
        </row>
        <row r="54">
          <cell r="A54" t="str">
            <v>DER51235</v>
          </cell>
          <cell r="B54" t="str">
            <v>Escavação,carga e transportes de material de 2a categoria DMT 4000 a 5000m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3.79</v>
          </cell>
          <cell r="G54">
            <v>1.36</v>
          </cell>
          <cell r="H54">
            <v>5.15</v>
          </cell>
        </row>
        <row r="55">
          <cell r="A55" t="str">
            <v>DER51250</v>
          </cell>
          <cell r="B55" t="str">
            <v>Escavação,carga e transportes de material de 2a categoria DMT 5000 a 6000m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4.2</v>
          </cell>
          <cell r="G55">
            <v>1.5</v>
          </cell>
          <cell r="H55">
            <v>5.7</v>
          </cell>
        </row>
        <row r="56">
          <cell r="A56" t="str">
            <v>DER51260</v>
          </cell>
          <cell r="B56" t="str">
            <v>Escavação,carga e transportes de material de 2a categoria DMT 6000 a 7000m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4.67</v>
          </cell>
          <cell r="G56">
            <v>1.67</v>
          </cell>
          <cell r="H56">
            <v>6.34</v>
          </cell>
        </row>
        <row r="57">
          <cell r="A57" t="str">
            <v>DER51270</v>
          </cell>
          <cell r="B57" t="str">
            <v>Escavação,carga e transportes de material de 2a categoria DMT 7000 a 8000m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5.0999999999999996</v>
          </cell>
          <cell r="G57">
            <v>1.83</v>
          </cell>
          <cell r="H57">
            <v>6.93</v>
          </cell>
        </row>
        <row r="58">
          <cell r="A58" t="str">
            <v>DER51280</v>
          </cell>
          <cell r="B58" t="str">
            <v>Escavação,carga e transportes de material de 2a categoria DMT 8000 a 9000m</v>
          </cell>
          <cell r="C58" t="str">
            <v>DNER-ES280/97</v>
          </cell>
          <cell r="D58" t="str">
            <v xml:space="preserve"> </v>
          </cell>
          <cell r="E58" t="str">
            <v>m3</v>
          </cell>
          <cell r="F58">
            <v>5.51</v>
          </cell>
          <cell r="G58">
            <v>1.97</v>
          </cell>
          <cell r="H58">
            <v>7.4799999999999995</v>
          </cell>
        </row>
        <row r="59">
          <cell r="A59" t="str">
            <v>DER51290</v>
          </cell>
          <cell r="B59" t="str">
            <v>Escavação,carga e transportes de material de 2a categoria DMT 9000 a 10000m</v>
          </cell>
          <cell r="C59" t="str">
            <v>DNER-ES280/97</v>
          </cell>
          <cell r="D59" t="str">
            <v xml:space="preserve"> </v>
          </cell>
          <cell r="E59" t="str">
            <v>m3</v>
          </cell>
          <cell r="F59">
            <v>5.97</v>
          </cell>
          <cell r="G59">
            <v>2.14</v>
          </cell>
          <cell r="H59">
            <v>8.11</v>
          </cell>
        </row>
        <row r="60">
          <cell r="A60" t="str">
            <v>DER51300</v>
          </cell>
          <cell r="B60" t="str">
            <v>Escavação,carga e transportes de material de 2a categoria DMT 10000 a 12000m</v>
          </cell>
          <cell r="C60" t="str">
            <v>DNER-ES280/97</v>
          </cell>
          <cell r="D60" t="str">
            <v xml:space="preserve"> </v>
          </cell>
          <cell r="E60" t="str">
            <v>m3</v>
          </cell>
          <cell r="F60">
            <v>6.57</v>
          </cell>
          <cell r="G60">
            <v>2.35</v>
          </cell>
          <cell r="H60">
            <v>8.92</v>
          </cell>
        </row>
        <row r="61">
          <cell r="A61" t="str">
            <v>DER51310</v>
          </cell>
          <cell r="B61" t="str">
            <v>Escavação,carga e transportes de material de 2a categoria DMT 12000 a 14000m</v>
          </cell>
          <cell r="C61" t="str">
            <v>DNER-ES280/97</v>
          </cell>
          <cell r="D61" t="str">
            <v xml:space="preserve"> </v>
          </cell>
          <cell r="E61" t="str">
            <v>m3</v>
          </cell>
          <cell r="F61">
            <v>7.47</v>
          </cell>
          <cell r="G61">
            <v>2.67</v>
          </cell>
          <cell r="H61">
            <v>10.14</v>
          </cell>
        </row>
        <row r="62">
          <cell r="A62" t="str">
            <v>DER51320</v>
          </cell>
          <cell r="B62" t="str">
            <v>Escavação,carga e transportes de material de 2a categoria DMT 14000 a 16000m</v>
          </cell>
          <cell r="C62" t="str">
            <v>DNER-ES280/97</v>
          </cell>
          <cell r="D62" t="str">
            <v xml:space="preserve"> </v>
          </cell>
          <cell r="E62" t="str">
            <v>m3</v>
          </cell>
          <cell r="F62">
            <v>8.33</v>
          </cell>
          <cell r="G62">
            <v>2.98</v>
          </cell>
          <cell r="H62">
            <v>11.31</v>
          </cell>
        </row>
        <row r="63">
          <cell r="A63" t="str">
            <v>DER51330</v>
          </cell>
          <cell r="B63" t="str">
            <v>Escavação,carga e transportes de material de 2a categoria DMT 16000 a 18000m</v>
          </cell>
          <cell r="C63" t="str">
            <v>DNER-ES280/97</v>
          </cell>
          <cell r="E63" t="str">
            <v>m3</v>
          </cell>
          <cell r="F63">
            <v>9.23</v>
          </cell>
          <cell r="G63">
            <v>3.3</v>
          </cell>
          <cell r="H63">
            <v>12.530000000000001</v>
          </cell>
        </row>
        <row r="64">
          <cell r="A64" t="str">
            <v>DER51340</v>
          </cell>
          <cell r="B64" t="str">
            <v>Escavação,carga e transportes de material de 2a categoria DMT 18000 a 20000m</v>
          </cell>
          <cell r="C64" t="str">
            <v>DNER-ES280/97</v>
          </cell>
          <cell r="E64" t="str">
            <v>m3</v>
          </cell>
          <cell r="F64">
            <v>10.050000000000001</v>
          </cell>
          <cell r="G64">
            <v>3.6</v>
          </cell>
          <cell r="H64">
            <v>13.65</v>
          </cell>
        </row>
        <row r="65">
          <cell r="A65" t="str">
            <v>DER51350</v>
          </cell>
          <cell r="B65" t="str">
            <v>Escavação,carga e transportes de material de 2a categoria DMT 20000 a 22000m</v>
          </cell>
          <cell r="C65" t="str">
            <v>DNER-ES280/97</v>
          </cell>
          <cell r="E65" t="str">
            <v>m3</v>
          </cell>
          <cell r="F65">
            <v>10.9</v>
          </cell>
          <cell r="G65">
            <v>3.9</v>
          </cell>
          <cell r="H65">
            <v>14.8</v>
          </cell>
        </row>
        <row r="66">
          <cell r="A66" t="str">
            <v>DER51360</v>
          </cell>
          <cell r="B66" t="str">
            <v>Escavação,carga e transportes de material de 2a categoria DMT 22000 a 24000m</v>
          </cell>
          <cell r="C66" t="str">
            <v>DNER-ES280/97</v>
          </cell>
          <cell r="E66" t="str">
            <v>m3</v>
          </cell>
          <cell r="F66">
            <v>11.81</v>
          </cell>
          <cell r="G66">
            <v>4.2300000000000004</v>
          </cell>
          <cell r="H66">
            <v>16.04</v>
          </cell>
        </row>
        <row r="67">
          <cell r="A67" t="str">
            <v>01.102.01</v>
          </cell>
          <cell r="B67" t="str">
            <v>Escavação,carga e transportes de material de 3a  categoria DMT até 50m</v>
          </cell>
          <cell r="C67" t="str">
            <v>DNER-ES280/97</v>
          </cell>
          <cell r="D67" t="str">
            <v xml:space="preserve"> </v>
          </cell>
          <cell r="E67" t="str">
            <v>m3</v>
          </cell>
          <cell r="F67">
            <v>3.42</v>
          </cell>
          <cell r="G67">
            <v>1.22</v>
          </cell>
          <cell r="H67">
            <v>4.6399999999999997</v>
          </cell>
        </row>
        <row r="68">
          <cell r="A68" t="str">
            <v>01.102.02</v>
          </cell>
          <cell r="B68" t="str">
            <v xml:space="preserve">Escavação,carga e transportes de material de 3a categoria  DMT 50 a 200m </v>
          </cell>
          <cell r="C68" t="str">
            <v>DNER-ES280/97</v>
          </cell>
          <cell r="D68" t="str">
            <v xml:space="preserve"> </v>
          </cell>
          <cell r="E68" t="str">
            <v>m3</v>
          </cell>
          <cell r="F68">
            <v>7.28</v>
          </cell>
          <cell r="G68">
            <v>2.61</v>
          </cell>
          <cell r="H68">
            <v>9.89</v>
          </cell>
        </row>
        <row r="69">
          <cell r="A69" t="str">
            <v>01.102.03</v>
          </cell>
          <cell r="B69" t="str">
            <v>Escavação,carga e transportes de material de 3a categoria  DMT 200 a 400m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7.57</v>
          </cell>
          <cell r="G69">
            <v>2.71</v>
          </cell>
          <cell r="H69">
            <v>10.280000000000001</v>
          </cell>
        </row>
        <row r="70">
          <cell r="A70" t="str">
            <v>01.102.04</v>
          </cell>
          <cell r="B70" t="str">
            <v xml:space="preserve">Escavação,carga e transportes de material de 3a categoria DMT 400 a 600m </v>
          </cell>
          <cell r="C70" t="str">
            <v>DNER-ES280/97</v>
          </cell>
          <cell r="D70" t="str">
            <v xml:space="preserve"> </v>
          </cell>
          <cell r="E70" t="str">
            <v>m3</v>
          </cell>
          <cell r="F70">
            <v>7.67</v>
          </cell>
          <cell r="G70">
            <v>2.75</v>
          </cell>
          <cell r="H70">
            <v>10.42</v>
          </cell>
        </row>
        <row r="71">
          <cell r="A71" t="str">
            <v>01.102.05</v>
          </cell>
          <cell r="B71" t="str">
            <v xml:space="preserve">Escavação,carga e transportes de material de 3a categoria DMT 600 a 800m </v>
          </cell>
          <cell r="C71" t="str">
            <v>DNER-ES280/97</v>
          </cell>
          <cell r="D71" t="str">
            <v xml:space="preserve"> </v>
          </cell>
          <cell r="E71" t="str">
            <v>m3</v>
          </cell>
          <cell r="F71">
            <v>7.73</v>
          </cell>
          <cell r="G71">
            <v>2.77</v>
          </cell>
          <cell r="H71">
            <v>10.5</v>
          </cell>
        </row>
        <row r="72">
          <cell r="A72" t="str">
            <v>01.102.06</v>
          </cell>
          <cell r="B72" t="str">
            <v xml:space="preserve">Escavação,carga e transportes de material de 3a categoria DMT 800 a 1000m </v>
          </cell>
          <cell r="C72" t="str">
            <v>DNER-ES280/97</v>
          </cell>
          <cell r="D72" t="str">
            <v xml:space="preserve"> </v>
          </cell>
          <cell r="E72" t="str">
            <v>m3</v>
          </cell>
          <cell r="F72">
            <v>7.77</v>
          </cell>
          <cell r="G72">
            <v>2.78</v>
          </cell>
          <cell r="H72">
            <v>10.549999999999999</v>
          </cell>
        </row>
        <row r="73">
          <cell r="A73" t="str">
            <v>01.102.07</v>
          </cell>
          <cell r="B73" t="str">
            <v xml:space="preserve">Escavação,carga e transportes de material de 3a categoria DMT 1000 a 1200m </v>
          </cell>
          <cell r="C73" t="str">
            <v>DNER-ES280/97</v>
          </cell>
          <cell r="D73" t="str">
            <v xml:space="preserve"> </v>
          </cell>
          <cell r="E73" t="str">
            <v>m3</v>
          </cell>
          <cell r="F73">
            <v>10.44</v>
          </cell>
          <cell r="G73">
            <v>3.74</v>
          </cell>
          <cell r="H73">
            <v>14.18</v>
          </cell>
        </row>
        <row r="74">
          <cell r="A74" t="str">
            <v>01.200.01</v>
          </cell>
          <cell r="B74" t="str">
            <v>Escavação e carga de material de jazida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0.68</v>
          </cell>
          <cell r="G74">
            <v>0.24</v>
          </cell>
          <cell r="H74">
            <v>0.92</v>
          </cell>
        </row>
        <row r="75">
          <cell r="A75" t="str">
            <v>01.300.00</v>
          </cell>
          <cell r="B75" t="str">
            <v>Escavação e carga de solos moles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3.29</v>
          </cell>
          <cell r="G75">
            <v>1.18</v>
          </cell>
          <cell r="H75">
            <v>4.47</v>
          </cell>
        </row>
        <row r="76">
          <cell r="A76" t="str">
            <v>01.510.00</v>
          </cell>
          <cell r="B76" t="str">
            <v>Compactação de aterros a 95% Proctor Normal</v>
          </cell>
          <cell r="C76" t="str">
            <v>DNER-ES282/97</v>
          </cell>
          <cell r="D76" t="str">
            <v xml:space="preserve"> </v>
          </cell>
          <cell r="E76" t="str">
            <v>m3</v>
          </cell>
          <cell r="F76">
            <v>0.57999999999999996</v>
          </cell>
          <cell r="G76">
            <v>0.21</v>
          </cell>
          <cell r="H76">
            <v>0.78999999999999992</v>
          </cell>
        </row>
        <row r="77">
          <cell r="A77" t="str">
            <v>01.511.00</v>
          </cell>
          <cell r="B77" t="str">
            <v>Compactação de aterros a 100% Proctor Normal</v>
          </cell>
          <cell r="C77" t="str">
            <v>DNER-ES282/97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0.36</v>
          </cell>
          <cell r="H77">
            <v>1.3599999999999999</v>
          </cell>
        </row>
        <row r="78">
          <cell r="A78" t="str">
            <v>01.999.01</v>
          </cell>
          <cell r="B78" t="str">
            <v>Limpeza superficial de camada vegetal</v>
          </cell>
          <cell r="C78" t="str">
            <v xml:space="preserve"> </v>
          </cell>
          <cell r="D78" t="str">
            <v xml:space="preserve"> </v>
          </cell>
          <cell r="E78" t="str">
            <v>m2</v>
          </cell>
          <cell r="F78">
            <v>0.06</v>
          </cell>
          <cell r="G78">
            <v>0.02</v>
          </cell>
          <cell r="H78">
            <v>0.08</v>
          </cell>
        </row>
        <row r="79">
          <cell r="A79" t="str">
            <v>01.999.02</v>
          </cell>
          <cell r="B79" t="str">
            <v>Expurgo de jazida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0.48</v>
          </cell>
          <cell r="G79">
            <v>0.17</v>
          </cell>
          <cell r="H79">
            <v>0.65</v>
          </cell>
        </row>
        <row r="80">
          <cell r="A80" t="str">
            <v>01.999.03</v>
          </cell>
          <cell r="B80" t="str">
            <v>Desmatamento de jazida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0.04</v>
          </cell>
          <cell r="G80">
            <v>0.01</v>
          </cell>
          <cell r="H80">
            <v>0.05</v>
          </cell>
        </row>
        <row r="81">
          <cell r="A81" t="str">
            <v>P01.401.00</v>
          </cell>
          <cell r="B81" t="str">
            <v>Revestimento Primário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8.65</v>
          </cell>
          <cell r="G81">
            <v>3.1</v>
          </cell>
          <cell r="H81">
            <v>11.75</v>
          </cell>
        </row>
        <row r="82">
          <cell r="A82" t="str">
            <v>DER50255</v>
          </cell>
          <cell r="B82" t="str">
            <v>Esc.  Carga e Transp. de mat. 1a cat. c/ CB 3000&lt;DMT&lt;4000m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2.4300000000000002</v>
          </cell>
          <cell r="G82">
            <v>0.87</v>
          </cell>
          <cell r="H82">
            <v>3.3000000000000003</v>
          </cell>
        </row>
        <row r="83">
          <cell r="A83" t="str">
            <v>DER50260</v>
          </cell>
          <cell r="B83" t="str">
            <v>Esc.  Carga e Transp. de mat. 1a cat. c/ CB 5000&lt;DMT&lt;6000m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3.16</v>
          </cell>
          <cell r="G83">
            <v>1.1299999999999999</v>
          </cell>
          <cell r="H83">
            <v>4.29</v>
          </cell>
        </row>
        <row r="84">
          <cell r="A84" t="str">
            <v>DER50265</v>
          </cell>
          <cell r="B84" t="str">
            <v>Esc.  Carga e Transp. de mat. 1a cat. c/ CB 4000&lt;DMT&lt;5000m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2.77</v>
          </cell>
          <cell r="G84">
            <v>0.99</v>
          </cell>
          <cell r="H84">
            <v>3.76</v>
          </cell>
        </row>
        <row r="85">
          <cell r="A85" t="str">
            <v>DER50270</v>
          </cell>
          <cell r="B85" t="str">
            <v>Esc.  Carga e Transp. de mat. 1a cat. c/ CB 6000&lt;DMT&lt;7000m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3.53</v>
          </cell>
          <cell r="G85">
            <v>1.26</v>
          </cell>
          <cell r="H85">
            <v>4.79</v>
          </cell>
        </row>
        <row r="86">
          <cell r="A86" t="str">
            <v>DER50280</v>
          </cell>
          <cell r="B86" t="str">
            <v>Esc.  Carga e Transp. de mat. 1a cat. c/ CB 7000&lt;DMT&lt;8000m</v>
          </cell>
          <cell r="C86" t="str">
            <v xml:space="preserve"> </v>
          </cell>
          <cell r="D86" t="str">
            <v xml:space="preserve"> </v>
          </cell>
          <cell r="E86" t="str">
            <v>m3</v>
          </cell>
          <cell r="F86">
            <v>3.88</v>
          </cell>
          <cell r="G86">
            <v>1.39</v>
          </cell>
          <cell r="H86">
            <v>5.27</v>
          </cell>
        </row>
        <row r="87">
          <cell r="A87" t="str">
            <v>DER50290</v>
          </cell>
          <cell r="B87" t="str">
            <v>Esc.  Carga e Transp. de mat. 1a cat. c/ CB 8000&lt;DMT&lt;9000m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4.26</v>
          </cell>
          <cell r="G87">
            <v>1.53</v>
          </cell>
          <cell r="H87">
            <v>5.79</v>
          </cell>
        </row>
        <row r="88">
          <cell r="A88" t="str">
            <v>DER50300</v>
          </cell>
          <cell r="B88" t="str">
            <v>Esc.  Carga e Transp. de mat. 1a cat. c/ CB 9000&lt;DMT&lt;10000m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4.6399999999999997</v>
          </cell>
          <cell r="G88">
            <v>1.66</v>
          </cell>
          <cell r="H88">
            <v>6.3</v>
          </cell>
        </row>
        <row r="89">
          <cell r="A89" t="str">
            <v>DER50305</v>
          </cell>
          <cell r="B89" t="str">
            <v>Esc.  Carga e Transp. de mat. 1a cat. c/ CB 10000&lt;DMT&lt;12000m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5.19</v>
          </cell>
          <cell r="G89">
            <v>1.86</v>
          </cell>
          <cell r="H89">
            <v>7.0500000000000007</v>
          </cell>
        </row>
        <row r="90">
          <cell r="A90" t="str">
            <v>DER50315</v>
          </cell>
          <cell r="B90" t="str">
            <v>Esc.  Carga e Transp. de mat. 1a cat. c/ CB 12000&lt;DMT&lt;14000m</v>
          </cell>
          <cell r="C90" t="str">
            <v xml:space="preserve"> </v>
          </cell>
          <cell r="D90" t="str">
            <v xml:space="preserve"> </v>
          </cell>
          <cell r="E90" t="str">
            <v>m3</v>
          </cell>
          <cell r="F90">
            <v>5.91</v>
          </cell>
          <cell r="G90">
            <v>2.12</v>
          </cell>
          <cell r="H90">
            <v>8.0300000000000011</v>
          </cell>
        </row>
        <row r="91">
          <cell r="A91" t="str">
            <v>DER50325</v>
          </cell>
          <cell r="B91" t="str">
            <v>Esc.  Carga e Transp. de mat. 1a cat. c/ CB 14000&lt;DMT&lt;16000m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6.63</v>
          </cell>
          <cell r="G91">
            <v>2.37</v>
          </cell>
          <cell r="H91">
            <v>9</v>
          </cell>
        </row>
        <row r="92">
          <cell r="A92" t="str">
            <v>DER50335</v>
          </cell>
          <cell r="B92" t="str">
            <v>Esc.  Carga e Transp. de mat. 1a cat. c/ CB 16000&lt;DMT&lt;18000m</v>
          </cell>
          <cell r="C92" t="str">
            <v xml:space="preserve"> </v>
          </cell>
          <cell r="D92" t="str">
            <v xml:space="preserve"> </v>
          </cell>
          <cell r="E92" t="str">
            <v>m3</v>
          </cell>
          <cell r="F92">
            <v>7.42</v>
          </cell>
          <cell r="G92">
            <v>2.66</v>
          </cell>
          <cell r="H92">
            <v>10.08</v>
          </cell>
        </row>
        <row r="93">
          <cell r="A93" t="str">
            <v>DER50345</v>
          </cell>
          <cell r="B93" t="str">
            <v>Esc.  Carga e Transp. de mat. 1a cat. c/ CB 18000&lt;DMT&lt;20000m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8.15</v>
          </cell>
          <cell r="G93">
            <v>2.92</v>
          </cell>
          <cell r="H93">
            <v>11.07</v>
          </cell>
        </row>
        <row r="94">
          <cell r="A94" t="str">
            <v>DER50355</v>
          </cell>
          <cell r="B94" t="str">
            <v>Esc.  Carga e Transp. de mat. 1a cat. c/ CB 20000&lt;DMT&lt;22000m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8.85</v>
          </cell>
          <cell r="G94">
            <v>3.17</v>
          </cell>
          <cell r="H94">
            <v>12.02</v>
          </cell>
        </row>
        <row r="95">
          <cell r="A95" t="str">
            <v>DER50365</v>
          </cell>
          <cell r="B95" t="str">
            <v>Esc.  Carga e Transp. de mat. 1a cat. c/ CB 22000&lt;DMT&lt;24000m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9.6199999999999992</v>
          </cell>
          <cell r="G95">
            <v>3.44</v>
          </cell>
          <cell r="H95">
            <v>13.059999999999999</v>
          </cell>
        </row>
        <row r="96">
          <cell r="A96" t="str">
            <v>DER50375</v>
          </cell>
          <cell r="B96" t="str">
            <v>Esc.  Carga e Transp. de mat. 1a cat. c/ CB 24000&lt;DMT&lt;26000m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10.37</v>
          </cell>
          <cell r="G96">
            <v>3.71</v>
          </cell>
          <cell r="H96">
            <v>14.079999999999998</v>
          </cell>
        </row>
        <row r="97">
          <cell r="A97" t="str">
            <v>DER50385</v>
          </cell>
          <cell r="B97" t="str">
            <v>Esc.  Carga e Transp. de mat. 1a cat. c/ CB 26000&lt;DMT&lt;28000m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11.06</v>
          </cell>
          <cell r="G97">
            <v>3.96</v>
          </cell>
          <cell r="H97">
            <v>15.02</v>
          </cell>
        </row>
        <row r="98">
          <cell r="A98" t="str">
            <v>DER50395</v>
          </cell>
          <cell r="B98" t="str">
            <v>Esc.  Carga e Transp. de mat. 1a cat. c/ CB 28000&lt;DMT&lt;30000m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11.82</v>
          </cell>
          <cell r="G98">
            <v>4.2300000000000004</v>
          </cell>
          <cell r="H98">
            <v>16.05</v>
          </cell>
        </row>
        <row r="99">
          <cell r="A99" t="str">
            <v>DER52120</v>
          </cell>
          <cell r="B99" t="str">
            <v>Extr.,Carga, Transp.e espalh.de areia ext.p/colchão dren.(banh.Maracajá)e subst.solos moles DMT=49km</v>
          </cell>
          <cell r="C99" t="str">
            <v xml:space="preserve"> </v>
          </cell>
          <cell r="D99" t="str">
            <v xml:space="preserve"> </v>
          </cell>
          <cell r="E99" t="str">
            <v>m3</v>
          </cell>
          <cell r="F99">
            <v>12.05</v>
          </cell>
          <cell r="G99">
            <v>4.3099999999999996</v>
          </cell>
          <cell r="H99">
            <v>16.36</v>
          </cell>
        </row>
        <row r="100">
          <cell r="A100" t="str">
            <v>DER52120e</v>
          </cell>
          <cell r="B100" t="str">
            <v>Escav.,Carga, Transp.e espalh.de areia comerc.p/colchão dren.(banh.Maracajá)e subst.solos moles DMT=49km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15.47</v>
          </cell>
          <cell r="G100">
            <v>5.54</v>
          </cell>
          <cell r="H100">
            <v>21.01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 t="str">
            <v xml:space="preserve"> </v>
          </cell>
          <cell r="D101" t="str">
            <v xml:space="preserve"> </v>
          </cell>
          <cell r="E101" t="str">
            <v>m3</v>
          </cell>
          <cell r="F101">
            <v>24.44</v>
          </cell>
          <cell r="G101">
            <v>8.75</v>
          </cell>
          <cell r="H101">
            <v>33.19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 t="str">
            <v xml:space="preserve"> </v>
          </cell>
          <cell r="D102" t="str">
            <v xml:space="preserve"> </v>
          </cell>
          <cell r="E102" t="str">
            <v>m3</v>
          </cell>
          <cell r="F102">
            <v>11.56</v>
          </cell>
          <cell r="G102">
            <v>4.1399999999999997</v>
          </cell>
          <cell r="H102">
            <v>15.7</v>
          </cell>
        </row>
        <row r="103">
          <cell r="A103" t="str">
            <v>DER52120b</v>
          </cell>
          <cell r="B103" t="str">
            <v>Extração, Carga e Transp.e Espalh.de seixo p/colchão drenante(banhado do Maracajá) DMT=24km</v>
          </cell>
          <cell r="C103" t="str">
            <v xml:space="preserve"> </v>
          </cell>
          <cell r="D103" t="str">
            <v xml:space="preserve"> </v>
          </cell>
          <cell r="E103" t="str">
            <v>m3</v>
          </cell>
          <cell r="F103">
            <v>11.71</v>
          </cell>
          <cell r="G103">
            <v>4.1900000000000004</v>
          </cell>
          <cell r="H103">
            <v>15.900000000000002</v>
          </cell>
        </row>
        <row r="104">
          <cell r="A104" t="str">
            <v>DER52120a</v>
          </cell>
          <cell r="B104" t="str">
            <v>Momento extraordinário de transporte</v>
          </cell>
          <cell r="E104" t="str">
            <v>t x km</v>
          </cell>
          <cell r="F104">
            <v>0.32</v>
          </cell>
          <cell r="G104">
            <v>0.11</v>
          </cell>
          <cell r="H104">
            <v>0.43</v>
          </cell>
        </row>
        <row r="105">
          <cell r="A105" t="str">
            <v>DER52050</v>
          </cell>
          <cell r="B105" t="str">
            <v>Esc. Carga e Transp. de solos moles DMT&lt;=50m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2.61</v>
          </cell>
          <cell r="G105">
            <v>0.93</v>
          </cell>
          <cell r="H105">
            <v>3.54</v>
          </cell>
        </row>
        <row r="106">
          <cell r="A106" t="str">
            <v>DER52060</v>
          </cell>
          <cell r="B106" t="str">
            <v>Esc. Carga e Transp. de solos moles 50&lt;DMT&lt;=100m</v>
          </cell>
          <cell r="C106" t="str">
            <v xml:space="preserve"> </v>
          </cell>
          <cell r="D106" t="str">
            <v xml:space="preserve"> </v>
          </cell>
          <cell r="E106" t="str">
            <v>m3</v>
          </cell>
          <cell r="F106">
            <v>2.72</v>
          </cell>
          <cell r="G106">
            <v>0.97</v>
          </cell>
          <cell r="H106">
            <v>3.6900000000000004</v>
          </cell>
        </row>
        <row r="107">
          <cell r="A107" t="str">
            <v>DER52070</v>
          </cell>
          <cell r="B107" t="str">
            <v>Esc. Carga e Transp. de solos moles 100&lt;DMT&lt;=200m</v>
          </cell>
          <cell r="C107" t="str">
            <v xml:space="preserve"> </v>
          </cell>
          <cell r="D107" t="str">
            <v xml:space="preserve"> </v>
          </cell>
          <cell r="E107" t="str">
            <v>m3</v>
          </cell>
          <cell r="F107">
            <v>2.91</v>
          </cell>
          <cell r="G107">
            <v>1.04</v>
          </cell>
          <cell r="H107">
            <v>3.95</v>
          </cell>
        </row>
        <row r="108">
          <cell r="A108" t="str">
            <v>DER52082</v>
          </cell>
          <cell r="B108" t="str">
            <v>Esc. Carga e Transp. de solos moles 200&lt;DMT&lt;=400m</v>
          </cell>
          <cell r="C108" t="str">
            <v xml:space="preserve"> </v>
          </cell>
          <cell r="D108" t="str">
            <v xml:space="preserve"> </v>
          </cell>
          <cell r="E108" t="str">
            <v>m3</v>
          </cell>
          <cell r="F108">
            <v>2.97</v>
          </cell>
          <cell r="G108">
            <v>1.06</v>
          </cell>
          <cell r="H108">
            <v>4.03</v>
          </cell>
        </row>
        <row r="109">
          <cell r="A109" t="str">
            <v>DER52087</v>
          </cell>
          <cell r="B109" t="str">
            <v>Esc. Carga e Transp. de solos moles 400&lt;DMT&lt;=600m</v>
          </cell>
          <cell r="C109" t="str">
            <v xml:space="preserve"> </v>
          </cell>
          <cell r="D109" t="str">
            <v xml:space="preserve"> </v>
          </cell>
          <cell r="E109" t="str">
            <v>m3</v>
          </cell>
          <cell r="F109">
            <v>3.39</v>
          </cell>
          <cell r="G109">
            <v>1.21</v>
          </cell>
          <cell r="H109">
            <v>4.5999999999999996</v>
          </cell>
        </row>
        <row r="110">
          <cell r="A110" t="str">
            <v>DER52090</v>
          </cell>
          <cell r="B110" t="str">
            <v>Esc. Carga e Transp. de solos moles 600&lt;DMT&lt;=800m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3.42</v>
          </cell>
          <cell r="G110">
            <v>1.22</v>
          </cell>
          <cell r="H110">
            <v>4.6399999999999997</v>
          </cell>
        </row>
        <row r="111">
          <cell r="A111" t="str">
            <v>DER52095</v>
          </cell>
          <cell r="B111" t="str">
            <v>Esc. Carga e Transp. de solos moles 800&lt;DMT&lt;=1000m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3.46</v>
          </cell>
          <cell r="G111">
            <v>1.24</v>
          </cell>
          <cell r="H111">
            <v>4.7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3.47</v>
          </cell>
          <cell r="G112">
            <v>1.24</v>
          </cell>
          <cell r="H112">
            <v>4.71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 t="str">
            <v xml:space="preserve"> </v>
          </cell>
          <cell r="D113" t="str">
            <v xml:space="preserve"> </v>
          </cell>
          <cell r="E113" t="str">
            <v>m3</v>
          </cell>
          <cell r="F113">
            <v>3.49</v>
          </cell>
          <cell r="G113">
            <v>1.25</v>
          </cell>
          <cell r="H113">
            <v>4.74</v>
          </cell>
        </row>
        <row r="114">
          <cell r="A114" t="str">
            <v>DER52102</v>
          </cell>
          <cell r="B114" t="str">
            <v>Esc. Carga e Transp. de solos moles 1400&lt;DMT&lt;=1600m</v>
          </cell>
          <cell r="C114" t="str">
            <v xml:space="preserve"> </v>
          </cell>
          <cell r="D114" t="str">
            <v xml:space="preserve"> </v>
          </cell>
          <cell r="E114" t="str">
            <v>m3</v>
          </cell>
          <cell r="F114">
            <v>3.54</v>
          </cell>
          <cell r="G114">
            <v>1.27</v>
          </cell>
          <cell r="H114">
            <v>4.8100000000000005</v>
          </cell>
        </row>
        <row r="115">
          <cell r="A115" t="str">
            <v>DER52103</v>
          </cell>
          <cell r="B115" t="str">
            <v>Esc. Carga e Transp. de solos moles 1600&lt;DMT&lt;=1800m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3.58</v>
          </cell>
          <cell r="G115">
            <v>1.28</v>
          </cell>
          <cell r="H115">
            <v>4.8600000000000003</v>
          </cell>
        </row>
        <row r="116">
          <cell r="A116" t="str">
            <v>DER52104</v>
          </cell>
          <cell r="B116" t="str">
            <v>Esc. Carga e Transp. de solos moles 1800&lt;DMT&lt;=2000m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3.67</v>
          </cell>
          <cell r="G116">
            <v>1.31</v>
          </cell>
          <cell r="H116">
            <v>4.9800000000000004</v>
          </cell>
        </row>
        <row r="117">
          <cell r="A117" t="str">
            <v>DER52105</v>
          </cell>
          <cell r="B117" t="str">
            <v>Esc. Carga e Transp. de solos moles 2000&lt;DMT&lt;=3000m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4.25</v>
          </cell>
          <cell r="G117">
            <v>1.52</v>
          </cell>
          <cell r="H117">
            <v>5.77</v>
          </cell>
        </row>
        <row r="118">
          <cell r="A118" t="str">
            <v>DER52106</v>
          </cell>
          <cell r="B118" t="str">
            <v>Esc. Carga e Transp. de solos moles 3000&lt;DMT&lt;=4000m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4.6900000000000004</v>
          </cell>
          <cell r="G118">
            <v>1.68</v>
          </cell>
          <cell r="H118">
            <v>6.37</v>
          </cell>
        </row>
        <row r="119">
          <cell r="A119" t="str">
            <v>DER52106a</v>
          </cell>
          <cell r="B119" t="str">
            <v>Esc. Carga e Transp. de solos moles 4000&lt;DMT&lt;=5000m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5.42</v>
          </cell>
          <cell r="G119">
            <v>1.94</v>
          </cell>
          <cell r="H119">
            <v>7.3599999999999994</v>
          </cell>
        </row>
        <row r="120">
          <cell r="A120" t="str">
            <v>DER52106b</v>
          </cell>
          <cell r="B120" t="str">
            <v>Esc. Carga e Transp. de solos moles 5000&lt;DMT&lt;=6000m</v>
          </cell>
          <cell r="E120" t="str">
            <v>m3</v>
          </cell>
          <cell r="F120">
            <v>6.19</v>
          </cell>
          <cell r="G120">
            <v>2.2200000000000002</v>
          </cell>
          <cell r="H120">
            <v>8.41</v>
          </cell>
        </row>
        <row r="121">
          <cell r="A121" t="str">
            <v>DER52106c</v>
          </cell>
          <cell r="B121" t="str">
            <v>Esc. Carga e Transp. de solos moles 6000&lt;DMT&lt;=7000m</v>
          </cell>
          <cell r="C121" t="str">
            <v xml:space="preserve"> </v>
          </cell>
          <cell r="D121" t="str">
            <v xml:space="preserve"> </v>
          </cell>
          <cell r="E121" t="str">
            <v>m3</v>
          </cell>
          <cell r="F121">
            <v>6.93</v>
          </cell>
          <cell r="G121">
            <v>2.48</v>
          </cell>
          <cell r="H121">
            <v>9.41</v>
          </cell>
        </row>
        <row r="122">
          <cell r="A122" t="str">
            <v>P 52050</v>
          </cell>
          <cell r="B122" t="str">
            <v>Espalhamento de solos moles</v>
          </cell>
          <cell r="E122" t="str">
            <v>m3</v>
          </cell>
          <cell r="F122">
            <v>0.26</v>
          </cell>
          <cell r="G122">
            <v>0.09</v>
          </cell>
          <cell r="H122">
            <v>0.35</v>
          </cell>
        </row>
        <row r="123">
          <cell r="A123" t="str">
            <v>DER52020a</v>
          </cell>
          <cell r="B123" t="str">
            <v>Carga, transp.e espalhamento de camada vegetal 50&lt;DMT&lt;=200m</v>
          </cell>
          <cell r="E123" t="str">
            <v>m3</v>
          </cell>
          <cell r="F123">
            <v>1.65</v>
          </cell>
          <cell r="G123">
            <v>0.59</v>
          </cell>
          <cell r="H123">
            <v>2.2399999999999998</v>
          </cell>
        </row>
        <row r="124">
          <cell r="A124" t="str">
            <v>DER52020b</v>
          </cell>
          <cell r="B124" t="str">
            <v>Escarificação de acessos, desvios e áreas de jazidas e do canteiro de obra</v>
          </cell>
          <cell r="E124" t="str">
            <v>m2</v>
          </cell>
          <cell r="F124">
            <v>0.31</v>
          </cell>
          <cell r="G124">
            <v>0.11</v>
          </cell>
          <cell r="H124">
            <v>0.42</v>
          </cell>
        </row>
        <row r="125">
          <cell r="A125" t="str">
            <v>DER45035</v>
          </cell>
          <cell r="B125" t="str">
            <v>Carregamento de seixo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0.34</v>
          </cell>
          <cell r="G125">
            <v>0.12</v>
          </cell>
          <cell r="H125">
            <v>0.46</v>
          </cell>
        </row>
        <row r="126">
          <cell r="A126" t="str">
            <v>DER45005</v>
          </cell>
          <cell r="B126" t="str">
            <v>Extração e carga de seixo c/ drag-line</v>
          </cell>
          <cell r="C126" t="str">
            <v xml:space="preserve"> </v>
          </cell>
          <cell r="D126" t="str">
            <v xml:space="preserve"> </v>
          </cell>
          <cell r="E126" t="str">
            <v>m3</v>
          </cell>
          <cell r="F126">
            <v>1.86</v>
          </cell>
          <cell r="G126">
            <v>0.67</v>
          </cell>
          <cell r="H126">
            <v>2.5300000000000002</v>
          </cell>
        </row>
        <row r="127">
          <cell r="A127" t="str">
            <v>DER45005a</v>
          </cell>
          <cell r="B127" t="str">
            <v>Extração e estocagem de seixo c/ drag-line</v>
          </cell>
          <cell r="C127" t="str">
            <v xml:space="preserve"> </v>
          </cell>
          <cell r="D127" t="str">
            <v xml:space="preserve"> </v>
          </cell>
          <cell r="E127" t="str">
            <v>m3</v>
          </cell>
          <cell r="F127">
            <v>1.65</v>
          </cell>
          <cell r="G127">
            <v>0.59</v>
          </cell>
          <cell r="H127">
            <v>2.2399999999999998</v>
          </cell>
        </row>
        <row r="128">
          <cell r="A128" t="str">
            <v>DER45000</v>
          </cell>
          <cell r="B128" t="str">
            <v>Extração de areia</v>
          </cell>
          <cell r="C128" t="str">
            <v xml:space="preserve"> </v>
          </cell>
          <cell r="D128" t="str">
            <v xml:space="preserve"> </v>
          </cell>
          <cell r="E128" t="str">
            <v>m3</v>
          </cell>
          <cell r="F128">
            <v>1.27</v>
          </cell>
          <cell r="G128">
            <v>0.45</v>
          </cell>
          <cell r="H128">
            <v>1.72</v>
          </cell>
        </row>
        <row r="129">
          <cell r="A129" t="str">
            <v>DER45080</v>
          </cell>
          <cell r="B129" t="str">
            <v>Produção  de seixo peneirado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3.39</v>
          </cell>
          <cell r="G129">
            <v>1.21</v>
          </cell>
          <cell r="H129">
            <v>4.5999999999999996</v>
          </cell>
        </row>
        <row r="130">
          <cell r="A130" t="str">
            <v>DER53110</v>
          </cell>
          <cell r="B130" t="str">
            <v>Camada de seixo classificado</v>
          </cell>
          <cell r="E130" t="str">
            <v>m3</v>
          </cell>
          <cell r="F130">
            <v>11.85</v>
          </cell>
          <cell r="G130">
            <v>4.24</v>
          </cell>
          <cell r="H130">
            <v>16.09</v>
          </cell>
        </row>
        <row r="131">
          <cell r="A131" t="str">
            <v>DER82660</v>
          </cell>
          <cell r="B131" t="str">
            <v>Gabião caixa em PVC c/ h=100cm</v>
          </cell>
          <cell r="E131" t="str">
            <v>m3</v>
          </cell>
          <cell r="F131">
            <v>90.55</v>
          </cell>
          <cell r="G131">
            <v>32.42</v>
          </cell>
          <cell r="H131">
            <v>122.97</v>
          </cell>
        </row>
        <row r="132">
          <cell r="A132" t="str">
            <v>DER82610</v>
          </cell>
          <cell r="B132" t="str">
            <v>Gabião caixa em PVC c/ h=50cm</v>
          </cell>
          <cell r="E132" t="str">
            <v>m3</v>
          </cell>
          <cell r="F132">
            <v>113.23</v>
          </cell>
          <cell r="G132">
            <v>40.54</v>
          </cell>
          <cell r="H132">
            <v>153.77000000000001</v>
          </cell>
        </row>
        <row r="133">
          <cell r="A133">
            <v>2</v>
          </cell>
          <cell r="B133" t="str">
            <v>PAVIMENTAÇÃO</v>
          </cell>
        </row>
        <row r="134">
          <cell r="A134" t="str">
            <v>02.000.00</v>
          </cell>
          <cell r="B134" t="str">
            <v>Regularização do subleito</v>
          </cell>
          <cell r="C134" t="str">
            <v>DNER-ES299/97</v>
          </cell>
          <cell r="D134" t="str">
            <v xml:space="preserve"> </v>
          </cell>
          <cell r="E134" t="str">
            <v>m2</v>
          </cell>
          <cell r="F134">
            <v>0.22</v>
          </cell>
          <cell r="G134">
            <v>7.8759999999999997E-2</v>
          </cell>
          <cell r="H134">
            <v>0.29876000000000003</v>
          </cell>
        </row>
        <row r="135">
          <cell r="A135" t="str">
            <v>02.100.00</v>
          </cell>
          <cell r="B135" t="str">
            <v>Reforço do subleito</v>
          </cell>
          <cell r="C135" t="str">
            <v>DNER-ES300/97</v>
          </cell>
          <cell r="D135" t="str">
            <v xml:space="preserve"> </v>
          </cell>
          <cell r="E135" t="str">
            <v>m3</v>
          </cell>
          <cell r="F135">
            <v>4.57</v>
          </cell>
          <cell r="G135">
            <v>1.6360600000000001</v>
          </cell>
          <cell r="H135">
            <v>6.2060600000000008</v>
          </cell>
        </row>
        <row r="136">
          <cell r="A136" t="str">
            <v>02.200.00</v>
          </cell>
          <cell r="B136" t="str">
            <v>Sub-base solo estabilizado granulometricamente sem mistura</v>
          </cell>
          <cell r="C136" t="str">
            <v>DNER-ES301/97</v>
          </cell>
          <cell r="D136" t="str">
            <v xml:space="preserve"> </v>
          </cell>
          <cell r="E136" t="str">
            <v>m3</v>
          </cell>
          <cell r="G136">
            <v>0</v>
          </cell>
          <cell r="H136">
            <v>0</v>
          </cell>
        </row>
        <row r="137">
          <cell r="A137" t="str">
            <v>02.200.01</v>
          </cell>
          <cell r="B137" t="str">
            <v>Base solo estabilizado granulometricamente sem mistura</v>
          </cell>
          <cell r="C137" t="str">
            <v>DNER-ES303/97</v>
          </cell>
          <cell r="D137" t="str">
            <v xml:space="preserve"> </v>
          </cell>
          <cell r="E137" t="str">
            <v>m3</v>
          </cell>
          <cell r="G137">
            <v>0</v>
          </cell>
          <cell r="H137">
            <v>0</v>
          </cell>
        </row>
        <row r="138">
          <cell r="A138" t="str">
            <v>02.210.00</v>
          </cell>
          <cell r="B138" t="str">
            <v>Sub-base solo estabilizado granulometricamente com mistura solo na pista</v>
          </cell>
          <cell r="C138" t="str">
            <v>DNER-ES301/97</v>
          </cell>
          <cell r="D138" t="str">
            <v xml:space="preserve"> </v>
          </cell>
          <cell r="E138" t="str">
            <v>m3</v>
          </cell>
          <cell r="G138">
            <v>0</v>
          </cell>
          <cell r="H138">
            <v>0</v>
          </cell>
        </row>
        <row r="139">
          <cell r="A139" t="str">
            <v>02.210.01</v>
          </cell>
          <cell r="B139" t="str">
            <v>Sub-base estabil. granul. mistura solo-areia pista</v>
          </cell>
          <cell r="C139" t="str">
            <v>DNER-ES301/97</v>
          </cell>
          <cell r="D139" t="str">
            <v xml:space="preserve"> </v>
          </cell>
          <cell r="E139" t="str">
            <v>m3</v>
          </cell>
          <cell r="G139">
            <v>0</v>
          </cell>
          <cell r="H139">
            <v>0</v>
          </cell>
        </row>
        <row r="140">
          <cell r="A140" t="str">
            <v>02.210.02</v>
          </cell>
          <cell r="B140" t="str">
            <v>Base estabil. granul. mistura solo-areia na pista</v>
          </cell>
          <cell r="C140" t="str">
            <v>DNER-ES303/97</v>
          </cell>
          <cell r="D140" t="str">
            <v xml:space="preserve"> </v>
          </cell>
          <cell r="E140" t="str">
            <v>m3</v>
          </cell>
          <cell r="G140">
            <v>0</v>
          </cell>
          <cell r="H140">
            <v>0</v>
          </cell>
        </row>
        <row r="141">
          <cell r="A141" t="str">
            <v>02.220.00</v>
          </cell>
          <cell r="B141" t="str">
            <v>Base estab. granulom. com mistura solo -brita (mistura em usina)</v>
          </cell>
          <cell r="C141" t="str">
            <v>DNER-ES303/97</v>
          </cell>
          <cell r="D141" t="str">
            <v xml:space="preserve"> </v>
          </cell>
          <cell r="E141" t="str">
            <v>m3</v>
          </cell>
          <cell r="G141">
            <v>0</v>
          </cell>
          <cell r="H141">
            <v>0</v>
          </cell>
        </row>
        <row r="142">
          <cell r="A142" t="str">
            <v>02.220.01</v>
          </cell>
          <cell r="B142" t="str">
            <v>Base estab. granulom. com mistura solo -brita (mistura na pista)</v>
          </cell>
          <cell r="C142" t="str">
            <v>DNER-ES303/97</v>
          </cell>
          <cell r="D142" t="str">
            <v xml:space="preserve"> </v>
          </cell>
          <cell r="E142" t="str">
            <v>m3</v>
          </cell>
          <cell r="G142">
            <v>0</v>
          </cell>
          <cell r="H142">
            <v>0</v>
          </cell>
        </row>
        <row r="143">
          <cell r="A143" t="str">
            <v>02.230.00</v>
          </cell>
          <cell r="B143" t="str">
            <v>Base brita graduada</v>
          </cell>
          <cell r="C143" t="str">
            <v>DNER-ES303/97</v>
          </cell>
          <cell r="D143" t="str">
            <v xml:space="preserve"> </v>
          </cell>
          <cell r="E143" t="str">
            <v>m3</v>
          </cell>
          <cell r="F143">
            <v>20.66</v>
          </cell>
          <cell r="G143">
            <v>7.39628</v>
          </cell>
          <cell r="H143">
            <v>28.056280000000001</v>
          </cell>
        </row>
        <row r="144">
          <cell r="A144" t="str">
            <v>02.241.01</v>
          </cell>
          <cell r="B144" t="str">
            <v>Base solo melhorado com cimento com mistura em usina</v>
          </cell>
          <cell r="C144" t="str">
            <v>DNER-ES304/97</v>
          </cell>
          <cell r="D144" t="str">
            <v xml:space="preserve"> </v>
          </cell>
          <cell r="E144" t="str">
            <v>m3</v>
          </cell>
          <cell r="G144">
            <v>0</v>
          </cell>
          <cell r="H144">
            <v>0</v>
          </cell>
        </row>
        <row r="145">
          <cell r="A145" t="str">
            <v>02.241.02</v>
          </cell>
          <cell r="B145" t="str">
            <v>Base de solo cimento-mistura na pista</v>
          </cell>
          <cell r="C145" t="str">
            <v>DNER-ES305/97</v>
          </cell>
          <cell r="D145" t="str">
            <v xml:space="preserve"> </v>
          </cell>
          <cell r="E145" t="str">
            <v>m3</v>
          </cell>
          <cell r="G145">
            <v>0</v>
          </cell>
          <cell r="H145">
            <v>0</v>
          </cell>
        </row>
        <row r="146">
          <cell r="A146" t="str">
            <v>02.241.03</v>
          </cell>
          <cell r="B146" t="str">
            <v>Sub-base ou base de macadame hidráulico</v>
          </cell>
          <cell r="C146" t="str">
            <v>DNER-ES316/97</v>
          </cell>
          <cell r="D146" t="str">
            <v xml:space="preserve"> </v>
          </cell>
          <cell r="E146" t="str">
            <v>m3</v>
          </cell>
          <cell r="G146">
            <v>0</v>
          </cell>
          <cell r="H146">
            <v>0</v>
          </cell>
        </row>
        <row r="147">
          <cell r="A147" t="str">
            <v>02.241.04</v>
          </cell>
          <cell r="B147" t="str">
            <v>Macadame betuminoso com CAP</v>
          </cell>
          <cell r="D147" t="str">
            <v xml:space="preserve"> </v>
          </cell>
          <cell r="E147" t="str">
            <v>m3</v>
          </cell>
          <cell r="G147">
            <v>0</v>
          </cell>
          <cell r="H147">
            <v>0</v>
          </cell>
        </row>
        <row r="148">
          <cell r="A148" t="str">
            <v>02.241.05</v>
          </cell>
          <cell r="B148" t="str">
            <v>Macadame betuminoso com emulsão</v>
          </cell>
          <cell r="C148" t="str">
            <v>DNER-ES311/97</v>
          </cell>
          <cell r="D148" t="str">
            <v xml:space="preserve"> </v>
          </cell>
          <cell r="E148" t="str">
            <v>m3</v>
          </cell>
          <cell r="G148">
            <v>0</v>
          </cell>
          <cell r="H148">
            <v>0</v>
          </cell>
        </row>
        <row r="149">
          <cell r="A149" t="str">
            <v>02.241.06</v>
          </cell>
          <cell r="B149" t="str">
            <v>Capa selante</v>
          </cell>
          <cell r="D149" t="str">
            <v xml:space="preserve"> </v>
          </cell>
          <cell r="E149" t="str">
            <v>m2</v>
          </cell>
          <cell r="G149">
            <v>0</v>
          </cell>
          <cell r="H149">
            <v>0</v>
          </cell>
        </row>
        <row r="150">
          <cell r="A150" t="str">
            <v>02.241.07</v>
          </cell>
          <cell r="B150" t="str">
            <v>Lama asfáltica</v>
          </cell>
          <cell r="C150" t="str">
            <v>DNER-ES314/97</v>
          </cell>
          <cell r="D150" t="str">
            <v xml:space="preserve"> </v>
          </cell>
          <cell r="E150" t="str">
            <v>m2</v>
          </cell>
          <cell r="G150">
            <v>0</v>
          </cell>
          <cell r="H150">
            <v>0</v>
          </cell>
        </row>
        <row r="151">
          <cell r="A151" t="str">
            <v>02.300.00</v>
          </cell>
          <cell r="B151" t="str">
            <v>Imprimação - Fornecimento, transporte e execução</v>
          </cell>
          <cell r="C151" t="str">
            <v>DNER-ES306/97</v>
          </cell>
          <cell r="D151" t="str">
            <v xml:space="preserve"> </v>
          </cell>
          <cell r="E151" t="str">
            <v>m2</v>
          </cell>
          <cell r="F151">
            <v>0.82</v>
          </cell>
          <cell r="G151">
            <v>0.29355999999999999</v>
          </cell>
          <cell r="H151">
            <v>1.1135599999999999</v>
          </cell>
        </row>
        <row r="152">
          <cell r="A152" t="str">
            <v>02.400.00</v>
          </cell>
          <cell r="B152" t="str">
            <v>Pintura de ligação - Fornec., transporte e execução</v>
          </cell>
          <cell r="C152" t="str">
            <v>DNER-ES307/97</v>
          </cell>
          <cell r="D152" t="str">
            <v xml:space="preserve"> </v>
          </cell>
          <cell r="E152" t="str">
            <v>m2</v>
          </cell>
          <cell r="F152">
            <v>0.3</v>
          </cell>
          <cell r="G152">
            <v>0.1074</v>
          </cell>
          <cell r="H152">
            <v>0.40739999999999998</v>
          </cell>
        </row>
        <row r="153">
          <cell r="A153" t="str">
            <v>02.500.00</v>
          </cell>
          <cell r="B153" t="str">
            <v>Tratamento superficial simples com CAP</v>
          </cell>
          <cell r="D153" t="str">
            <v xml:space="preserve"> </v>
          </cell>
          <cell r="E153" t="str">
            <v>m2</v>
          </cell>
          <cell r="G153">
            <v>0</v>
          </cell>
          <cell r="H153">
            <v>0</v>
          </cell>
        </row>
        <row r="154">
          <cell r="A154" t="str">
            <v>02.500.01</v>
          </cell>
          <cell r="B154" t="str">
            <v>Tratamento superficial simples com emulsão</v>
          </cell>
          <cell r="D154" t="str">
            <v xml:space="preserve"> </v>
          </cell>
          <cell r="E154" t="str">
            <v>m2</v>
          </cell>
          <cell r="G154">
            <v>0</v>
          </cell>
          <cell r="H154">
            <v>0</v>
          </cell>
        </row>
        <row r="155">
          <cell r="A155" t="str">
            <v>02.501.00</v>
          </cell>
          <cell r="B155" t="str">
            <v>Tratamento superficial duplo com CAP</v>
          </cell>
          <cell r="D155" t="str">
            <v xml:space="preserve"> </v>
          </cell>
          <cell r="E155" t="str">
            <v>m2</v>
          </cell>
          <cell r="G155">
            <v>0</v>
          </cell>
          <cell r="H155">
            <v>0</v>
          </cell>
        </row>
        <row r="156">
          <cell r="A156" t="str">
            <v>02.501.01</v>
          </cell>
          <cell r="B156" t="str">
            <v>Tratamento superficial duplo com emulsão</v>
          </cell>
          <cell r="D156" t="str">
            <v xml:space="preserve"> </v>
          </cell>
          <cell r="E156" t="str">
            <v>m2</v>
          </cell>
          <cell r="G156">
            <v>0</v>
          </cell>
          <cell r="H156">
            <v>0</v>
          </cell>
        </row>
        <row r="157">
          <cell r="A157" t="str">
            <v>02.502.00</v>
          </cell>
          <cell r="B157" t="str">
            <v>Tratamento superficial triplo com CAP</v>
          </cell>
          <cell r="D157" t="str">
            <v xml:space="preserve"> </v>
          </cell>
          <cell r="E157" t="str">
            <v>m2</v>
          </cell>
          <cell r="G157">
            <v>0</v>
          </cell>
          <cell r="H157">
            <v>0</v>
          </cell>
        </row>
        <row r="158">
          <cell r="A158" t="str">
            <v>02.502.01</v>
          </cell>
          <cell r="B158" t="str">
            <v>Tratamento superficial triplo com emulsão</v>
          </cell>
          <cell r="D158" t="str">
            <v xml:space="preserve"> </v>
          </cell>
          <cell r="E158" t="str">
            <v>m2</v>
          </cell>
          <cell r="G158">
            <v>0</v>
          </cell>
          <cell r="H158">
            <v>0</v>
          </cell>
        </row>
        <row r="159">
          <cell r="A159" t="str">
            <v>02.530.00</v>
          </cell>
          <cell r="B159" t="str">
            <v>Pré-misturado a frio</v>
          </cell>
          <cell r="D159" t="str">
            <v xml:space="preserve"> </v>
          </cell>
          <cell r="E159" t="str">
            <v>t</v>
          </cell>
          <cell r="F159">
            <v>32.86</v>
          </cell>
          <cell r="G159">
            <v>11.763879999999999</v>
          </cell>
          <cell r="H159">
            <v>44.62388</v>
          </cell>
        </row>
        <row r="160">
          <cell r="A160" t="str">
            <v>P 02.530.01</v>
          </cell>
          <cell r="B160" t="str">
            <v>Pré-misturado a quente</v>
          </cell>
          <cell r="C160" t="str">
            <v>EPP-03/99</v>
          </cell>
          <cell r="D160" t="str">
            <v xml:space="preserve"> </v>
          </cell>
          <cell r="E160" t="str">
            <v>t</v>
          </cell>
          <cell r="F160">
            <v>37.25</v>
          </cell>
          <cell r="G160">
            <v>13.3355</v>
          </cell>
          <cell r="H160">
            <v>50.585499999999996</v>
          </cell>
        </row>
        <row r="161">
          <cell r="A161" t="str">
            <v>02.540.00</v>
          </cell>
          <cell r="B161" t="str">
            <v>Concreto betuminoso usinado a quente - usina 40/60 t/h</v>
          </cell>
          <cell r="C161" t="str">
            <v>DNER-ES313/97</v>
          </cell>
          <cell r="D161" t="str">
            <v xml:space="preserve"> </v>
          </cell>
          <cell r="E161" t="str">
            <v>t</v>
          </cell>
          <cell r="G161">
            <v>0</v>
          </cell>
          <cell r="H161">
            <v>0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 t="str">
            <v xml:space="preserve"> </v>
          </cell>
          <cell r="E162" t="str">
            <v>t</v>
          </cell>
          <cell r="F162">
            <v>49.81</v>
          </cell>
          <cell r="G162">
            <v>17.831980000000001</v>
          </cell>
          <cell r="H162">
            <v>67.641980000000004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 t="str">
            <v xml:space="preserve"> </v>
          </cell>
          <cell r="E163" t="str">
            <v>t</v>
          </cell>
          <cell r="F163">
            <v>647.13</v>
          </cell>
          <cell r="G163">
            <v>231.67254</v>
          </cell>
          <cell r="H163">
            <v>878.80254000000002</v>
          </cell>
        </row>
        <row r="164">
          <cell r="A164" t="str">
            <v>02.550.00</v>
          </cell>
          <cell r="B164" t="str">
            <v>Demolição e remoção de pavimento para remendos localizados</v>
          </cell>
          <cell r="D164" t="str">
            <v xml:space="preserve"> </v>
          </cell>
          <cell r="E164" t="str">
            <v>m3</v>
          </cell>
          <cell r="G164">
            <v>0</v>
          </cell>
          <cell r="H164">
            <v>0</v>
          </cell>
        </row>
        <row r="165">
          <cell r="A165" t="str">
            <v>DER82000</v>
          </cell>
          <cell r="B165" t="str">
            <v>Remoção de meio-fio</v>
          </cell>
          <cell r="E165" t="str">
            <v>m</v>
          </cell>
          <cell r="F165">
            <v>0.81</v>
          </cell>
          <cell r="G165">
            <v>0.28998000000000002</v>
          </cell>
          <cell r="H165">
            <v>1.09998</v>
          </cell>
        </row>
        <row r="166">
          <cell r="A166" t="str">
            <v>DER82100</v>
          </cell>
          <cell r="B166" t="str">
            <v>Remoção de pavimento a lajota</v>
          </cell>
          <cell r="C166" t="str">
            <v>EP P-06/99</v>
          </cell>
          <cell r="D166">
            <v>2</v>
          </cell>
          <cell r="E166" t="str">
            <v>m2</v>
          </cell>
          <cell r="F166">
            <v>0.3</v>
          </cell>
          <cell r="G166">
            <v>0.1074</v>
          </cell>
          <cell r="H166">
            <v>0.40739999999999998</v>
          </cell>
        </row>
        <row r="167">
          <cell r="A167" t="str">
            <v>DER82150</v>
          </cell>
          <cell r="B167" t="str">
            <v>Remoção de pavimento a paralelelpípedo</v>
          </cell>
          <cell r="E167" t="str">
            <v>m2</v>
          </cell>
          <cell r="F167">
            <v>0.46</v>
          </cell>
          <cell r="G167">
            <v>0.16467999999999999</v>
          </cell>
          <cell r="H167">
            <v>0.62468000000000001</v>
          </cell>
        </row>
        <row r="168">
          <cell r="A168" t="str">
            <v>DER82200</v>
          </cell>
          <cell r="B168" t="str">
            <v>Remoção de revestimento de CBUQ</v>
          </cell>
          <cell r="D168" t="str">
            <v xml:space="preserve"> </v>
          </cell>
          <cell r="E168" t="str">
            <v>m3</v>
          </cell>
          <cell r="F168">
            <v>4.22</v>
          </cell>
          <cell r="G168">
            <v>1.5107599999999999</v>
          </cell>
          <cell r="H168">
            <v>5.7307600000000001</v>
          </cell>
        </row>
        <row r="169">
          <cell r="A169" t="str">
            <v>DER82200a</v>
          </cell>
          <cell r="B169" t="str">
            <v>Remoção de camada granular</v>
          </cell>
          <cell r="D169" t="str">
            <v xml:space="preserve"> </v>
          </cell>
          <cell r="E169" t="str">
            <v>m3</v>
          </cell>
          <cell r="F169">
            <v>3.44</v>
          </cell>
          <cell r="G169">
            <v>1.2315199999999999</v>
          </cell>
          <cell r="H169">
            <v>4.6715200000000001</v>
          </cell>
        </row>
        <row r="170">
          <cell r="A170" t="str">
            <v>P 02.560.01</v>
          </cell>
          <cell r="B170" t="str">
            <v>Remoção do pavimento existente</v>
          </cell>
          <cell r="C170" t="str">
            <v>EP P-05/99</v>
          </cell>
          <cell r="D170" t="str">
            <v xml:space="preserve"> </v>
          </cell>
          <cell r="E170" t="str">
            <v>m3</v>
          </cell>
          <cell r="F170">
            <v>2.69</v>
          </cell>
          <cell r="G170">
            <v>0.96301999999999999</v>
          </cell>
          <cell r="H170">
            <v>3.6530199999999997</v>
          </cell>
        </row>
        <row r="171">
          <cell r="A171" t="str">
            <v>DER53110</v>
          </cell>
          <cell r="B171" t="str">
            <v>Camada de seixo classificado</v>
          </cell>
          <cell r="C171" t="str">
            <v>EP P-01/99</v>
          </cell>
          <cell r="D171" t="str">
            <v xml:space="preserve"> </v>
          </cell>
          <cell r="E171" t="str">
            <v>m³</v>
          </cell>
          <cell r="F171">
            <v>11.85</v>
          </cell>
          <cell r="G171">
            <v>4.2422999999999993</v>
          </cell>
          <cell r="H171">
            <v>16.092299999999998</v>
          </cell>
        </row>
        <row r="172">
          <cell r="A172" t="str">
            <v>DER53460</v>
          </cell>
          <cell r="B172" t="str">
            <v>Calçamento com briquetes de 8 cm</v>
          </cell>
          <cell r="C172" t="str">
            <v>EP P-01/100</v>
          </cell>
          <cell r="D172" t="str">
            <v xml:space="preserve"> </v>
          </cell>
          <cell r="E172" t="str">
            <v>m2</v>
          </cell>
          <cell r="F172">
            <v>11.85</v>
          </cell>
          <cell r="G172">
            <v>4.2422999999999993</v>
          </cell>
          <cell r="H172">
            <v>16.092299999999998</v>
          </cell>
        </row>
        <row r="173">
          <cell r="A173" t="str">
            <v>DER53460a</v>
          </cell>
          <cell r="B173" t="str">
            <v>Calçamento com briquetes de 6 cm</v>
          </cell>
          <cell r="C173" t="str">
            <v>EP P-01/101</v>
          </cell>
          <cell r="D173" t="str">
            <v xml:space="preserve"> </v>
          </cell>
          <cell r="E173" t="str">
            <v>m2</v>
          </cell>
          <cell r="F173">
            <v>15.08</v>
          </cell>
          <cell r="G173">
            <v>5.3986399999999994</v>
          </cell>
          <cell r="H173">
            <v>20.478639999999999</v>
          </cell>
        </row>
        <row r="174">
          <cell r="A174" t="str">
            <v>02.999.01</v>
          </cell>
          <cell r="B174" t="str">
            <v>Usinagem solo-cimento</v>
          </cell>
          <cell r="C174" t="str">
            <v xml:space="preserve"> </v>
          </cell>
          <cell r="D174" t="str">
            <v xml:space="preserve"> </v>
          </cell>
          <cell r="E174" t="str">
            <v>m3</v>
          </cell>
          <cell r="G174">
            <v>0</v>
          </cell>
          <cell r="H174">
            <v>0</v>
          </cell>
        </row>
        <row r="175">
          <cell r="A175" t="str">
            <v>02.999.02</v>
          </cell>
          <cell r="B175" t="str">
            <v>Usinagem solo-brita</v>
          </cell>
          <cell r="C175" t="str">
            <v xml:space="preserve"> </v>
          </cell>
          <cell r="D175" t="str">
            <v xml:space="preserve"> </v>
          </cell>
          <cell r="E175" t="str">
            <v>m3</v>
          </cell>
          <cell r="G175">
            <v>0</v>
          </cell>
          <cell r="H175">
            <v>0</v>
          </cell>
        </row>
        <row r="176">
          <cell r="A176" t="str">
            <v>02.999.03</v>
          </cell>
          <cell r="B176" t="str">
            <v>Brita graduada - usinagem</v>
          </cell>
          <cell r="C176" t="str">
            <v xml:space="preserve"> </v>
          </cell>
          <cell r="D176" t="str">
            <v xml:space="preserve"> </v>
          </cell>
          <cell r="E176" t="str">
            <v>m3</v>
          </cell>
          <cell r="F176">
            <v>1.0900000000000001</v>
          </cell>
          <cell r="G176">
            <v>0.39022000000000001</v>
          </cell>
          <cell r="H176">
            <v>1.4802200000000001</v>
          </cell>
        </row>
        <row r="177">
          <cell r="A177" t="str">
            <v>02.999.04</v>
          </cell>
          <cell r="B177" t="str">
            <v>Concreto betuminoso - usinagem I</v>
          </cell>
          <cell r="C177" t="str">
            <v xml:space="preserve"> </v>
          </cell>
          <cell r="D177" t="str">
            <v xml:space="preserve"> </v>
          </cell>
          <cell r="E177" t="str">
            <v>t</v>
          </cell>
          <cell r="G177">
            <v>0</v>
          </cell>
          <cell r="H177">
            <v>0</v>
          </cell>
        </row>
        <row r="178">
          <cell r="A178" t="str">
            <v>02.999.05</v>
          </cell>
          <cell r="B178" t="str">
            <v>Concreto betuminoso - usinagem II</v>
          </cell>
          <cell r="C178" t="str">
            <v xml:space="preserve"> </v>
          </cell>
          <cell r="D178" t="str">
            <v xml:space="preserve"> </v>
          </cell>
          <cell r="E178" t="str">
            <v>t</v>
          </cell>
          <cell r="F178">
            <v>5.68</v>
          </cell>
          <cell r="G178">
            <v>2.0334399999999997</v>
          </cell>
          <cell r="H178">
            <v>7.7134399999999994</v>
          </cell>
        </row>
        <row r="179">
          <cell r="A179" t="str">
            <v>02.999.06</v>
          </cell>
          <cell r="B179" t="str">
            <v>Pré-misturado a frio - usinagem</v>
          </cell>
          <cell r="C179" t="str">
            <v xml:space="preserve"> </v>
          </cell>
          <cell r="D179" t="str">
            <v xml:space="preserve"> </v>
          </cell>
          <cell r="E179" t="str">
            <v>t</v>
          </cell>
          <cell r="F179">
            <v>1.02</v>
          </cell>
          <cell r="G179">
            <v>0.36515999999999998</v>
          </cell>
          <cell r="H179">
            <v>1.3851599999999999</v>
          </cell>
        </row>
        <row r="180">
          <cell r="A180" t="str">
            <v>P 02.999.07</v>
          </cell>
          <cell r="B180" t="str">
            <v>Brita graduada com cimento - usinagem</v>
          </cell>
          <cell r="C180" t="str">
            <v xml:space="preserve"> </v>
          </cell>
          <cell r="D180" t="str">
            <v xml:space="preserve"> </v>
          </cell>
          <cell r="E180" t="str">
            <v>m3</v>
          </cell>
          <cell r="F180">
            <v>1.05</v>
          </cell>
          <cell r="G180">
            <v>0.37590000000000001</v>
          </cell>
          <cell r="H180">
            <v>1.4258999999999999</v>
          </cell>
        </row>
        <row r="181">
          <cell r="A181" t="str">
            <v>P 02.999.08</v>
          </cell>
          <cell r="B181" t="str">
            <v>Base de brita graduada tratada com cimento</v>
          </cell>
          <cell r="C181" t="str">
            <v xml:space="preserve"> </v>
          </cell>
          <cell r="D181" t="str">
            <v xml:space="preserve"> </v>
          </cell>
          <cell r="E181" t="str">
            <v>m3</v>
          </cell>
          <cell r="F181">
            <v>36.07</v>
          </cell>
          <cell r="G181">
            <v>12.91306</v>
          </cell>
          <cell r="H181">
            <v>48.983060000000002</v>
          </cell>
        </row>
        <row r="182">
          <cell r="A182" t="str">
            <v>DER53130</v>
          </cell>
          <cell r="B182" t="str">
            <v>Camada de macadame seco</v>
          </cell>
          <cell r="C182" t="str">
            <v xml:space="preserve"> </v>
          </cell>
          <cell r="D182" t="str">
            <v xml:space="preserve"> </v>
          </cell>
          <cell r="E182" t="str">
            <v>m3</v>
          </cell>
          <cell r="F182">
            <v>16.100000000000001</v>
          </cell>
          <cell r="G182">
            <v>5.7638000000000007</v>
          </cell>
          <cell r="H182">
            <v>21.863800000000001</v>
          </cell>
        </row>
        <row r="183">
          <cell r="A183" t="str">
            <v>P 02.250.00</v>
          </cell>
          <cell r="B183" t="str">
            <v>Concreto Pobre Rolado</v>
          </cell>
          <cell r="C183" t="str">
            <v xml:space="preserve"> </v>
          </cell>
          <cell r="D183" t="str">
            <v xml:space="preserve"> </v>
          </cell>
          <cell r="E183" t="str">
            <v>m3</v>
          </cell>
          <cell r="F183">
            <v>65.98</v>
          </cell>
          <cell r="G183">
            <v>23.620840000000001</v>
          </cell>
          <cell r="H183">
            <v>89.600840000000005</v>
          </cell>
        </row>
        <row r="184">
          <cell r="A184" t="str">
            <v>P 02.250.01</v>
          </cell>
          <cell r="B184" t="str">
            <v>Concreto magro p/ concreto rolado</v>
          </cell>
          <cell r="C184" t="str">
            <v xml:space="preserve"> </v>
          </cell>
          <cell r="D184" t="str">
            <v xml:space="preserve"> </v>
          </cell>
          <cell r="E184" t="str">
            <v>m3</v>
          </cell>
          <cell r="F184">
            <v>49.64</v>
          </cell>
          <cell r="G184">
            <v>17.77112</v>
          </cell>
          <cell r="H184">
            <v>67.411119999999997</v>
          </cell>
        </row>
        <row r="185">
          <cell r="A185" t="str">
            <v>P02.999.10</v>
          </cell>
          <cell r="B185" t="str">
            <v>Frezagem de revestimento em CAUQ e&lt;= 8 cm c/transporte até 2km</v>
          </cell>
          <cell r="C185" t="str">
            <v>EP P-04/99</v>
          </cell>
          <cell r="D185">
            <v>2</v>
          </cell>
          <cell r="E185" t="str">
            <v>m3</v>
          </cell>
          <cell r="F185">
            <v>18.38</v>
          </cell>
          <cell r="G185">
            <v>6.5800399999999994</v>
          </cell>
          <cell r="H185">
            <v>24.960039999999999</v>
          </cell>
        </row>
        <row r="186">
          <cell r="A186" t="str">
            <v>MACHIDRAUL</v>
          </cell>
          <cell r="B186" t="str">
            <v>Macadame hidraulico</v>
          </cell>
          <cell r="E186" t="str">
            <v>m3</v>
          </cell>
          <cell r="G186">
            <v>0</v>
          </cell>
          <cell r="H186">
            <v>0</v>
          </cell>
        </row>
        <row r="187">
          <cell r="A187">
            <v>3</v>
          </cell>
          <cell r="B187" t="str">
            <v>OBRAS DE ARTE ESPECIAIS</v>
          </cell>
        </row>
        <row r="188">
          <cell r="A188" t="str">
            <v>OAE1</v>
          </cell>
          <cell r="B188" t="str">
            <v>Ancoragem ativa - Fornecimento, instalação e protensão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502.42</v>
          </cell>
          <cell r="G188">
            <v>179.86635999999999</v>
          </cell>
          <cell r="H188">
            <v>682.28636000000006</v>
          </cell>
        </row>
        <row r="189">
          <cell r="A189" t="str">
            <v>OAE2</v>
          </cell>
          <cell r="B189" t="str">
            <v>Armadura de protensão - Fornecimento, montagem e colocação</v>
          </cell>
          <cell r="C189" t="str">
            <v xml:space="preserve"> </v>
          </cell>
          <cell r="D189" t="str">
            <v xml:space="preserve"> </v>
          </cell>
          <cell r="E189" t="str">
            <v>kg</v>
          </cell>
          <cell r="F189">
            <v>2.76</v>
          </cell>
          <cell r="G189">
            <v>0.98807999999999985</v>
          </cell>
          <cell r="H189">
            <v>3.7480799999999999</v>
          </cell>
        </row>
        <row r="190">
          <cell r="A190" t="str">
            <v>OAE3</v>
          </cell>
          <cell r="B190" t="str">
            <v>Bainha semi-rígida galvanizada - Fornecimento, montagem e colocação</v>
          </cell>
          <cell r="C190" t="str">
            <v xml:space="preserve"> </v>
          </cell>
          <cell r="D190" t="str">
            <v xml:space="preserve"> </v>
          </cell>
          <cell r="E190" t="str">
            <v>m</v>
          </cell>
          <cell r="F190">
            <v>6.98</v>
          </cell>
          <cell r="G190">
            <v>2.49884</v>
          </cell>
          <cell r="H190">
            <v>9.4788399999999999</v>
          </cell>
        </row>
        <row r="191">
          <cell r="A191" t="str">
            <v>OAE4</v>
          </cell>
          <cell r="B191" t="str">
            <v>Armadura de protensão, fornecimento, bainhas, ancoragens, operações de protensão</v>
          </cell>
          <cell r="C191" t="str">
            <v xml:space="preserve"> </v>
          </cell>
          <cell r="D191" t="str">
            <v xml:space="preserve"> </v>
          </cell>
          <cell r="E191" t="str">
            <v>kg</v>
          </cell>
          <cell r="F191">
            <v>14.2</v>
          </cell>
          <cell r="G191">
            <v>5.0835999999999997</v>
          </cell>
          <cell r="H191">
            <v>19.2836</v>
          </cell>
        </row>
        <row r="192">
          <cell r="A192" t="str">
            <v>OAE4a</v>
          </cell>
          <cell r="B192" t="str">
            <v>Armadura de protensão, CP190RB, fornecimento, bainhas metálicas semi-rígidas galvanizadas</v>
          </cell>
          <cell r="C192" t="str">
            <v xml:space="preserve"> </v>
          </cell>
          <cell r="D192" t="str">
            <v xml:space="preserve"> </v>
          </cell>
          <cell r="E192" t="str">
            <v>kg</v>
          </cell>
          <cell r="F192">
            <v>9.31</v>
          </cell>
          <cell r="G192">
            <v>3.3329800000000001</v>
          </cell>
          <cell r="H192">
            <v>12.642980000000001</v>
          </cell>
        </row>
        <row r="193">
          <cell r="A193" t="str">
            <v>OAE5</v>
          </cell>
          <cell r="B193" t="str">
            <v>Estaca metálica - tipo CS 300 x 130 - Fornecimento e cravação</v>
          </cell>
          <cell r="C193" t="str">
            <v xml:space="preserve"> </v>
          </cell>
          <cell r="D193" t="str">
            <v xml:space="preserve"> </v>
          </cell>
          <cell r="E193" t="str">
            <v>m</v>
          </cell>
          <cell r="F193">
            <v>130.1</v>
          </cell>
          <cell r="G193">
            <v>46.575799999999994</v>
          </cell>
          <cell r="H193">
            <v>176.67579999999998</v>
          </cell>
        </row>
        <row r="194">
          <cell r="A194" t="str">
            <v>OAE5a</v>
          </cell>
          <cell r="B194" t="str">
            <v>Estaca metálica - tipo CS 250 X 52 - Fornecimento e cravação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71.599999999999994</v>
          </cell>
          <cell r="G194">
            <v>25.632799999999996</v>
          </cell>
          <cell r="H194">
            <v>97.232799999999997</v>
          </cell>
        </row>
        <row r="195">
          <cell r="A195" t="str">
            <v>OAE5b</v>
          </cell>
          <cell r="B195" t="str">
            <v>Estaca metálica - tipo CS 300 x 77 - Fornecimento e cravação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90.35</v>
          </cell>
          <cell r="G195">
            <v>32.345299999999995</v>
          </cell>
          <cell r="H195">
            <v>122.69529999999999</v>
          </cell>
        </row>
        <row r="196">
          <cell r="A196" t="str">
            <v>OAE5c</v>
          </cell>
          <cell r="B196" t="str">
            <v>Estaca metálica - tipo CS 300 x 116 - Fornecimento e cravação</v>
          </cell>
          <cell r="C196" t="str">
            <v xml:space="preserve"> </v>
          </cell>
          <cell r="D196" t="str">
            <v xml:space="preserve"> </v>
          </cell>
          <cell r="E196" t="str">
            <v>m</v>
          </cell>
          <cell r="F196">
            <v>119.6</v>
          </cell>
          <cell r="G196">
            <v>42.816799999999994</v>
          </cell>
          <cell r="H196">
            <v>162.41679999999999</v>
          </cell>
        </row>
        <row r="197">
          <cell r="A197" t="str">
            <v>OAE5d</v>
          </cell>
          <cell r="B197" t="str">
            <v>Estaca metálica - tipo CS 400 x 136 - Fornecimento e cravação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135.44999999999999</v>
          </cell>
          <cell r="G197">
            <v>48.491099999999996</v>
          </cell>
          <cell r="H197">
            <v>183.94109999999998</v>
          </cell>
        </row>
        <row r="198">
          <cell r="A198" t="str">
            <v>OAE6</v>
          </cell>
          <cell r="B198" t="str">
            <v>Escoramento metálico comum (cimbramento)</v>
          </cell>
          <cell r="C198" t="str">
            <v xml:space="preserve"> </v>
          </cell>
          <cell r="D198" t="str">
            <v xml:space="preserve"> </v>
          </cell>
          <cell r="E198" t="str">
            <v>m3</v>
          </cell>
          <cell r="F198">
            <v>20.309999999999999</v>
          </cell>
          <cell r="G198">
            <v>7.2709799999999989</v>
          </cell>
          <cell r="H198">
            <v>27.580979999999997</v>
          </cell>
        </row>
        <row r="199">
          <cell r="A199" t="str">
            <v>OAE7</v>
          </cell>
          <cell r="B199" t="str">
            <v>Dreno de PVC D= 150 mm</v>
          </cell>
          <cell r="C199" t="str">
            <v xml:space="preserve"> </v>
          </cell>
          <cell r="D199" t="str">
            <v xml:space="preserve"> </v>
          </cell>
          <cell r="E199" t="str">
            <v>un</v>
          </cell>
          <cell r="F199">
            <v>4.25</v>
          </cell>
          <cell r="G199">
            <v>1.5214999999999999</v>
          </cell>
          <cell r="H199">
            <v>5.7714999999999996</v>
          </cell>
        </row>
        <row r="200">
          <cell r="A200" t="str">
            <v>OAE8</v>
          </cell>
          <cell r="B200" t="str">
            <v>Manuseio, transp. e posicionamento vigas pré-moldadas c/35,90m comp. e 70tf de peso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3651.27</v>
          </cell>
          <cell r="G200">
            <v>1307.1546599999999</v>
          </cell>
          <cell r="H200">
            <v>4958.4246599999997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 t="str">
            <v xml:space="preserve"> </v>
          </cell>
          <cell r="D201" t="str">
            <v xml:space="preserve"> </v>
          </cell>
          <cell r="E201" t="str">
            <v>un</v>
          </cell>
          <cell r="F201">
            <v>3651.27</v>
          </cell>
          <cell r="G201">
            <v>1307.1546599999999</v>
          </cell>
          <cell r="H201">
            <v>4958.4246599999997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 t="str">
            <v xml:space="preserve"> </v>
          </cell>
          <cell r="D202" t="str">
            <v xml:space="preserve"> </v>
          </cell>
          <cell r="E202" t="str">
            <v>un</v>
          </cell>
          <cell r="F202">
            <v>1623.48</v>
          </cell>
          <cell r="G202">
            <v>581.20583999999997</v>
          </cell>
          <cell r="H202">
            <v>2204.6858400000001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 t="str">
            <v xml:space="preserve"> </v>
          </cell>
          <cell r="D203" t="str">
            <v xml:space="preserve"> </v>
          </cell>
          <cell r="E203" t="str">
            <v>un</v>
          </cell>
          <cell r="F203">
            <v>1502.51</v>
          </cell>
          <cell r="G203">
            <v>537.89857999999992</v>
          </cell>
          <cell r="H203">
            <v>2040.4085799999998</v>
          </cell>
        </row>
        <row r="204">
          <cell r="A204" t="str">
            <v>OAE11</v>
          </cell>
          <cell r="B204" t="str">
            <v>Aparelho de apoio metálico Rudloff, fixo Tipo TF-134 ou similar,  fornec.e instal.</v>
          </cell>
          <cell r="C204" t="str">
            <v xml:space="preserve"> </v>
          </cell>
          <cell r="D204" t="str">
            <v xml:space="preserve"> </v>
          </cell>
          <cell r="E204" t="str">
            <v>un</v>
          </cell>
          <cell r="F204">
            <v>925.66</v>
          </cell>
          <cell r="G204">
            <v>331.38628</v>
          </cell>
          <cell r="H204">
            <v>1257.04628</v>
          </cell>
        </row>
        <row r="205">
          <cell r="A205" t="str">
            <v>OAE12</v>
          </cell>
          <cell r="B205" t="str">
            <v>Grouteamento</v>
          </cell>
          <cell r="C205" t="str">
            <v xml:space="preserve"> </v>
          </cell>
          <cell r="D205" t="str">
            <v xml:space="preserve"> </v>
          </cell>
          <cell r="E205" t="str">
            <v>m3</v>
          </cell>
          <cell r="F205">
            <v>652.16999999999996</v>
          </cell>
          <cell r="G205">
            <v>233.47685999999999</v>
          </cell>
          <cell r="H205">
            <v>885.64685999999995</v>
          </cell>
        </row>
        <row r="206">
          <cell r="A206" t="str">
            <v>OAE13</v>
          </cell>
          <cell r="B206" t="str">
            <v>Proteção parte exposta das estacas c/ tubo PVC D=650mm</v>
          </cell>
          <cell r="C206" t="str">
            <v xml:space="preserve"> </v>
          </cell>
          <cell r="D206" t="str">
            <v xml:space="preserve"> </v>
          </cell>
          <cell r="E206" t="str">
            <v>m</v>
          </cell>
          <cell r="F206">
            <v>70.58</v>
          </cell>
          <cell r="G206">
            <v>25.26764</v>
          </cell>
          <cell r="H206">
            <v>95.847639999999998</v>
          </cell>
        </row>
        <row r="207">
          <cell r="A207" t="str">
            <v>OAE14</v>
          </cell>
          <cell r="B207" t="str">
            <v>Junta de expansão/ contração Juntaflex ou similar</v>
          </cell>
          <cell r="C207" t="str">
            <v xml:space="preserve"> </v>
          </cell>
          <cell r="D207" t="str">
            <v xml:space="preserve"> </v>
          </cell>
          <cell r="E207" t="str">
            <v>m</v>
          </cell>
          <cell r="F207">
            <v>140.51</v>
          </cell>
          <cell r="G207">
            <v>50.302579999999992</v>
          </cell>
          <cell r="H207">
            <v>190.81257999999997</v>
          </cell>
        </row>
        <row r="208">
          <cell r="A208" t="str">
            <v>OAE15</v>
          </cell>
          <cell r="B208" t="str">
            <v>Chumbadores Tecnart tipo Omega ou similar</v>
          </cell>
          <cell r="C208" t="str">
            <v xml:space="preserve"> </v>
          </cell>
          <cell r="D208" t="str">
            <v xml:space="preserve"> </v>
          </cell>
          <cell r="E208" t="str">
            <v>ud</v>
          </cell>
          <cell r="F208">
            <v>5.08</v>
          </cell>
          <cell r="G208">
            <v>1.81864</v>
          </cell>
          <cell r="H208">
            <v>6.8986400000000003</v>
          </cell>
        </row>
        <row r="209">
          <cell r="A209" t="str">
            <v>OAE16</v>
          </cell>
          <cell r="B209" t="str">
            <v>Escoramento autoportante</v>
          </cell>
          <cell r="C209" t="str">
            <v xml:space="preserve"> </v>
          </cell>
          <cell r="D209" t="str">
            <v xml:space="preserve"> </v>
          </cell>
          <cell r="E209" t="str">
            <v>m2</v>
          </cell>
          <cell r="F209">
            <v>178.93</v>
          </cell>
          <cell r="G209">
            <v>64.056939999999997</v>
          </cell>
          <cell r="H209">
            <v>242.98694</v>
          </cell>
        </row>
        <row r="210">
          <cell r="A210" t="str">
            <v>OAE17</v>
          </cell>
          <cell r="B210" t="str">
            <v>Transporte e lançamento de pré-lages</v>
          </cell>
          <cell r="C210" t="str">
            <v xml:space="preserve"> </v>
          </cell>
          <cell r="D210" t="str">
            <v xml:space="preserve"> </v>
          </cell>
          <cell r="E210" t="str">
            <v>un</v>
          </cell>
          <cell r="F210">
            <v>17.28</v>
          </cell>
          <cell r="G210">
            <v>6.1862399999999997</v>
          </cell>
          <cell r="H210">
            <v>23.466239999999999</v>
          </cell>
        </row>
        <row r="211">
          <cell r="A211" t="str">
            <v>OAE18</v>
          </cell>
          <cell r="B211" t="str">
            <v>Transporte e lançamento de vigas pré-moldadas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943.5</v>
          </cell>
          <cell r="G211">
            <v>337.77299999999997</v>
          </cell>
          <cell r="H211">
            <v>1281.2729999999999</v>
          </cell>
        </row>
        <row r="212">
          <cell r="A212" t="str">
            <v>OAE19</v>
          </cell>
          <cell r="B212" t="str">
            <v>Injeção de nata (cabos 12 varas 1/2")</v>
          </cell>
          <cell r="C212" t="str">
            <v xml:space="preserve"> </v>
          </cell>
          <cell r="D212" t="str">
            <v xml:space="preserve"> </v>
          </cell>
          <cell r="E212" t="str">
            <v>m</v>
          </cell>
          <cell r="F212">
            <v>2.69</v>
          </cell>
          <cell r="G212">
            <v>0.96301999999999999</v>
          </cell>
          <cell r="H212">
            <v>3.6530199999999997</v>
          </cell>
        </row>
        <row r="213">
          <cell r="A213" t="str">
            <v>OAE20</v>
          </cell>
          <cell r="B213" t="str">
            <v>Injeção de nata (cabos 4 varas 1/2")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2.56</v>
          </cell>
          <cell r="G213">
            <v>0.91647999999999996</v>
          </cell>
          <cell r="H213">
            <v>3.47648</v>
          </cell>
        </row>
        <row r="214">
          <cell r="A214" t="str">
            <v>OAE21</v>
          </cell>
          <cell r="B214" t="str">
            <v>Injeção de nata (cabos 6 varas 1/2")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2.59</v>
          </cell>
          <cell r="G214">
            <v>0.92721999999999993</v>
          </cell>
          <cell r="H214">
            <v>3.51722</v>
          </cell>
        </row>
        <row r="215">
          <cell r="A215" t="str">
            <v>03.000.01</v>
          </cell>
          <cell r="B215" t="str">
            <v>Escavação manual em cavas de fundação</v>
          </cell>
          <cell r="C215" t="str">
            <v xml:space="preserve"> </v>
          </cell>
          <cell r="D215" t="str">
            <v xml:space="preserve"> </v>
          </cell>
          <cell r="E215" t="str">
            <v>m3</v>
          </cell>
          <cell r="F215">
            <v>70.58</v>
          </cell>
          <cell r="G215">
            <v>25.26764</v>
          </cell>
          <cell r="H215">
            <v>95.847639999999998</v>
          </cell>
        </row>
        <row r="216">
          <cell r="A216" t="str">
            <v>03.000.02</v>
          </cell>
          <cell r="B216" t="str">
            <v>Escavação manual de cavas em mat. 1a  categoria</v>
          </cell>
          <cell r="C216" t="str">
            <v xml:space="preserve"> </v>
          </cell>
          <cell r="D216" t="str">
            <v xml:space="preserve"> </v>
          </cell>
          <cell r="E216" t="str">
            <v>m3</v>
          </cell>
          <cell r="F216">
            <v>14.55</v>
          </cell>
          <cell r="G216">
            <v>5.2088999999999999</v>
          </cell>
          <cell r="H216">
            <v>19.758900000000001</v>
          </cell>
        </row>
        <row r="217">
          <cell r="A217" t="str">
            <v>03.000.03</v>
          </cell>
          <cell r="B217" t="str">
            <v>Escavação manual de cavas em mat. 2a  categoria</v>
          </cell>
          <cell r="C217" t="str">
            <v xml:space="preserve"> </v>
          </cell>
          <cell r="D217" t="str">
            <v xml:space="preserve"> </v>
          </cell>
          <cell r="E217" t="str">
            <v>m3</v>
          </cell>
          <cell r="F217">
            <v>19.399999999999999</v>
          </cell>
          <cell r="G217">
            <v>6.9451999999999989</v>
          </cell>
          <cell r="H217">
            <v>26.345199999999998</v>
          </cell>
        </row>
        <row r="218">
          <cell r="A218" t="str">
            <v>03.010.01</v>
          </cell>
          <cell r="B218" t="str">
            <v>Escavação em cavas de fundação com esgotamento</v>
          </cell>
          <cell r="C218" t="str">
            <v xml:space="preserve"> </v>
          </cell>
          <cell r="D218" t="str">
            <v xml:space="preserve"> </v>
          </cell>
          <cell r="E218" t="str">
            <v>m3</v>
          </cell>
          <cell r="F218">
            <v>16.489999999999998</v>
          </cell>
          <cell r="G218">
            <v>5.9034199999999988</v>
          </cell>
          <cell r="H218">
            <v>22.393419999999999</v>
          </cell>
        </row>
        <row r="219">
          <cell r="A219" t="str">
            <v>03.119.01</v>
          </cell>
          <cell r="B219" t="str">
            <v>Escoramento</v>
          </cell>
          <cell r="C219" t="str">
            <v xml:space="preserve"> </v>
          </cell>
          <cell r="D219" t="str">
            <v xml:space="preserve"> </v>
          </cell>
          <cell r="E219" t="str">
            <v>m3</v>
          </cell>
          <cell r="F219">
            <v>14.13</v>
          </cell>
          <cell r="G219">
            <v>5.0585399999999998</v>
          </cell>
          <cell r="H219">
            <v>19.18854</v>
          </cell>
        </row>
        <row r="220">
          <cell r="A220" t="str">
            <v>03.300.01</v>
          </cell>
          <cell r="B220" t="str">
            <v>Concreto magro</v>
          </cell>
          <cell r="C220" t="str">
            <v xml:space="preserve"> </v>
          </cell>
          <cell r="D220" t="str">
            <v xml:space="preserve"> </v>
          </cell>
          <cell r="E220" t="str">
            <v>m3</v>
          </cell>
          <cell r="F220">
            <v>77.83</v>
          </cell>
          <cell r="G220">
            <v>27.863139999999998</v>
          </cell>
          <cell r="H220">
            <v>105.69314</v>
          </cell>
        </row>
        <row r="221">
          <cell r="A221" t="str">
            <v>03.310.01</v>
          </cell>
          <cell r="B221" t="str">
            <v>Concreto ciclópico fck=8 MPa</v>
          </cell>
          <cell r="C221" t="str">
            <v xml:space="preserve"> </v>
          </cell>
          <cell r="D221" t="str">
            <v xml:space="preserve"> </v>
          </cell>
          <cell r="E221" t="str">
            <v>m3</v>
          </cell>
          <cell r="F221">
            <v>70.260000000000005</v>
          </cell>
          <cell r="G221">
            <v>25.153079999999999</v>
          </cell>
          <cell r="H221">
            <v>95.413080000000008</v>
          </cell>
        </row>
        <row r="222">
          <cell r="A222" t="str">
            <v>03.310.02</v>
          </cell>
          <cell r="B222" t="str">
            <v>Concreto ciclópico fck=10 MPa</v>
          </cell>
          <cell r="C222" t="str">
            <v xml:space="preserve"> </v>
          </cell>
          <cell r="D222" t="str">
            <v xml:space="preserve"> </v>
          </cell>
          <cell r="E222" t="str">
            <v>m3</v>
          </cell>
          <cell r="F222">
            <v>73.02</v>
          </cell>
          <cell r="G222">
            <v>26.141159999999996</v>
          </cell>
          <cell r="H222">
            <v>99.161159999999995</v>
          </cell>
        </row>
        <row r="223">
          <cell r="A223" t="str">
            <v>03.310.03</v>
          </cell>
          <cell r="B223" t="str">
            <v>Concreto ciclópico fck=12 MPa</v>
          </cell>
          <cell r="C223" t="str">
            <v xml:space="preserve"> </v>
          </cell>
          <cell r="D223" t="str">
            <v xml:space="preserve"> </v>
          </cell>
          <cell r="E223" t="str">
            <v>m3</v>
          </cell>
          <cell r="F223">
            <v>75.930000000000007</v>
          </cell>
          <cell r="G223">
            <v>27.182940000000002</v>
          </cell>
          <cell r="H223">
            <v>103.11294000000001</v>
          </cell>
        </row>
        <row r="224">
          <cell r="A224" t="str">
            <v>03.310.04</v>
          </cell>
          <cell r="B224" t="str">
            <v>Concreto ciclópico fck=15 MPa</v>
          </cell>
          <cell r="C224" t="str">
            <v xml:space="preserve"> </v>
          </cell>
          <cell r="D224" t="str">
            <v xml:space="preserve"> </v>
          </cell>
          <cell r="E224" t="str">
            <v>m3</v>
          </cell>
          <cell r="F224">
            <v>79.069999999999993</v>
          </cell>
          <cell r="G224">
            <v>28.307059999999996</v>
          </cell>
          <cell r="H224">
            <v>107.37705999999999</v>
          </cell>
        </row>
        <row r="225">
          <cell r="A225" t="str">
            <v>03.321.00</v>
          </cell>
          <cell r="B225" t="str">
            <v>Concreto estrutural fck=15 MPa - Cont. raiz. c/ adit.</v>
          </cell>
          <cell r="C225" t="str">
            <v xml:space="preserve"> </v>
          </cell>
          <cell r="D225" t="str">
            <v xml:space="preserve"> </v>
          </cell>
          <cell r="E225" t="str">
            <v>m3</v>
          </cell>
          <cell r="F225">
            <v>90.11</v>
          </cell>
          <cell r="G225">
            <v>32.25938</v>
          </cell>
          <cell r="H225">
            <v>122.36938000000001</v>
          </cell>
        </row>
        <row r="226">
          <cell r="A226" t="str">
            <v>03.321.01</v>
          </cell>
          <cell r="B226" t="str">
            <v>Concreto fck= 10 MPa-contr. raz. uso ger. conf. e lan</v>
          </cell>
          <cell r="C226" t="str">
            <v xml:space="preserve"> </v>
          </cell>
          <cell r="D226" t="str">
            <v xml:space="preserve"> </v>
          </cell>
          <cell r="E226" t="str">
            <v>m3</v>
          </cell>
          <cell r="F226">
            <v>93.32</v>
          </cell>
          <cell r="G226">
            <v>33.408559999999994</v>
          </cell>
          <cell r="H226">
            <v>126.72855999999999</v>
          </cell>
        </row>
        <row r="227">
          <cell r="A227" t="str">
            <v>P 03.321.02</v>
          </cell>
          <cell r="B227" t="str">
            <v>Concreto fck=11Mpa - Contr. Raz. uso geral conf. e lanc.</v>
          </cell>
          <cell r="C227" t="str">
            <v xml:space="preserve"> </v>
          </cell>
          <cell r="D227" t="str">
            <v xml:space="preserve"> </v>
          </cell>
          <cell r="E227" t="str">
            <v>m3</v>
          </cell>
          <cell r="G227">
            <v>0</v>
          </cell>
        </row>
        <row r="228">
          <cell r="A228" t="str">
            <v>03.322.00</v>
          </cell>
          <cell r="B228" t="str">
            <v>Concreto estrutural fck=18 MPa - Cont. raiz. c/ adit.</v>
          </cell>
          <cell r="C228" t="str">
            <v xml:space="preserve"> </v>
          </cell>
          <cell r="D228" t="str">
            <v xml:space="preserve"> </v>
          </cell>
          <cell r="E228" t="str">
            <v>m3</v>
          </cell>
          <cell r="F228">
            <v>94.14</v>
          </cell>
          <cell r="G228">
            <v>33.702120000000001</v>
          </cell>
          <cell r="H228">
            <v>127.84211999999999</v>
          </cell>
        </row>
        <row r="229">
          <cell r="A229" t="str">
            <v>03.323.00</v>
          </cell>
          <cell r="B229" t="str">
            <v>Concreto estrutural fck=20 MPa - Cont. raiz. c/ adit.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97.66</v>
          </cell>
          <cell r="G229">
            <v>34.96228</v>
          </cell>
          <cell r="H229">
            <v>132.62227999999999</v>
          </cell>
        </row>
        <row r="230">
          <cell r="A230" t="str">
            <v>03.323.01</v>
          </cell>
          <cell r="B230" t="str">
            <v>Concreto fck= 22 MPa-contr. raz. uso ger. conf. e lan</v>
          </cell>
          <cell r="C230" t="str">
            <v xml:space="preserve"> </v>
          </cell>
          <cell r="D230" t="str">
            <v xml:space="preserve"> </v>
          </cell>
          <cell r="E230" t="str">
            <v>m3</v>
          </cell>
          <cell r="F230">
            <v>113.99</v>
          </cell>
          <cell r="G230">
            <v>40.808419999999998</v>
          </cell>
          <cell r="H230">
            <v>154.79841999999999</v>
          </cell>
        </row>
        <row r="231">
          <cell r="A231" t="str">
            <v>03.324.00</v>
          </cell>
          <cell r="B231" t="str">
            <v xml:space="preserve">Concreto fck= 15 MPa-contr. raz. uso ger. </v>
          </cell>
          <cell r="C231" t="str">
            <v xml:space="preserve"> </v>
          </cell>
          <cell r="D231" t="str">
            <v xml:space="preserve"> </v>
          </cell>
          <cell r="E231" t="str">
            <v>m3</v>
          </cell>
          <cell r="F231">
            <v>101.95</v>
          </cell>
          <cell r="G231">
            <v>36.498100000000001</v>
          </cell>
          <cell r="H231">
            <v>138.44810000000001</v>
          </cell>
        </row>
        <row r="232">
          <cell r="A232" t="str">
            <v>03.325.00</v>
          </cell>
          <cell r="B232" t="str">
            <v xml:space="preserve">Concreto fck= 18 MPa-contr. raz. uso ger. </v>
          </cell>
          <cell r="C232" t="str">
            <v xml:space="preserve"> </v>
          </cell>
          <cell r="D232" t="str">
            <v xml:space="preserve"> </v>
          </cell>
          <cell r="E232" t="str">
            <v>m3</v>
          </cell>
          <cell r="F232">
            <v>106.24</v>
          </cell>
          <cell r="G232">
            <v>38.033919999999995</v>
          </cell>
          <cell r="H232">
            <v>144.27391999999998</v>
          </cell>
        </row>
        <row r="233">
          <cell r="A233" t="str">
            <v>03.326.00</v>
          </cell>
          <cell r="B233" t="str">
            <v xml:space="preserve">Concreto fck= 20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109.87</v>
          </cell>
          <cell r="G233">
            <v>39.333460000000002</v>
          </cell>
          <cell r="H233">
            <v>149.20346000000001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 t="str">
            <v xml:space="preserve"> </v>
          </cell>
          <cell r="D234" t="str">
            <v xml:space="preserve"> </v>
          </cell>
          <cell r="E234" t="str">
            <v>m3</v>
          </cell>
          <cell r="F234">
            <v>118.3</v>
          </cell>
          <cell r="G234">
            <v>42.351399999999998</v>
          </cell>
          <cell r="H234">
            <v>160.6514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 t="str">
            <v xml:space="preserve"> </v>
          </cell>
          <cell r="D235" t="str">
            <v xml:space="preserve"> </v>
          </cell>
          <cell r="E235" t="str">
            <v>m3</v>
          </cell>
          <cell r="F235">
            <v>120.19</v>
          </cell>
          <cell r="G235">
            <v>43.028019999999998</v>
          </cell>
          <cell r="H235">
            <v>163.21802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 t="str">
            <v xml:space="preserve"> </v>
          </cell>
          <cell r="D236" t="str">
            <v xml:space="preserve"> </v>
          </cell>
          <cell r="E236" t="str">
            <v>m3</v>
          </cell>
          <cell r="F236">
            <v>122.27</v>
          </cell>
          <cell r="G236">
            <v>43.772659999999995</v>
          </cell>
          <cell r="H236">
            <v>166.04265999999998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 t="str">
            <v xml:space="preserve"> </v>
          </cell>
          <cell r="D237" t="str">
            <v xml:space="preserve"> </v>
          </cell>
          <cell r="E237" t="str">
            <v>m3</v>
          </cell>
          <cell r="F237">
            <v>126.05</v>
          </cell>
          <cell r="G237">
            <v>45.125899999999994</v>
          </cell>
          <cell r="H237">
            <v>171.17589999999998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 t="str">
            <v xml:space="preserve"> </v>
          </cell>
          <cell r="D238" t="str">
            <v xml:space="preserve"> </v>
          </cell>
          <cell r="E238" t="str">
            <v>m3</v>
          </cell>
          <cell r="F238">
            <v>106.28</v>
          </cell>
          <cell r="G238">
            <v>38.04824</v>
          </cell>
          <cell r="H238">
            <v>144.32823999999999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 t="str">
            <v xml:space="preserve"> </v>
          </cell>
          <cell r="D239" t="str">
            <v xml:space="preserve"> </v>
          </cell>
          <cell r="E239" t="str">
            <v>m3</v>
          </cell>
          <cell r="F239">
            <v>114.01</v>
          </cell>
          <cell r="G239">
            <v>40.815579999999997</v>
          </cell>
          <cell r="H239">
            <v>154.82558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 t="str">
            <v xml:space="preserve"> </v>
          </cell>
          <cell r="D240" t="str">
            <v xml:space="preserve"> </v>
          </cell>
          <cell r="E240" t="str">
            <v>m3</v>
          </cell>
          <cell r="F240">
            <v>89.37</v>
          </cell>
          <cell r="G240">
            <v>31.99446</v>
          </cell>
          <cell r="H240">
            <v>121.36446000000001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 t="str">
            <v xml:space="preserve"> </v>
          </cell>
          <cell r="D241" t="str">
            <v xml:space="preserve"> </v>
          </cell>
          <cell r="E241" t="str">
            <v>m3</v>
          </cell>
          <cell r="F241">
            <v>97.47</v>
          </cell>
          <cell r="G241">
            <v>34.894259999999996</v>
          </cell>
          <cell r="H241">
            <v>132.36426</v>
          </cell>
        </row>
        <row r="242">
          <cell r="A242" t="str">
            <v>03.330.00</v>
          </cell>
          <cell r="B242" t="str">
            <v>Concreto fck= 35 MPa-contr. raz. uso ger.</v>
          </cell>
          <cell r="C242" t="str">
            <v xml:space="preserve"> </v>
          </cell>
          <cell r="D242" t="str">
            <v xml:space="preserve"> </v>
          </cell>
          <cell r="E242" t="str">
            <v>m3</v>
          </cell>
          <cell r="F242">
            <v>122.81</v>
          </cell>
          <cell r="G242">
            <v>43.965980000000002</v>
          </cell>
          <cell r="H242">
            <v>166.77598</v>
          </cell>
        </row>
        <row r="243">
          <cell r="A243" t="str">
            <v>03.340.00</v>
          </cell>
          <cell r="B243" t="str">
            <v>Argamassa cimento-areia 1-3</v>
          </cell>
          <cell r="C243" t="str">
            <v xml:space="preserve"> </v>
          </cell>
          <cell r="D243" t="str">
            <v xml:space="preserve"> </v>
          </cell>
          <cell r="E243" t="str">
            <v>m3</v>
          </cell>
          <cell r="F243">
            <v>111.95</v>
          </cell>
          <cell r="G243">
            <v>40.078099999999999</v>
          </cell>
          <cell r="H243">
            <v>152.02809999999999</v>
          </cell>
        </row>
        <row r="244">
          <cell r="A244" t="str">
            <v>03.341.00</v>
          </cell>
          <cell r="B244" t="str">
            <v>Argamassa cimento-areia 1-4</v>
          </cell>
          <cell r="C244" t="str">
            <v xml:space="preserve"> </v>
          </cell>
          <cell r="D244" t="str">
            <v xml:space="preserve"> </v>
          </cell>
          <cell r="E244" t="str">
            <v>m3</v>
          </cell>
          <cell r="F244">
            <v>94.93</v>
          </cell>
          <cell r="G244">
            <v>33.984940000000002</v>
          </cell>
          <cell r="H244">
            <v>128.91494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 t="str">
            <v xml:space="preserve"> </v>
          </cell>
          <cell r="D245" t="str">
            <v xml:space="preserve"> </v>
          </cell>
          <cell r="E245" t="str">
            <v>kg</v>
          </cell>
          <cell r="F245">
            <v>1.91</v>
          </cell>
          <cell r="G245">
            <v>0.68377999999999994</v>
          </cell>
          <cell r="H245">
            <v>2.5937799999999998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 t="str">
            <v xml:space="preserve"> </v>
          </cell>
          <cell r="D246" t="str">
            <v xml:space="preserve"> </v>
          </cell>
          <cell r="E246" t="str">
            <v>kg</v>
          </cell>
          <cell r="F246">
            <v>2.1</v>
          </cell>
          <cell r="G246">
            <v>0.75180000000000002</v>
          </cell>
          <cell r="H246">
            <v>2.8517999999999999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 t="str">
            <v xml:space="preserve"> </v>
          </cell>
          <cell r="D247" t="str">
            <v xml:space="preserve"> </v>
          </cell>
          <cell r="E247" t="str">
            <v>kg</v>
          </cell>
          <cell r="F247">
            <v>1.79</v>
          </cell>
          <cell r="G247">
            <v>0.64081999999999995</v>
          </cell>
          <cell r="H247">
            <v>2.4308199999999998</v>
          </cell>
        </row>
        <row r="248">
          <cell r="A248" t="str">
            <v>03.370.00</v>
          </cell>
          <cell r="B248" t="str">
            <v>Formas comuns de madeira</v>
          </cell>
          <cell r="C248" t="str">
            <v xml:space="preserve"> </v>
          </cell>
          <cell r="D248" t="str">
            <v xml:space="preserve"> </v>
          </cell>
          <cell r="E248" t="str">
            <v>m2</v>
          </cell>
          <cell r="F248">
            <v>16.059999999999999</v>
          </cell>
          <cell r="G248">
            <v>5.7494799999999993</v>
          </cell>
          <cell r="H248">
            <v>21.809479999999997</v>
          </cell>
        </row>
        <row r="249">
          <cell r="A249" t="str">
            <v>03.371.00</v>
          </cell>
          <cell r="B249" t="str">
            <v>Formas de madeira compensada</v>
          </cell>
          <cell r="C249" t="str">
            <v xml:space="preserve"> </v>
          </cell>
          <cell r="D249" t="str">
            <v xml:space="preserve"> </v>
          </cell>
          <cell r="E249" t="str">
            <v>m2</v>
          </cell>
          <cell r="F249">
            <v>16.100000000000001</v>
          </cell>
          <cell r="G249">
            <v>5.7638000000000007</v>
          </cell>
          <cell r="H249">
            <v>21.863800000000001</v>
          </cell>
        </row>
        <row r="250">
          <cell r="A250" t="str">
            <v>03.371.01</v>
          </cell>
          <cell r="B250" t="str">
            <v>Formas de placa compensada resinada</v>
          </cell>
          <cell r="C250" t="str">
            <v xml:space="preserve"> </v>
          </cell>
          <cell r="D250" t="str">
            <v xml:space="preserve"> </v>
          </cell>
          <cell r="E250" t="str">
            <v>m2</v>
          </cell>
          <cell r="F250">
            <v>16.100000000000001</v>
          </cell>
          <cell r="G250">
            <v>5.7638000000000007</v>
          </cell>
          <cell r="H250">
            <v>21.863800000000001</v>
          </cell>
        </row>
        <row r="251">
          <cell r="A251" t="str">
            <v>03.371.02</v>
          </cell>
          <cell r="B251" t="str">
            <v>Formas de placa compensada plastificada</v>
          </cell>
          <cell r="C251" t="str">
            <v xml:space="preserve"> </v>
          </cell>
          <cell r="D251" t="str">
            <v xml:space="preserve"> </v>
          </cell>
          <cell r="E251" t="str">
            <v>m2</v>
          </cell>
          <cell r="F251">
            <v>22.65</v>
          </cell>
          <cell r="G251">
            <v>8.1086999999999989</v>
          </cell>
          <cell r="H251">
            <v>30.758699999999997</v>
          </cell>
        </row>
        <row r="252">
          <cell r="A252" t="str">
            <v>03.372.01</v>
          </cell>
          <cell r="B252" t="str">
            <v>Formas para tubulão</v>
          </cell>
          <cell r="C252" t="str">
            <v xml:space="preserve"> </v>
          </cell>
          <cell r="D252" t="str">
            <v xml:space="preserve"> </v>
          </cell>
          <cell r="E252" t="str">
            <v>m2</v>
          </cell>
          <cell r="G252">
            <v>0</v>
          </cell>
          <cell r="H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 t="str">
            <v xml:space="preserve"> </v>
          </cell>
          <cell r="D253" t="str">
            <v xml:space="preserve"> </v>
          </cell>
          <cell r="E253" t="str">
            <v>m</v>
          </cell>
          <cell r="G253">
            <v>0</v>
          </cell>
          <cell r="H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 t="str">
            <v xml:space="preserve"> </v>
          </cell>
          <cell r="D254" t="str">
            <v xml:space="preserve"> </v>
          </cell>
          <cell r="E254" t="str">
            <v>m</v>
          </cell>
          <cell r="G254">
            <v>0</v>
          </cell>
          <cell r="H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 t="str">
            <v xml:space="preserve"> </v>
          </cell>
          <cell r="D255" t="str">
            <v xml:space="preserve"> </v>
          </cell>
          <cell r="E255" t="str">
            <v>m</v>
          </cell>
          <cell r="G255">
            <v>0</v>
          </cell>
          <cell r="H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 t="str">
            <v xml:space="preserve"> </v>
          </cell>
          <cell r="D256" t="str">
            <v xml:space="preserve"> </v>
          </cell>
          <cell r="E256" t="str">
            <v>m</v>
          </cell>
          <cell r="G256">
            <v>0</v>
          </cell>
          <cell r="H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 t="str">
            <v xml:space="preserve"> </v>
          </cell>
          <cell r="D257" t="str">
            <v xml:space="preserve"> </v>
          </cell>
          <cell r="E257" t="str">
            <v>m</v>
          </cell>
          <cell r="G257">
            <v>0</v>
          </cell>
          <cell r="H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 t="str">
            <v xml:space="preserve"> </v>
          </cell>
          <cell r="D258" t="str">
            <v xml:space="preserve"> </v>
          </cell>
          <cell r="E258" t="str">
            <v>m</v>
          </cell>
          <cell r="G258">
            <v>0</v>
          </cell>
          <cell r="H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 t="str">
            <v xml:space="preserve"> </v>
          </cell>
          <cell r="D259" t="str">
            <v xml:space="preserve"> </v>
          </cell>
          <cell r="E259" t="str">
            <v>m</v>
          </cell>
          <cell r="G259">
            <v>0</v>
          </cell>
          <cell r="H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 t="str">
            <v xml:space="preserve"> </v>
          </cell>
          <cell r="D260" t="str">
            <v xml:space="preserve"> </v>
          </cell>
          <cell r="E260" t="str">
            <v>m</v>
          </cell>
          <cell r="G260">
            <v>0</v>
          </cell>
          <cell r="H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 t="str">
            <v xml:space="preserve"> </v>
          </cell>
          <cell r="D261" t="str">
            <v xml:space="preserve"> </v>
          </cell>
          <cell r="E261" t="str">
            <v>m</v>
          </cell>
          <cell r="G261">
            <v>0</v>
          </cell>
          <cell r="H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 t="str">
            <v xml:space="preserve"> </v>
          </cell>
          <cell r="D262" t="str">
            <v xml:space="preserve"> </v>
          </cell>
          <cell r="E262" t="str">
            <v>m</v>
          </cell>
          <cell r="G262">
            <v>0</v>
          </cell>
          <cell r="H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 t="str">
            <v xml:space="preserve"> </v>
          </cell>
          <cell r="D263" t="str">
            <v xml:space="preserve"> </v>
          </cell>
          <cell r="E263" t="str">
            <v>m</v>
          </cell>
          <cell r="G263">
            <v>0</v>
          </cell>
          <cell r="H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 t="str">
            <v xml:space="preserve"> </v>
          </cell>
          <cell r="D264" t="str">
            <v xml:space="preserve"> </v>
          </cell>
          <cell r="E264" t="str">
            <v>m</v>
          </cell>
          <cell r="G264">
            <v>0</v>
          </cell>
          <cell r="H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 t="str">
            <v xml:space="preserve"> </v>
          </cell>
          <cell r="D265" t="str">
            <v xml:space="preserve"> </v>
          </cell>
          <cell r="E265" t="str">
            <v>m</v>
          </cell>
          <cell r="G265">
            <v>0</v>
          </cell>
          <cell r="H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 t="str">
            <v xml:space="preserve"> </v>
          </cell>
          <cell r="D266" t="str">
            <v xml:space="preserve"> </v>
          </cell>
          <cell r="E266" t="str">
            <v>m</v>
          </cell>
          <cell r="G266">
            <v>0</v>
          </cell>
          <cell r="H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 t="str">
            <v xml:space="preserve"> </v>
          </cell>
          <cell r="D267" t="str">
            <v xml:space="preserve"> </v>
          </cell>
          <cell r="E267" t="str">
            <v>m</v>
          </cell>
          <cell r="G267">
            <v>0</v>
          </cell>
          <cell r="H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 t="str">
            <v xml:space="preserve"> </v>
          </cell>
          <cell r="D268" t="str">
            <v xml:space="preserve"> </v>
          </cell>
          <cell r="E268" t="str">
            <v>m</v>
          </cell>
          <cell r="G268">
            <v>0</v>
          </cell>
          <cell r="H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 t="str">
            <v xml:space="preserve"> </v>
          </cell>
          <cell r="D269" t="str">
            <v xml:space="preserve"> </v>
          </cell>
          <cell r="E269" t="str">
            <v>m</v>
          </cell>
          <cell r="G269">
            <v>0</v>
          </cell>
          <cell r="H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 t="str">
            <v xml:space="preserve"> </v>
          </cell>
          <cell r="D270" t="str">
            <v xml:space="preserve"> </v>
          </cell>
          <cell r="E270" t="str">
            <v>m</v>
          </cell>
          <cell r="G270">
            <v>0</v>
          </cell>
          <cell r="H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 t="str">
            <v xml:space="preserve"> </v>
          </cell>
          <cell r="D271" t="str">
            <v xml:space="preserve"> </v>
          </cell>
          <cell r="E271" t="str">
            <v>m</v>
          </cell>
          <cell r="G271">
            <v>0</v>
          </cell>
          <cell r="H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 t="str">
            <v xml:space="preserve"> </v>
          </cell>
          <cell r="D272" t="str">
            <v xml:space="preserve"> </v>
          </cell>
          <cell r="E272" t="str">
            <v>m</v>
          </cell>
          <cell r="G272">
            <v>0</v>
          </cell>
          <cell r="H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 t="str">
            <v xml:space="preserve"> </v>
          </cell>
          <cell r="D273" t="str">
            <v xml:space="preserve"> </v>
          </cell>
          <cell r="E273" t="str">
            <v>m</v>
          </cell>
          <cell r="G273">
            <v>0</v>
          </cell>
          <cell r="H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 t="str">
            <v xml:space="preserve"> </v>
          </cell>
          <cell r="D274" t="str">
            <v xml:space="preserve"> </v>
          </cell>
          <cell r="E274" t="str">
            <v>m</v>
          </cell>
          <cell r="G274">
            <v>0</v>
          </cell>
          <cell r="H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 t="str">
            <v xml:space="preserve"> </v>
          </cell>
          <cell r="D275" t="str">
            <v xml:space="preserve"> </v>
          </cell>
          <cell r="E275" t="str">
            <v>m</v>
          </cell>
          <cell r="G275">
            <v>0</v>
          </cell>
          <cell r="H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 t="str">
            <v xml:space="preserve"> </v>
          </cell>
          <cell r="D276" t="str">
            <v xml:space="preserve"> </v>
          </cell>
          <cell r="E276" t="str">
            <v>m</v>
          </cell>
          <cell r="G276">
            <v>0</v>
          </cell>
          <cell r="H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 t="str">
            <v xml:space="preserve"> </v>
          </cell>
          <cell r="D277" t="str">
            <v xml:space="preserve"> </v>
          </cell>
          <cell r="E277" t="str">
            <v>m</v>
          </cell>
          <cell r="G277">
            <v>0</v>
          </cell>
          <cell r="H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 t="str">
            <v xml:space="preserve"> </v>
          </cell>
          <cell r="D278" t="str">
            <v xml:space="preserve"> </v>
          </cell>
          <cell r="E278" t="str">
            <v>m</v>
          </cell>
          <cell r="G278">
            <v>0</v>
          </cell>
          <cell r="H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 t="str">
            <v xml:space="preserve"> </v>
          </cell>
          <cell r="D279" t="str">
            <v xml:space="preserve"> </v>
          </cell>
          <cell r="E279" t="str">
            <v>m</v>
          </cell>
          <cell r="G279">
            <v>0</v>
          </cell>
          <cell r="H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 t="str">
            <v xml:space="preserve"> </v>
          </cell>
          <cell r="D280" t="str">
            <v xml:space="preserve"> </v>
          </cell>
          <cell r="E280" t="str">
            <v>m</v>
          </cell>
          <cell r="G280">
            <v>0</v>
          </cell>
          <cell r="H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 t="str">
            <v xml:space="preserve"> </v>
          </cell>
          <cell r="D281" t="str">
            <v xml:space="preserve"> </v>
          </cell>
          <cell r="E281" t="str">
            <v>m</v>
          </cell>
          <cell r="G281">
            <v>0</v>
          </cell>
          <cell r="H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 t="str">
            <v xml:space="preserve"> </v>
          </cell>
          <cell r="D282" t="str">
            <v xml:space="preserve"> </v>
          </cell>
          <cell r="E282" t="str">
            <v>m</v>
          </cell>
          <cell r="G282">
            <v>0</v>
          </cell>
          <cell r="H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 t="str">
            <v xml:space="preserve"> </v>
          </cell>
          <cell r="D283" t="str">
            <v xml:space="preserve"> </v>
          </cell>
          <cell r="E283" t="str">
            <v>m</v>
          </cell>
          <cell r="G283">
            <v>0</v>
          </cell>
          <cell r="H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 t="str">
            <v xml:space="preserve"> </v>
          </cell>
          <cell r="D284" t="str">
            <v xml:space="preserve"> </v>
          </cell>
          <cell r="E284" t="str">
            <v>m</v>
          </cell>
          <cell r="G284">
            <v>0</v>
          </cell>
          <cell r="H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 t="str">
            <v xml:space="preserve"> </v>
          </cell>
          <cell r="D285" t="str">
            <v xml:space="preserve"> </v>
          </cell>
          <cell r="E285" t="str">
            <v>m</v>
          </cell>
          <cell r="G285">
            <v>0</v>
          </cell>
          <cell r="H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 t="str">
            <v xml:space="preserve"> </v>
          </cell>
          <cell r="D286" t="str">
            <v xml:space="preserve"> </v>
          </cell>
          <cell r="E286" t="str">
            <v>m</v>
          </cell>
          <cell r="G286">
            <v>0</v>
          </cell>
          <cell r="H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 t="str">
            <v xml:space="preserve"> </v>
          </cell>
          <cell r="D287" t="str">
            <v xml:space="preserve"> </v>
          </cell>
          <cell r="E287" t="str">
            <v>m</v>
          </cell>
          <cell r="G287">
            <v>0</v>
          </cell>
          <cell r="H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 t="str">
            <v xml:space="preserve"> </v>
          </cell>
          <cell r="D288" t="str">
            <v xml:space="preserve"> </v>
          </cell>
          <cell r="E288" t="str">
            <v>m</v>
          </cell>
          <cell r="G288">
            <v>0</v>
          </cell>
          <cell r="H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 t="str">
            <v xml:space="preserve"> </v>
          </cell>
          <cell r="D289" t="str">
            <v xml:space="preserve"> </v>
          </cell>
          <cell r="E289" t="str">
            <v>m</v>
          </cell>
          <cell r="G289">
            <v>0</v>
          </cell>
          <cell r="H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 t="str">
            <v xml:space="preserve"> </v>
          </cell>
          <cell r="D290" t="str">
            <v xml:space="preserve"> </v>
          </cell>
          <cell r="E290" t="str">
            <v>m</v>
          </cell>
          <cell r="G290">
            <v>0</v>
          </cell>
          <cell r="H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 t="str">
            <v xml:space="preserve"> </v>
          </cell>
          <cell r="D291" t="str">
            <v xml:space="preserve"> </v>
          </cell>
          <cell r="E291" t="str">
            <v>m</v>
          </cell>
          <cell r="G291">
            <v>0</v>
          </cell>
          <cell r="H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 t="str">
            <v xml:space="preserve"> </v>
          </cell>
          <cell r="D292" t="str">
            <v xml:space="preserve"> </v>
          </cell>
          <cell r="E292" t="str">
            <v>m</v>
          </cell>
          <cell r="G292">
            <v>0</v>
          </cell>
          <cell r="H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 t="str">
            <v xml:space="preserve"> </v>
          </cell>
          <cell r="D293" t="str">
            <v xml:space="preserve"> </v>
          </cell>
          <cell r="E293" t="str">
            <v>m</v>
          </cell>
          <cell r="G293">
            <v>0</v>
          </cell>
          <cell r="H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 t="str">
            <v xml:space="preserve"> </v>
          </cell>
          <cell r="D294" t="str">
            <v xml:space="preserve"> </v>
          </cell>
          <cell r="E294" t="str">
            <v>m3</v>
          </cell>
          <cell r="F294">
            <v>136.15</v>
          </cell>
          <cell r="G294">
            <v>48.741700000000002</v>
          </cell>
          <cell r="H294">
            <v>184.89170000000001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 t="str">
            <v xml:space="preserve"> </v>
          </cell>
          <cell r="D295" t="str">
            <v xml:space="preserve"> </v>
          </cell>
          <cell r="E295" t="str">
            <v>m3</v>
          </cell>
          <cell r="F295">
            <v>471.91</v>
          </cell>
          <cell r="G295">
            <v>168.94378</v>
          </cell>
          <cell r="H295">
            <v>640.85378000000003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 t="str">
            <v xml:space="preserve"> </v>
          </cell>
          <cell r="D296" t="str">
            <v xml:space="preserve"> </v>
          </cell>
          <cell r="E296" t="str">
            <v>m3</v>
          </cell>
          <cell r="F296">
            <v>546.41999999999996</v>
          </cell>
          <cell r="G296">
            <v>195.61835999999997</v>
          </cell>
          <cell r="H296">
            <v>742.0383599999999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 t="str">
            <v xml:space="preserve"> </v>
          </cell>
          <cell r="D297" t="str">
            <v xml:space="preserve"> </v>
          </cell>
          <cell r="E297" t="str">
            <v>m3</v>
          </cell>
          <cell r="F297">
            <v>849.96</v>
          </cell>
          <cell r="G297">
            <v>304.28568000000001</v>
          </cell>
          <cell r="H297">
            <v>1154.24568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 t="str">
            <v xml:space="preserve"> </v>
          </cell>
          <cell r="D298" t="str">
            <v xml:space="preserve"> </v>
          </cell>
          <cell r="E298" t="str">
            <v>m</v>
          </cell>
          <cell r="G298">
            <v>0</v>
          </cell>
          <cell r="H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 t="str">
            <v xml:space="preserve"> </v>
          </cell>
          <cell r="D299" t="str">
            <v xml:space="preserve"> </v>
          </cell>
          <cell r="E299" t="str">
            <v>m</v>
          </cell>
          <cell r="G299">
            <v>0</v>
          </cell>
          <cell r="H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 t="str">
            <v xml:space="preserve"> </v>
          </cell>
          <cell r="D300" t="str">
            <v xml:space="preserve"> </v>
          </cell>
          <cell r="E300" t="str">
            <v>m3</v>
          </cell>
          <cell r="F300">
            <v>546.20000000000005</v>
          </cell>
          <cell r="G300">
            <v>195.53960000000001</v>
          </cell>
          <cell r="H300">
            <v>741.73960000000011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 t="str">
            <v xml:space="preserve"> </v>
          </cell>
          <cell r="D301" t="str">
            <v xml:space="preserve"> </v>
          </cell>
          <cell r="E301" t="str">
            <v>m3</v>
          </cell>
          <cell r="F301">
            <v>607.66999999999996</v>
          </cell>
          <cell r="G301">
            <v>217.54585999999998</v>
          </cell>
          <cell r="H301">
            <v>825.21585999999991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 t="str">
            <v xml:space="preserve"> </v>
          </cell>
          <cell r="D302" t="str">
            <v xml:space="preserve"> </v>
          </cell>
          <cell r="E302" t="str">
            <v>m3</v>
          </cell>
          <cell r="F302">
            <v>830.29</v>
          </cell>
          <cell r="G302">
            <v>297.24381999999997</v>
          </cell>
          <cell r="H302">
            <v>1127.5338199999999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 t="str">
            <v xml:space="preserve"> </v>
          </cell>
          <cell r="D303" t="str">
            <v xml:space="preserve"> </v>
          </cell>
          <cell r="E303" t="str">
            <v>m3</v>
          </cell>
          <cell r="G303">
            <v>0</v>
          </cell>
          <cell r="H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 t="str">
            <v xml:space="preserve"> </v>
          </cell>
          <cell r="D304" t="str">
            <v xml:space="preserve"> </v>
          </cell>
          <cell r="E304" t="str">
            <v>m3</v>
          </cell>
          <cell r="G304">
            <v>0</v>
          </cell>
          <cell r="H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 t="str">
            <v xml:space="preserve"> </v>
          </cell>
          <cell r="D305" t="str">
            <v xml:space="preserve"> </v>
          </cell>
          <cell r="E305" t="str">
            <v>m3</v>
          </cell>
          <cell r="G305">
            <v>0</v>
          </cell>
          <cell r="H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 t="str">
            <v xml:space="preserve"> </v>
          </cell>
          <cell r="D306" t="str">
            <v xml:space="preserve"> </v>
          </cell>
          <cell r="E306" t="str">
            <v>m3</v>
          </cell>
          <cell r="G306">
            <v>0</v>
          </cell>
          <cell r="H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 t="str">
            <v xml:space="preserve"> </v>
          </cell>
          <cell r="D307" t="str">
            <v xml:space="preserve"> </v>
          </cell>
          <cell r="E307" t="str">
            <v>m3</v>
          </cell>
          <cell r="G307">
            <v>0</v>
          </cell>
          <cell r="H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 t="str">
            <v xml:space="preserve"> </v>
          </cell>
          <cell r="D308" t="str">
            <v xml:space="preserve"> </v>
          </cell>
          <cell r="E308" t="str">
            <v>m3</v>
          </cell>
          <cell r="G308">
            <v>0</v>
          </cell>
          <cell r="H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 t="str">
            <v xml:space="preserve"> </v>
          </cell>
          <cell r="D309" t="str">
            <v xml:space="preserve"> </v>
          </cell>
          <cell r="E309" t="str">
            <v>m3</v>
          </cell>
          <cell r="G309">
            <v>0</v>
          </cell>
          <cell r="H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 t="str">
            <v xml:space="preserve"> </v>
          </cell>
          <cell r="D310" t="str">
            <v xml:space="preserve"> </v>
          </cell>
          <cell r="E310" t="str">
            <v>kg</v>
          </cell>
          <cell r="F310">
            <v>64.02</v>
          </cell>
          <cell r="G310">
            <v>22.919159999999998</v>
          </cell>
          <cell r="H310">
            <v>86.939159999999987</v>
          </cell>
        </row>
        <row r="311">
          <cell r="A311" t="str">
            <v>03.700.01</v>
          </cell>
          <cell r="B311" t="str">
            <v>Guarda corpo em concreto Fck = 18 MPa</v>
          </cell>
          <cell r="C311" t="str">
            <v xml:space="preserve"> </v>
          </cell>
          <cell r="D311" t="str">
            <v xml:space="preserve"> </v>
          </cell>
          <cell r="E311" t="str">
            <v>m</v>
          </cell>
          <cell r="F311">
            <v>59.02</v>
          </cell>
          <cell r="G311">
            <v>21.129159999999999</v>
          </cell>
          <cell r="H311">
            <v>80.149159999999995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 t="str">
            <v xml:space="preserve"> </v>
          </cell>
          <cell r="D312" t="str">
            <v xml:space="preserve"> </v>
          </cell>
          <cell r="E312" t="str">
            <v>m3</v>
          </cell>
          <cell r="G312">
            <v>0</v>
          </cell>
          <cell r="H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 t="str">
            <v xml:space="preserve"> </v>
          </cell>
          <cell r="D313" t="str">
            <v xml:space="preserve"> </v>
          </cell>
          <cell r="E313" t="str">
            <v>m3</v>
          </cell>
          <cell r="G313">
            <v>0</v>
          </cell>
          <cell r="H313">
            <v>0</v>
          </cell>
        </row>
        <row r="314">
          <cell r="A314" t="str">
            <v>03.930.00</v>
          </cell>
          <cell r="B314" t="str">
            <v>Junta de cantoneira</v>
          </cell>
          <cell r="C314" t="str">
            <v xml:space="preserve"> </v>
          </cell>
          <cell r="D314" t="str">
            <v xml:space="preserve"> </v>
          </cell>
          <cell r="E314" t="str">
            <v>m</v>
          </cell>
          <cell r="G314">
            <v>0</v>
          </cell>
          <cell r="H314">
            <v>0</v>
          </cell>
        </row>
        <row r="315">
          <cell r="A315" t="str">
            <v>03.940.00</v>
          </cell>
          <cell r="B315" t="str">
            <v>Apiloamento manual</v>
          </cell>
          <cell r="C315" t="str">
            <v xml:space="preserve"> </v>
          </cell>
          <cell r="D315" t="str">
            <v xml:space="preserve"> </v>
          </cell>
          <cell r="E315" t="str">
            <v>m3</v>
          </cell>
          <cell r="F315">
            <v>3.35</v>
          </cell>
          <cell r="G315">
            <v>1.1993</v>
          </cell>
          <cell r="H315">
            <v>4.5493000000000006</v>
          </cell>
        </row>
        <row r="316">
          <cell r="A316" t="str">
            <v>03.940.01</v>
          </cell>
          <cell r="B316" t="str">
            <v>Reaterro e compactação manual de bueiros</v>
          </cell>
          <cell r="C316" t="str">
            <v xml:space="preserve"> </v>
          </cell>
          <cell r="D316" t="str">
            <v xml:space="preserve"> </v>
          </cell>
          <cell r="E316" t="str">
            <v>m3</v>
          </cell>
          <cell r="F316">
            <v>3.35</v>
          </cell>
          <cell r="G316">
            <v>1.1993</v>
          </cell>
          <cell r="H316">
            <v>4.5493000000000006</v>
          </cell>
        </row>
        <row r="317">
          <cell r="A317" t="str">
            <v>03.951.01</v>
          </cell>
          <cell r="B317" t="str">
            <v>Pintura com nata de cimento</v>
          </cell>
          <cell r="C317" t="str">
            <v xml:space="preserve"> </v>
          </cell>
          <cell r="D317" t="str">
            <v xml:space="preserve"> </v>
          </cell>
          <cell r="E317" t="str">
            <v>m2</v>
          </cell>
          <cell r="G317">
            <v>0</v>
          </cell>
          <cell r="H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 t="str">
            <v xml:space="preserve"> </v>
          </cell>
          <cell r="D318" t="str">
            <v xml:space="preserve"> </v>
          </cell>
          <cell r="E318" t="str">
            <v>kg</v>
          </cell>
          <cell r="G318">
            <v>0</v>
          </cell>
          <cell r="H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 t="str">
            <v xml:space="preserve"> </v>
          </cell>
          <cell r="D319" t="str">
            <v xml:space="preserve"> </v>
          </cell>
          <cell r="E319" t="str">
            <v>kg</v>
          </cell>
          <cell r="G319">
            <v>0</v>
          </cell>
          <cell r="H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 t="str">
            <v xml:space="preserve"> </v>
          </cell>
          <cell r="D320" t="str">
            <v xml:space="preserve"> </v>
          </cell>
          <cell r="E320" t="str">
            <v>kg</v>
          </cell>
          <cell r="G320">
            <v>0</v>
          </cell>
          <cell r="H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 t="str">
            <v xml:space="preserve"> </v>
          </cell>
          <cell r="D321" t="str">
            <v xml:space="preserve"> </v>
          </cell>
          <cell r="E321" t="str">
            <v>kg</v>
          </cell>
          <cell r="F321">
            <v>3.68</v>
          </cell>
          <cell r="G321">
            <v>1.3174399999999999</v>
          </cell>
          <cell r="H321">
            <v>4.9974400000000001</v>
          </cell>
        </row>
        <row r="322">
          <cell r="A322" t="str">
            <v>03.991.01</v>
          </cell>
          <cell r="B322" t="str">
            <v>Dreno de PVC D= 75 mm</v>
          </cell>
          <cell r="C322" t="str">
            <v xml:space="preserve"> </v>
          </cell>
          <cell r="D322" t="str">
            <v xml:space="preserve"> </v>
          </cell>
          <cell r="E322" t="str">
            <v>un</v>
          </cell>
          <cell r="G322">
            <v>0</v>
          </cell>
          <cell r="H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 t="str">
            <v xml:space="preserve"> </v>
          </cell>
          <cell r="D323" t="str">
            <v xml:space="preserve"> </v>
          </cell>
          <cell r="E323" t="str">
            <v>un</v>
          </cell>
          <cell r="F323">
            <v>2.17</v>
          </cell>
          <cell r="G323">
            <v>0.77685999999999999</v>
          </cell>
          <cell r="H323">
            <v>2.94686</v>
          </cell>
        </row>
        <row r="324">
          <cell r="A324" t="str">
            <v>P 03.991.01a</v>
          </cell>
          <cell r="B324" t="str">
            <v>Dreno de FF D= 30 mm x 750mm</v>
          </cell>
          <cell r="C324" t="str">
            <v xml:space="preserve"> </v>
          </cell>
          <cell r="D324" t="str">
            <v xml:space="preserve"> </v>
          </cell>
          <cell r="E324" t="str">
            <v>un</v>
          </cell>
          <cell r="F324">
            <v>4.5999999999999996</v>
          </cell>
          <cell r="G324">
            <v>1.6467999999999998</v>
          </cell>
          <cell r="H324">
            <v>6.2467999999999995</v>
          </cell>
        </row>
        <row r="325">
          <cell r="A325" t="str">
            <v>P 03.991.01b</v>
          </cell>
          <cell r="B325" t="str">
            <v>Dreno de FF D= 50 mm x 500mm</v>
          </cell>
          <cell r="C325" t="str">
            <v xml:space="preserve"> </v>
          </cell>
          <cell r="D325" t="str">
            <v xml:space="preserve"> </v>
          </cell>
          <cell r="E325" t="str">
            <v>un</v>
          </cell>
          <cell r="F325">
            <v>4.88</v>
          </cell>
          <cell r="G325">
            <v>1.7470399999999999</v>
          </cell>
          <cell r="H325">
            <v>6.62704</v>
          </cell>
        </row>
        <row r="326">
          <cell r="A326" t="str">
            <v>P 03.991.01c</v>
          </cell>
          <cell r="B326" t="str">
            <v>Dreno de FF D= 100 mm x 500mm</v>
          </cell>
          <cell r="C326" t="str">
            <v xml:space="preserve"> </v>
          </cell>
          <cell r="D326" t="str">
            <v xml:space="preserve"> </v>
          </cell>
          <cell r="E326" t="str">
            <v>un</v>
          </cell>
          <cell r="F326">
            <v>11.52</v>
          </cell>
          <cell r="G326">
            <v>4.1241599999999998</v>
          </cell>
          <cell r="H326">
            <v>15.644159999999999</v>
          </cell>
        </row>
        <row r="327">
          <cell r="A327" t="str">
            <v>P 03.991.01d</v>
          </cell>
          <cell r="B327" t="str">
            <v>Dreno de FF D= 150 mm x 500mm</v>
          </cell>
          <cell r="C327" t="str">
            <v xml:space="preserve"> </v>
          </cell>
          <cell r="D327" t="str">
            <v xml:space="preserve"> </v>
          </cell>
          <cell r="E327" t="str">
            <v>un</v>
          </cell>
          <cell r="F327">
            <v>18.34</v>
          </cell>
          <cell r="G327">
            <v>6.5657199999999998</v>
          </cell>
          <cell r="H327">
            <v>24.905719999999999</v>
          </cell>
        </row>
        <row r="328">
          <cell r="A328" t="str">
            <v>P 03.991.01f</v>
          </cell>
          <cell r="B328" t="str">
            <v>Dreno de FF D= 150 mm x 400mm</v>
          </cell>
          <cell r="C328" t="str">
            <v xml:space="preserve"> </v>
          </cell>
          <cell r="D328" t="str">
            <v xml:space="preserve"> </v>
          </cell>
          <cell r="E328" t="str">
            <v>un</v>
          </cell>
          <cell r="F328">
            <v>15</v>
          </cell>
          <cell r="G328">
            <v>5.37</v>
          </cell>
          <cell r="H328">
            <v>20.37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 t="str">
            <v xml:space="preserve"> </v>
          </cell>
          <cell r="D329" t="str">
            <v xml:space="preserve"> </v>
          </cell>
          <cell r="E329" t="str">
            <v>m</v>
          </cell>
          <cell r="G329">
            <v>0</v>
          </cell>
          <cell r="H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 t="str">
            <v xml:space="preserve"> </v>
          </cell>
          <cell r="D330" t="str">
            <v xml:space="preserve"> </v>
          </cell>
          <cell r="E330" t="str">
            <v>m</v>
          </cell>
          <cell r="F330">
            <v>114.24</v>
          </cell>
          <cell r="G330">
            <v>40.897919999999999</v>
          </cell>
          <cell r="H330">
            <v>155.13792000000001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 t="str">
            <v xml:space="preserve"> </v>
          </cell>
          <cell r="D331" t="str">
            <v xml:space="preserve"> </v>
          </cell>
          <cell r="E331" t="str">
            <v>m</v>
          </cell>
          <cell r="F331">
            <v>35.4</v>
          </cell>
          <cell r="G331">
            <v>12.6732</v>
          </cell>
          <cell r="H331">
            <v>48.0732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 t="str">
            <v xml:space="preserve"> </v>
          </cell>
          <cell r="D332" t="str">
            <v xml:space="preserve"> </v>
          </cell>
          <cell r="E332" t="str">
            <v>m</v>
          </cell>
          <cell r="F332">
            <v>25.92</v>
          </cell>
          <cell r="G332">
            <v>9.2793600000000005</v>
          </cell>
          <cell r="H332">
            <v>35.199359999999999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  <cell r="H333">
            <v>95.06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 t="str">
            <v xml:space="preserve"> </v>
          </cell>
          <cell r="D334" t="str">
            <v xml:space="preserve"> </v>
          </cell>
          <cell r="E334" t="str">
            <v>un</v>
          </cell>
          <cell r="G334">
            <v>0</v>
          </cell>
          <cell r="H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 t="str">
            <v xml:space="preserve"> </v>
          </cell>
          <cell r="D335" t="str">
            <v xml:space="preserve"> </v>
          </cell>
          <cell r="E335" t="str">
            <v>un</v>
          </cell>
          <cell r="G335">
            <v>0</v>
          </cell>
          <cell r="H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 t="str">
            <v xml:space="preserve"> </v>
          </cell>
          <cell r="D336" t="str">
            <v xml:space="preserve"> </v>
          </cell>
          <cell r="E336" t="str">
            <v>un</v>
          </cell>
          <cell r="G336">
            <v>0</v>
          </cell>
          <cell r="H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  <cell r="H337">
            <v>776.87106000000006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 t="str">
            <v xml:space="preserve"> </v>
          </cell>
          <cell r="D339" t="str">
            <v xml:space="preserve"> </v>
          </cell>
          <cell r="E339" t="str">
            <v>m3</v>
          </cell>
          <cell r="F339">
            <v>12.94</v>
          </cell>
          <cell r="G339">
            <v>4.6325199999999995</v>
          </cell>
          <cell r="H339">
            <v>17.572519999999997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 t="str">
            <v xml:space="preserve"> </v>
          </cell>
          <cell r="D340" t="str">
            <v xml:space="preserve"> </v>
          </cell>
          <cell r="E340" t="str">
            <v>m3</v>
          </cell>
          <cell r="F340">
            <v>16.440000000000001</v>
          </cell>
          <cell r="G340">
            <v>5.8855200000000005</v>
          </cell>
          <cell r="H340">
            <v>22.325520000000001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 t="str">
            <v xml:space="preserve"> </v>
          </cell>
          <cell r="D341" t="str">
            <v xml:space="preserve"> </v>
          </cell>
          <cell r="E341" t="str">
            <v>m3</v>
          </cell>
          <cell r="F341">
            <v>1.54</v>
          </cell>
          <cell r="G341">
            <v>0.55132000000000003</v>
          </cell>
          <cell r="H341">
            <v>2.0913200000000001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 t="str">
            <v xml:space="preserve"> </v>
          </cell>
          <cell r="D342" t="str">
            <v xml:space="preserve"> </v>
          </cell>
          <cell r="E342" t="str">
            <v>m3</v>
          </cell>
          <cell r="F342">
            <v>2.23</v>
          </cell>
          <cell r="G342">
            <v>0.79833999999999994</v>
          </cell>
          <cell r="H342">
            <v>3.02834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 t="str">
            <v xml:space="preserve"> </v>
          </cell>
          <cell r="D343" t="str">
            <v xml:space="preserve"> </v>
          </cell>
          <cell r="E343" t="str">
            <v>m3</v>
          </cell>
          <cell r="G343">
            <v>0</v>
          </cell>
          <cell r="H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 t="str">
            <v xml:space="preserve"> </v>
          </cell>
          <cell r="D344" t="str">
            <v xml:space="preserve"> </v>
          </cell>
          <cell r="E344" t="str">
            <v>m3</v>
          </cell>
          <cell r="F344">
            <v>6.37</v>
          </cell>
          <cell r="G344">
            <v>2.2804600000000002</v>
          </cell>
          <cell r="H344">
            <v>8.6504600000000007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 t="str">
            <v xml:space="preserve"> </v>
          </cell>
          <cell r="D345" t="str">
            <v xml:space="preserve"> </v>
          </cell>
          <cell r="E345" t="str">
            <v>m3</v>
          </cell>
          <cell r="F345">
            <v>9.5299999999999994</v>
          </cell>
          <cell r="G345">
            <v>3.4117399999999996</v>
          </cell>
          <cell r="H345">
            <v>12.941739999999999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 t="str">
            <v xml:space="preserve"> </v>
          </cell>
          <cell r="D346" t="str">
            <v xml:space="preserve"> </v>
          </cell>
          <cell r="E346" t="str">
            <v>m3</v>
          </cell>
          <cell r="F346">
            <v>0.66</v>
          </cell>
          <cell r="G346">
            <v>0.23627999999999999</v>
          </cell>
          <cell r="H346">
            <v>0.89627999999999997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 t="str">
            <v xml:space="preserve"> </v>
          </cell>
          <cell r="D347" t="str">
            <v xml:space="preserve"> </v>
          </cell>
          <cell r="E347" t="str">
            <v>m3</v>
          </cell>
          <cell r="F347">
            <v>1.1100000000000001</v>
          </cell>
          <cell r="G347">
            <v>0.39738000000000001</v>
          </cell>
          <cell r="H347">
            <v>1.5073800000000002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 t="str">
            <v xml:space="preserve"> </v>
          </cell>
          <cell r="D348" t="str">
            <v xml:space="preserve"> </v>
          </cell>
          <cell r="E348" t="str">
            <v>m3</v>
          </cell>
          <cell r="G348">
            <v>0</v>
          </cell>
          <cell r="H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 t="str">
            <v xml:space="preserve"> </v>
          </cell>
          <cell r="D349" t="str">
            <v xml:space="preserve"> </v>
          </cell>
          <cell r="E349" t="str">
            <v xml:space="preserve">m </v>
          </cell>
          <cell r="F349">
            <v>21.15</v>
          </cell>
          <cell r="G349">
            <v>7.571699999999999</v>
          </cell>
          <cell r="H349">
            <v>28.721699999999998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 t="str">
            <v xml:space="preserve"> </v>
          </cell>
          <cell r="E350" t="str">
            <v xml:space="preserve">m </v>
          </cell>
          <cell r="F350">
            <v>102.51</v>
          </cell>
          <cell r="G350">
            <v>36.69858</v>
          </cell>
          <cell r="H350">
            <v>139.20858000000001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 t="str">
            <v xml:space="preserve"> 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  <cell r="H351">
            <v>201.97533999999999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 t="str">
            <v xml:space="preserve"> </v>
          </cell>
          <cell r="E352" t="str">
            <v xml:space="preserve">m </v>
          </cell>
          <cell r="F352">
            <v>206.43</v>
          </cell>
          <cell r="G352">
            <v>73.901939999999996</v>
          </cell>
          <cell r="H352">
            <v>280.33194000000003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 t="str">
            <v xml:space="preserve"> </v>
          </cell>
          <cell r="E353" t="str">
            <v xml:space="preserve">m </v>
          </cell>
          <cell r="F353">
            <v>280.83</v>
          </cell>
          <cell r="G353">
            <v>100.53713999999999</v>
          </cell>
          <cell r="H353">
            <v>381.36713999999995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 t="str">
            <v xml:space="preserve"> </v>
          </cell>
          <cell r="E354" t="str">
            <v xml:space="preserve">m </v>
          </cell>
          <cell r="F354">
            <v>420.76</v>
          </cell>
          <cell r="G354">
            <v>150.63208</v>
          </cell>
          <cell r="H354">
            <v>571.39207999999996</v>
          </cell>
        </row>
        <row r="355">
          <cell r="A355" t="str">
            <v>P 04.100.06</v>
          </cell>
          <cell r="B355" t="str">
            <v>Galeria D=0,40m envelopada</v>
          </cell>
          <cell r="D355" t="str">
            <v xml:space="preserve"> </v>
          </cell>
          <cell r="E355" t="str">
            <v>m</v>
          </cell>
          <cell r="F355">
            <v>76.12</v>
          </cell>
          <cell r="G355">
            <v>27.250959999999999</v>
          </cell>
          <cell r="H355">
            <v>103.37096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 t="str">
            <v xml:space="preserve"> </v>
          </cell>
          <cell r="E356" t="str">
            <v>m</v>
          </cell>
          <cell r="F356">
            <v>30.69</v>
          </cell>
          <cell r="G356">
            <v>10.987019999999999</v>
          </cell>
          <cell r="H356">
            <v>41.677019999999999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 t="str">
            <v xml:space="preserve"> </v>
          </cell>
          <cell r="E357" t="str">
            <v>m</v>
          </cell>
          <cell r="F357">
            <v>43.19</v>
          </cell>
          <cell r="G357">
            <v>15.462019999999999</v>
          </cell>
          <cell r="H357">
            <v>58.652019999999993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 t="str">
            <v xml:space="preserve"> </v>
          </cell>
          <cell r="E358" t="str">
            <v>m</v>
          </cell>
          <cell r="F358">
            <v>43.19</v>
          </cell>
          <cell r="G358">
            <v>15.462019999999999</v>
          </cell>
          <cell r="H358">
            <v>58.652019999999993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 t="str">
            <v xml:space="preserve"> </v>
          </cell>
          <cell r="E359" t="str">
            <v>m</v>
          </cell>
          <cell r="F359">
            <v>74.13</v>
          </cell>
          <cell r="G359">
            <v>26.538539999999998</v>
          </cell>
          <cell r="H359">
            <v>100.66853999999999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 t="str">
            <v xml:space="preserve"> </v>
          </cell>
          <cell r="E360" t="str">
            <v>m</v>
          </cell>
          <cell r="F360">
            <v>96.95</v>
          </cell>
          <cell r="G360">
            <v>34.708100000000002</v>
          </cell>
          <cell r="H360">
            <v>131.65809999999999</v>
          </cell>
        </row>
        <row r="361">
          <cell r="A361" t="str">
            <v>P 04.100.11</v>
          </cell>
          <cell r="B361" t="str">
            <v>Galeria D=0,80m envelopada</v>
          </cell>
          <cell r="D361" t="str">
            <v xml:space="preserve"> </v>
          </cell>
          <cell r="E361" t="str">
            <v>m</v>
          </cell>
          <cell r="F361">
            <v>193.7</v>
          </cell>
          <cell r="G361">
            <v>69.3446</v>
          </cell>
          <cell r="H361">
            <v>263.0446</v>
          </cell>
        </row>
        <row r="362">
          <cell r="A362" t="str">
            <v>P 04.100.12</v>
          </cell>
          <cell r="B362" t="str">
            <v>Galeria D=0,60m envelopada</v>
          </cell>
          <cell r="D362" t="str">
            <v xml:space="preserve"> </v>
          </cell>
          <cell r="E362" t="str">
            <v>m</v>
          </cell>
          <cell r="F362">
            <v>141.16</v>
          </cell>
          <cell r="G362">
            <v>50.53528</v>
          </cell>
          <cell r="H362">
            <v>191.69528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 t="str">
            <v xml:space="preserve"> </v>
          </cell>
          <cell r="E363" t="str">
            <v>m</v>
          </cell>
          <cell r="F363">
            <v>39.64</v>
          </cell>
          <cell r="G363">
            <v>14.19112</v>
          </cell>
          <cell r="H363">
            <v>53.831119999999999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  <cell r="H364">
            <v>451.10043999999999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  <cell r="H365">
            <v>741.49515999999994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  <cell r="H366">
            <v>1174.79222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  <cell r="H367">
            <v>491.32439999999997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  <cell r="H368">
            <v>676.36547999999993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 t="str">
            <v xml:space="preserve"> </v>
          </cell>
          <cell r="E369" t="str">
            <v>m</v>
          </cell>
          <cell r="F369">
            <v>679.74</v>
          </cell>
          <cell r="G369">
            <v>243.34691999999998</v>
          </cell>
          <cell r="H369">
            <v>923.08691999999996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 t="str">
            <v xml:space="preserve"> </v>
          </cell>
          <cell r="E370" t="str">
            <v>m</v>
          </cell>
          <cell r="F370">
            <v>758.04</v>
          </cell>
          <cell r="G370">
            <v>271.37831999999997</v>
          </cell>
          <cell r="H370">
            <v>1029.41832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 t="str">
            <v xml:space="preserve"> </v>
          </cell>
          <cell r="E371" t="str">
            <v>m</v>
          </cell>
          <cell r="F371">
            <v>1009.36</v>
          </cell>
          <cell r="G371">
            <v>361.35088000000002</v>
          </cell>
          <cell r="H371">
            <v>1370.7108800000001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 t="str">
            <v xml:space="preserve"> </v>
          </cell>
          <cell r="E372" t="str">
            <v>m</v>
          </cell>
          <cell r="F372">
            <v>357.9</v>
          </cell>
          <cell r="G372">
            <v>128.12819999999999</v>
          </cell>
          <cell r="H372">
            <v>486.02819999999997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 t="str">
            <v xml:space="preserve"> </v>
          </cell>
          <cell r="E373" t="str">
            <v>m</v>
          </cell>
          <cell r="F373">
            <v>376.14</v>
          </cell>
          <cell r="G373">
            <v>134.65812</v>
          </cell>
          <cell r="H373">
            <v>510.79811999999998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 t="str">
            <v xml:space="preserve"> </v>
          </cell>
          <cell r="E374" t="str">
            <v>m</v>
          </cell>
          <cell r="F374">
            <v>482.07</v>
          </cell>
          <cell r="G374">
            <v>172.58105999999998</v>
          </cell>
          <cell r="H374">
            <v>654.65105999999992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 t="str">
            <v xml:space="preserve"> </v>
          </cell>
          <cell r="E375" t="str">
            <v>m</v>
          </cell>
          <cell r="F375">
            <v>145.33000000000001</v>
          </cell>
          <cell r="G375">
            <v>52.02814</v>
          </cell>
          <cell r="H375">
            <v>197.35814000000002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  <cell r="H376">
            <v>138.44810000000001</v>
          </cell>
        </row>
        <row r="377">
          <cell r="A377" t="str">
            <v>04.101.01</v>
          </cell>
          <cell r="B377" t="str">
            <v>Boca de BSTC D=0.60m-normal</v>
          </cell>
          <cell r="D377" t="str">
            <v xml:space="preserve"> </v>
          </cell>
          <cell r="E377" t="str">
            <v>un</v>
          </cell>
          <cell r="F377">
            <v>220.63</v>
          </cell>
          <cell r="G377">
            <v>78.98554</v>
          </cell>
          <cell r="H377">
            <v>299.61554000000001</v>
          </cell>
        </row>
        <row r="378">
          <cell r="A378" t="str">
            <v>04.101.02</v>
          </cell>
          <cell r="B378" t="str">
            <v>Boca de BSTC D=0.80m-normal</v>
          </cell>
          <cell r="C378" t="str">
            <v xml:space="preserve"> </v>
          </cell>
          <cell r="D378" t="str">
            <v xml:space="preserve"> </v>
          </cell>
          <cell r="E378" t="str">
            <v>un</v>
          </cell>
          <cell r="F378">
            <v>363.81</v>
          </cell>
          <cell r="G378">
            <v>130.24397999999999</v>
          </cell>
          <cell r="H378">
            <v>494.05398000000002</v>
          </cell>
        </row>
        <row r="379">
          <cell r="A379" t="str">
            <v>04.101.03</v>
          </cell>
          <cell r="B379" t="str">
            <v>Boca de BSTC D=1.00m-normal</v>
          </cell>
          <cell r="C379" t="str">
            <v xml:space="preserve"> </v>
          </cell>
          <cell r="D379" t="str">
            <v xml:space="preserve"> </v>
          </cell>
          <cell r="E379" t="str">
            <v>un</v>
          </cell>
          <cell r="F379">
            <v>557.85</v>
          </cell>
          <cell r="G379">
            <v>199.71029999999999</v>
          </cell>
          <cell r="H379">
            <v>757.56029999999998</v>
          </cell>
        </row>
        <row r="380">
          <cell r="A380" t="str">
            <v>04.101.04</v>
          </cell>
          <cell r="B380" t="str">
            <v>Boca de BSTC D=1.20m-normal</v>
          </cell>
          <cell r="C380" t="str">
            <v xml:space="preserve"> </v>
          </cell>
          <cell r="D380" t="str">
            <v xml:space="preserve"> </v>
          </cell>
          <cell r="E380" t="str">
            <v>un</v>
          </cell>
          <cell r="F380">
            <v>800.57</v>
          </cell>
          <cell r="G380">
            <v>286.60406</v>
          </cell>
          <cell r="H380">
            <v>1087.1740600000001</v>
          </cell>
        </row>
        <row r="381">
          <cell r="A381" t="str">
            <v>04.101.05</v>
          </cell>
          <cell r="B381" t="str">
            <v>Boca de BSTC D=1.50m-normal</v>
          </cell>
          <cell r="C381" t="str">
            <v xml:space="preserve"> </v>
          </cell>
          <cell r="D381" t="str">
            <v xml:space="preserve"> </v>
          </cell>
          <cell r="E381" t="str">
            <v>un</v>
          </cell>
          <cell r="F381">
            <v>1430.13</v>
          </cell>
          <cell r="G381">
            <v>511.98653999999999</v>
          </cell>
          <cell r="H381">
            <v>1942.11654</v>
          </cell>
        </row>
        <row r="382">
          <cell r="A382" t="str">
            <v>DER72950</v>
          </cell>
          <cell r="B382" t="str">
            <v>Boca de BSTC D=2,00m-normal</v>
          </cell>
          <cell r="C382" t="str">
            <v xml:space="preserve"> </v>
          </cell>
          <cell r="D382" t="str">
            <v xml:space="preserve"> </v>
          </cell>
          <cell r="E382" t="str">
            <v>un</v>
          </cell>
          <cell r="F382">
            <v>1082.3800000000001</v>
          </cell>
          <cell r="G382">
            <v>387.49204000000003</v>
          </cell>
          <cell r="H382">
            <v>1469.8720400000002</v>
          </cell>
        </row>
        <row r="383">
          <cell r="A383" t="str">
            <v>04.101.06</v>
          </cell>
          <cell r="B383" t="str">
            <v>Boca de BSTC D=0.60m-esc=15°</v>
          </cell>
          <cell r="C383" t="str">
            <v xml:space="preserve"> </v>
          </cell>
          <cell r="D383" t="str">
            <v xml:space="preserve"> </v>
          </cell>
          <cell r="E383" t="str">
            <v>un</v>
          </cell>
          <cell r="G383">
            <v>0</v>
          </cell>
          <cell r="H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 t="str">
            <v xml:space="preserve"> </v>
          </cell>
          <cell r="D384" t="str">
            <v xml:space="preserve"> </v>
          </cell>
          <cell r="E384" t="str">
            <v>un</v>
          </cell>
          <cell r="F384">
            <v>382.86</v>
          </cell>
          <cell r="G384">
            <v>137.06388000000001</v>
          </cell>
          <cell r="H384">
            <v>519.92388000000005</v>
          </cell>
        </row>
        <row r="385">
          <cell r="A385" t="str">
            <v>04.101.08</v>
          </cell>
          <cell r="B385" t="str">
            <v>Boca de BSTC D=1.00m-esc=15°</v>
          </cell>
          <cell r="C385" t="str">
            <v xml:space="preserve"> </v>
          </cell>
          <cell r="D385" t="str">
            <v xml:space="preserve"> </v>
          </cell>
          <cell r="E385" t="str">
            <v>un</v>
          </cell>
          <cell r="F385">
            <v>585.09</v>
          </cell>
          <cell r="G385">
            <v>209.46222</v>
          </cell>
          <cell r="H385">
            <v>794.55222000000003</v>
          </cell>
        </row>
        <row r="386">
          <cell r="A386" t="str">
            <v>04.101.09</v>
          </cell>
          <cell r="B386" t="str">
            <v>Boca de BSTC D=1.20m-esc=15°</v>
          </cell>
          <cell r="C386" t="str">
            <v xml:space="preserve"> </v>
          </cell>
          <cell r="D386" t="str">
            <v xml:space="preserve"> </v>
          </cell>
          <cell r="E386" t="str">
            <v>un</v>
          </cell>
          <cell r="G386">
            <v>0</v>
          </cell>
          <cell r="H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 t="str">
            <v xml:space="preserve"> </v>
          </cell>
          <cell r="D387" t="str">
            <v xml:space="preserve"> </v>
          </cell>
          <cell r="E387" t="str">
            <v>un</v>
          </cell>
          <cell r="G387">
            <v>0</v>
          </cell>
          <cell r="H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 t="str">
            <v xml:space="preserve"> </v>
          </cell>
          <cell r="D388" t="str">
            <v xml:space="preserve"> </v>
          </cell>
          <cell r="E388" t="str">
            <v>un</v>
          </cell>
          <cell r="G388">
            <v>0</v>
          </cell>
          <cell r="H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 t="str">
            <v xml:space="preserve"> </v>
          </cell>
          <cell r="D389" t="str">
            <v xml:space="preserve"> </v>
          </cell>
          <cell r="E389" t="str">
            <v>un</v>
          </cell>
          <cell r="G389">
            <v>0</v>
          </cell>
          <cell r="H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 t="str">
            <v xml:space="preserve"> </v>
          </cell>
          <cell r="D390" t="str">
            <v xml:space="preserve"> </v>
          </cell>
          <cell r="E390" t="str">
            <v>un</v>
          </cell>
          <cell r="F390">
            <v>650.46</v>
          </cell>
          <cell r="G390">
            <v>232.86467999999999</v>
          </cell>
          <cell r="H390">
            <v>883.32468000000006</v>
          </cell>
        </row>
        <row r="391">
          <cell r="A391" t="str">
            <v>04.101.14</v>
          </cell>
          <cell r="B391" t="str">
            <v>Boca de BSTC D=1.20m-esc=30°</v>
          </cell>
          <cell r="C391" t="str">
            <v xml:space="preserve"> </v>
          </cell>
          <cell r="D391" t="str">
            <v xml:space="preserve"> </v>
          </cell>
          <cell r="E391" t="str">
            <v>un</v>
          </cell>
          <cell r="G391">
            <v>0</v>
          </cell>
          <cell r="H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 t="str">
            <v xml:space="preserve"> </v>
          </cell>
          <cell r="D392" t="str">
            <v xml:space="preserve"> </v>
          </cell>
          <cell r="E392" t="str">
            <v>un</v>
          </cell>
          <cell r="G392">
            <v>0</v>
          </cell>
          <cell r="H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 t="str">
            <v xml:space="preserve"> </v>
          </cell>
          <cell r="D393" t="str">
            <v xml:space="preserve"> </v>
          </cell>
          <cell r="E393" t="str">
            <v>un</v>
          </cell>
          <cell r="G393">
            <v>0</v>
          </cell>
          <cell r="H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 t="str">
            <v xml:space="preserve"> </v>
          </cell>
          <cell r="D394" t="str">
            <v xml:space="preserve"> </v>
          </cell>
          <cell r="E394" t="str">
            <v>un</v>
          </cell>
          <cell r="G394">
            <v>0</v>
          </cell>
          <cell r="H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 t="str">
            <v xml:space="preserve"> </v>
          </cell>
          <cell r="D395" t="str">
            <v xml:space="preserve"> </v>
          </cell>
          <cell r="E395" t="str">
            <v>un</v>
          </cell>
          <cell r="G395">
            <v>0</v>
          </cell>
          <cell r="H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 t="str">
            <v xml:space="preserve"> </v>
          </cell>
          <cell r="D396" t="str">
            <v xml:space="preserve"> </v>
          </cell>
          <cell r="E396" t="str">
            <v>un</v>
          </cell>
          <cell r="G396">
            <v>0</v>
          </cell>
          <cell r="H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 t="str">
            <v xml:space="preserve"> </v>
          </cell>
          <cell r="D397" t="str">
            <v xml:space="preserve"> </v>
          </cell>
          <cell r="E397" t="str">
            <v>un</v>
          </cell>
          <cell r="G397">
            <v>0</v>
          </cell>
          <cell r="H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  <cell r="H398">
            <v>335.30377999999996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 t="str">
            <v xml:space="preserve"> </v>
          </cell>
          <cell r="E399" t="str">
            <v>m</v>
          </cell>
          <cell r="F399">
            <v>421.31</v>
          </cell>
          <cell r="G399">
            <v>150.82898</v>
          </cell>
          <cell r="H399">
            <v>572.13897999999995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 t="str">
            <v xml:space="preserve"> </v>
          </cell>
          <cell r="E400" t="str">
            <v>m</v>
          </cell>
          <cell r="F400">
            <v>548.88</v>
          </cell>
          <cell r="G400">
            <v>196.49903999999998</v>
          </cell>
          <cell r="H400">
            <v>745.37904000000003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 t="str">
            <v xml:space="preserve"> </v>
          </cell>
          <cell r="E401" t="str">
            <v>m</v>
          </cell>
          <cell r="F401">
            <v>826.11</v>
          </cell>
          <cell r="G401">
            <v>295.74737999999996</v>
          </cell>
          <cell r="H401">
            <v>1121.8573799999999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  <cell r="H402">
            <v>560.75893999999994</v>
          </cell>
        </row>
        <row r="403">
          <cell r="A403" t="str">
            <v>04.111.01</v>
          </cell>
          <cell r="B403" t="str">
            <v>Boca de BDTC D=1.00m-normal</v>
          </cell>
          <cell r="C403" t="str">
            <v xml:space="preserve"> </v>
          </cell>
          <cell r="D403" t="str">
            <v xml:space="preserve"> </v>
          </cell>
          <cell r="E403" t="str">
            <v>un</v>
          </cell>
          <cell r="F403">
            <v>778.07</v>
          </cell>
          <cell r="G403">
            <v>278.54906</v>
          </cell>
          <cell r="H403">
            <v>1056.61906</v>
          </cell>
        </row>
        <row r="404">
          <cell r="A404" t="str">
            <v>04.111.02</v>
          </cell>
          <cell r="B404" t="str">
            <v>Boca de BDTC D=1.20m-normal</v>
          </cell>
          <cell r="C404" t="str">
            <v xml:space="preserve"> </v>
          </cell>
          <cell r="D404" t="str">
            <v xml:space="preserve"> </v>
          </cell>
          <cell r="E404" t="str">
            <v>un</v>
          </cell>
          <cell r="F404">
            <v>1120.43</v>
          </cell>
          <cell r="G404">
            <v>401.11394000000001</v>
          </cell>
          <cell r="H404">
            <v>1521.54394</v>
          </cell>
        </row>
        <row r="405">
          <cell r="A405" t="str">
            <v>04.111.03</v>
          </cell>
          <cell r="B405" t="str">
            <v>Boca de BDTC D=1.50m-normal</v>
          </cell>
          <cell r="C405" t="str">
            <v xml:space="preserve"> </v>
          </cell>
          <cell r="D405" t="str">
            <v xml:space="preserve"> </v>
          </cell>
          <cell r="E405" t="str">
            <v>un</v>
          </cell>
          <cell r="F405">
            <v>1949.87</v>
          </cell>
          <cell r="G405">
            <v>698.05345999999997</v>
          </cell>
          <cell r="H405">
            <v>2647.92346</v>
          </cell>
        </row>
        <row r="406">
          <cell r="A406" t="str">
            <v>04.111.05</v>
          </cell>
          <cell r="B406" t="str">
            <v>Boca de BDTC D=1.00m-esc=15°</v>
          </cell>
          <cell r="C406" t="str">
            <v xml:space="preserve"> </v>
          </cell>
          <cell r="D406" t="str">
            <v xml:space="preserve"> </v>
          </cell>
          <cell r="E406" t="str">
            <v>un</v>
          </cell>
          <cell r="F406">
            <v>812.88</v>
          </cell>
          <cell r="G406">
            <v>291.01103999999998</v>
          </cell>
          <cell r="H406">
            <v>1103.89104</v>
          </cell>
        </row>
        <row r="407">
          <cell r="A407" t="str">
            <v>04.111.06</v>
          </cell>
          <cell r="B407" t="str">
            <v>Boca de BDTC D=1.20m-esc=15°</v>
          </cell>
          <cell r="C407" t="str">
            <v xml:space="preserve"> </v>
          </cell>
          <cell r="D407" t="str">
            <v xml:space="preserve"> </v>
          </cell>
          <cell r="E407" t="str">
            <v>un</v>
          </cell>
          <cell r="G407">
            <v>0</v>
          </cell>
          <cell r="H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 t="str">
            <v xml:space="preserve"> </v>
          </cell>
          <cell r="D408" t="str">
            <v xml:space="preserve"> </v>
          </cell>
          <cell r="E408" t="str">
            <v>un</v>
          </cell>
          <cell r="G408">
            <v>0</v>
          </cell>
          <cell r="H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 t="str">
            <v xml:space="preserve"> </v>
          </cell>
          <cell r="D409" t="str">
            <v xml:space="preserve"> </v>
          </cell>
          <cell r="E409" t="str">
            <v>un</v>
          </cell>
          <cell r="F409">
            <v>905.03</v>
          </cell>
          <cell r="G409">
            <v>324.00073999999995</v>
          </cell>
          <cell r="H409">
            <v>1229.0307399999999</v>
          </cell>
        </row>
        <row r="410">
          <cell r="A410" t="str">
            <v>04.111.09</v>
          </cell>
          <cell r="B410" t="str">
            <v>Boca de BDTC D=1.20m-esc=30°</v>
          </cell>
          <cell r="C410" t="str">
            <v xml:space="preserve"> </v>
          </cell>
          <cell r="D410" t="str">
            <v xml:space="preserve"> </v>
          </cell>
          <cell r="E410" t="str">
            <v>un</v>
          </cell>
          <cell r="G410">
            <v>0</v>
          </cell>
          <cell r="H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 t="str">
            <v xml:space="preserve"> </v>
          </cell>
          <cell r="D411" t="str">
            <v xml:space="preserve"> </v>
          </cell>
          <cell r="E411" t="str">
            <v>un</v>
          </cell>
          <cell r="G411">
            <v>0</v>
          </cell>
          <cell r="H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 t="str">
            <v xml:space="preserve"> </v>
          </cell>
          <cell r="D412" t="str">
            <v xml:space="preserve"> </v>
          </cell>
          <cell r="E412" t="str">
            <v>un</v>
          </cell>
          <cell r="G412">
            <v>0</v>
          </cell>
          <cell r="H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 t="str">
            <v xml:space="preserve"> </v>
          </cell>
          <cell r="D413" t="str">
            <v xml:space="preserve"> </v>
          </cell>
          <cell r="E413" t="str">
            <v>un</v>
          </cell>
          <cell r="G413">
            <v>0</v>
          </cell>
          <cell r="H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 t="str">
            <v xml:space="preserve"> </v>
          </cell>
          <cell r="D414" t="str">
            <v xml:space="preserve"> </v>
          </cell>
          <cell r="E414" t="str">
            <v>un</v>
          </cell>
          <cell r="G414">
            <v>0</v>
          </cell>
          <cell r="H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 t="str">
            <v xml:space="preserve"> </v>
          </cell>
          <cell r="E415" t="str">
            <v>m</v>
          </cell>
          <cell r="F415">
            <v>441.8</v>
          </cell>
          <cell r="G415">
            <v>158.1644</v>
          </cell>
          <cell r="H415">
            <v>599.96440000000007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 t="str">
            <v xml:space="preserve"> </v>
          </cell>
          <cell r="E416" t="str">
            <v>m</v>
          </cell>
          <cell r="F416">
            <v>595.58000000000004</v>
          </cell>
          <cell r="G416">
            <v>213.21764000000002</v>
          </cell>
          <cell r="H416">
            <v>808.79764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 t="str">
            <v xml:space="preserve"> </v>
          </cell>
          <cell r="E417" t="str">
            <v>m</v>
          </cell>
          <cell r="F417">
            <v>817.55</v>
          </cell>
          <cell r="G417">
            <v>292.68289999999996</v>
          </cell>
          <cell r="H417">
            <v>1110.2329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 t="str">
            <v xml:space="preserve"> </v>
          </cell>
          <cell r="E418" t="str">
            <v>m</v>
          </cell>
          <cell r="G418">
            <v>0</v>
          </cell>
          <cell r="H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 t="str">
            <v xml:space="preserve"> </v>
          </cell>
          <cell r="D419" t="str">
            <v xml:space="preserve"> </v>
          </cell>
          <cell r="E419" t="str">
            <v>un</v>
          </cell>
          <cell r="F419">
            <v>504.73</v>
          </cell>
          <cell r="G419">
            <v>180.69334000000001</v>
          </cell>
          <cell r="H419">
            <v>685.42334000000005</v>
          </cell>
        </row>
        <row r="420">
          <cell r="A420" t="str">
            <v>04.121.01</v>
          </cell>
          <cell r="B420" t="str">
            <v>Boca de BTTC D=1.00m-normal</v>
          </cell>
          <cell r="C420" t="str">
            <v xml:space="preserve"> </v>
          </cell>
          <cell r="D420" t="str">
            <v xml:space="preserve"> </v>
          </cell>
          <cell r="E420" t="str">
            <v>un</v>
          </cell>
          <cell r="F420">
            <v>999.17</v>
          </cell>
          <cell r="G420">
            <v>357.70285999999999</v>
          </cell>
          <cell r="H420">
            <v>1356.8728599999999</v>
          </cell>
        </row>
        <row r="421">
          <cell r="A421" t="str">
            <v>04.121.02</v>
          </cell>
          <cell r="B421" t="str">
            <v>Boca de BTTC D=1.20m-normal</v>
          </cell>
          <cell r="C421" t="str">
            <v xml:space="preserve"> </v>
          </cell>
          <cell r="D421" t="str">
            <v xml:space="preserve"> </v>
          </cell>
          <cell r="E421" t="str">
            <v>un</v>
          </cell>
          <cell r="F421">
            <v>1440.05</v>
          </cell>
          <cell r="G421">
            <v>515.53789999999992</v>
          </cell>
          <cell r="H421">
            <v>1955.5879</v>
          </cell>
        </row>
        <row r="422">
          <cell r="A422" t="str">
            <v>04.121.03</v>
          </cell>
          <cell r="B422" t="str">
            <v>Boca de BTTC D=1.50m-normal</v>
          </cell>
          <cell r="C422" t="str">
            <v xml:space="preserve"> </v>
          </cell>
          <cell r="D422" t="str">
            <v xml:space="preserve"> </v>
          </cell>
          <cell r="E422" t="str">
            <v>un</v>
          </cell>
          <cell r="G422">
            <v>0</v>
          </cell>
          <cell r="H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 t="str">
            <v xml:space="preserve"> </v>
          </cell>
          <cell r="D423" t="str">
            <v xml:space="preserve"> </v>
          </cell>
          <cell r="E423" t="str">
            <v>un</v>
          </cell>
          <cell r="G423">
            <v>0</v>
          </cell>
          <cell r="H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 t="str">
            <v xml:space="preserve"> </v>
          </cell>
          <cell r="D424" t="str">
            <v xml:space="preserve"> </v>
          </cell>
          <cell r="E424" t="str">
            <v>un</v>
          </cell>
          <cell r="G424">
            <v>0</v>
          </cell>
          <cell r="H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 t="str">
            <v xml:space="preserve"> </v>
          </cell>
          <cell r="D425" t="str">
            <v xml:space="preserve"> </v>
          </cell>
          <cell r="E425" t="str">
            <v>un</v>
          </cell>
          <cell r="G425">
            <v>0</v>
          </cell>
          <cell r="H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 t="str">
            <v xml:space="preserve"> </v>
          </cell>
          <cell r="D426" t="str">
            <v xml:space="preserve"> </v>
          </cell>
          <cell r="E426" t="str">
            <v>un</v>
          </cell>
          <cell r="G426">
            <v>0</v>
          </cell>
          <cell r="H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 t="str">
            <v xml:space="preserve"> </v>
          </cell>
          <cell r="D427" t="str">
            <v xml:space="preserve"> </v>
          </cell>
          <cell r="E427" t="str">
            <v>un</v>
          </cell>
          <cell r="G427">
            <v>0</v>
          </cell>
          <cell r="H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 t="str">
            <v xml:space="preserve"> </v>
          </cell>
          <cell r="D428" t="str">
            <v xml:space="preserve"> </v>
          </cell>
          <cell r="E428" t="str">
            <v>un</v>
          </cell>
          <cell r="G428">
            <v>0</v>
          </cell>
          <cell r="H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 t="str">
            <v xml:space="preserve"> </v>
          </cell>
          <cell r="D429" t="str">
            <v xml:space="preserve"> </v>
          </cell>
          <cell r="E429" t="str">
            <v>un</v>
          </cell>
          <cell r="G429">
            <v>0</v>
          </cell>
          <cell r="H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 t="str">
            <v xml:space="preserve"> </v>
          </cell>
          <cell r="D430" t="str">
            <v xml:space="preserve"> </v>
          </cell>
          <cell r="E430" t="str">
            <v>un</v>
          </cell>
          <cell r="G430">
            <v>0</v>
          </cell>
          <cell r="H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 t="str">
            <v xml:space="preserve"> </v>
          </cell>
          <cell r="D431" t="str">
            <v xml:space="preserve"> </v>
          </cell>
          <cell r="E431" t="str">
            <v>un</v>
          </cell>
          <cell r="G431">
            <v>0</v>
          </cell>
          <cell r="H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 t="str">
            <v xml:space="preserve"> </v>
          </cell>
          <cell r="E432" t="str">
            <v>m</v>
          </cell>
          <cell r="F432">
            <v>388.87</v>
          </cell>
          <cell r="G432">
            <v>139.21546000000001</v>
          </cell>
          <cell r="H432">
            <v>528.08546000000001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 t="str">
            <v xml:space="preserve"> </v>
          </cell>
          <cell r="E433" t="str">
            <v>m</v>
          </cell>
          <cell r="F433">
            <v>543.29999999999995</v>
          </cell>
          <cell r="G433">
            <v>194.50139999999999</v>
          </cell>
          <cell r="H433">
            <v>737.80139999999994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 t="str">
            <v xml:space="preserve"> </v>
          </cell>
          <cell r="E434" t="str">
            <v>m</v>
          </cell>
          <cell r="F434">
            <v>762.56</v>
          </cell>
          <cell r="G434">
            <v>272.99647999999996</v>
          </cell>
          <cell r="H434">
            <v>1035.55648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 t="str">
            <v xml:space="preserve"> </v>
          </cell>
          <cell r="E435" t="str">
            <v>m</v>
          </cell>
          <cell r="F435">
            <v>998.67</v>
          </cell>
          <cell r="G435">
            <v>357.52385999999996</v>
          </cell>
          <cell r="H435">
            <v>1356.1938599999999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 t="str">
            <v xml:space="preserve"> </v>
          </cell>
          <cell r="E436" t="str">
            <v>m</v>
          </cell>
          <cell r="F436">
            <v>345.02</v>
          </cell>
          <cell r="G436">
            <v>123.51715999999999</v>
          </cell>
          <cell r="H436">
            <v>468.53715999999997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 t="str">
            <v xml:space="preserve"> </v>
          </cell>
          <cell r="E437" t="str">
            <v>m</v>
          </cell>
          <cell r="F437">
            <v>487.46</v>
          </cell>
          <cell r="G437">
            <v>174.51067999999998</v>
          </cell>
          <cell r="H437">
            <v>661.9706799999999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 t="str">
            <v xml:space="preserve"> </v>
          </cell>
          <cell r="E438" t="str">
            <v>m</v>
          </cell>
          <cell r="F438">
            <v>718.65</v>
          </cell>
          <cell r="G438">
            <v>257.27670000000001</v>
          </cell>
          <cell r="H438">
            <v>975.92669999999998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 t="str">
            <v xml:space="preserve"> </v>
          </cell>
          <cell r="E439" t="str">
            <v>m</v>
          </cell>
          <cell r="F439">
            <v>986.67</v>
          </cell>
          <cell r="G439">
            <v>353.22785999999996</v>
          </cell>
          <cell r="H439">
            <v>1339.89786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 t="str">
            <v xml:space="preserve"> </v>
          </cell>
          <cell r="E440" t="str">
            <v>m</v>
          </cell>
          <cell r="F440">
            <v>374.93</v>
          </cell>
          <cell r="G440">
            <v>134.22494</v>
          </cell>
          <cell r="H440">
            <v>509.15494000000001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 t="str">
            <v xml:space="preserve"> </v>
          </cell>
          <cell r="E441" t="str">
            <v>m</v>
          </cell>
          <cell r="F441">
            <v>571.76</v>
          </cell>
          <cell r="G441">
            <v>204.69007999999999</v>
          </cell>
          <cell r="H441">
            <v>776.45007999999996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 t="str">
            <v xml:space="preserve"> </v>
          </cell>
          <cell r="E442" t="str">
            <v>m</v>
          </cell>
          <cell r="F442">
            <v>824.35</v>
          </cell>
          <cell r="G442">
            <v>295.1173</v>
          </cell>
          <cell r="H442">
            <v>1119.4673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 t="str">
            <v xml:space="preserve"> </v>
          </cell>
          <cell r="E443" t="str">
            <v>m</v>
          </cell>
          <cell r="G443">
            <v>0</v>
          </cell>
          <cell r="H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 t="str">
            <v xml:space="preserve"> </v>
          </cell>
          <cell r="E444" t="str">
            <v>m</v>
          </cell>
          <cell r="G444">
            <v>0</v>
          </cell>
          <cell r="H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 t="str">
            <v xml:space="preserve"> </v>
          </cell>
          <cell r="E445" t="str">
            <v>m</v>
          </cell>
          <cell r="F445">
            <v>641.59</v>
          </cell>
          <cell r="G445">
            <v>229.68922000000001</v>
          </cell>
          <cell r="H445">
            <v>871.27922000000001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 t="str">
            <v xml:space="preserve"> </v>
          </cell>
          <cell r="E446" t="str">
            <v>m</v>
          </cell>
          <cell r="F446">
            <v>925.52</v>
          </cell>
          <cell r="G446">
            <v>331.33616000000001</v>
          </cell>
          <cell r="H446">
            <v>1256.85616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 t="str">
            <v xml:space="preserve"> </v>
          </cell>
          <cell r="E447" t="str">
            <v>m</v>
          </cell>
          <cell r="G447">
            <v>0</v>
          </cell>
          <cell r="H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 t="str">
            <v xml:space="preserve"> </v>
          </cell>
          <cell r="E448" t="str">
            <v>m</v>
          </cell>
          <cell r="G448">
            <v>0</v>
          </cell>
          <cell r="H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 t="str">
            <v xml:space="preserve"> </v>
          </cell>
          <cell r="E449" t="str">
            <v>m</v>
          </cell>
          <cell r="G449">
            <v>0</v>
          </cell>
          <cell r="H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 t="str">
            <v xml:space="preserve"> </v>
          </cell>
          <cell r="E450" t="str">
            <v>m</v>
          </cell>
          <cell r="G450">
            <v>0</v>
          </cell>
          <cell r="H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 t="str">
            <v xml:space="preserve"> </v>
          </cell>
          <cell r="E451" t="str">
            <v>m</v>
          </cell>
          <cell r="G451">
            <v>0</v>
          </cell>
          <cell r="H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 t="str">
            <v xml:space="preserve"> </v>
          </cell>
          <cell r="E452" t="str">
            <v>m</v>
          </cell>
          <cell r="G452">
            <v>0</v>
          </cell>
          <cell r="H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 t="str">
            <v xml:space="preserve"> </v>
          </cell>
          <cell r="E453" t="str">
            <v>m</v>
          </cell>
          <cell r="G453">
            <v>0</v>
          </cell>
          <cell r="H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 t="str">
            <v xml:space="preserve"> </v>
          </cell>
          <cell r="E454" t="str">
            <v>m</v>
          </cell>
          <cell r="G454">
            <v>0</v>
          </cell>
          <cell r="H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 t="str">
            <v xml:space="preserve"> </v>
          </cell>
          <cell r="E455" t="str">
            <v>m</v>
          </cell>
          <cell r="G455">
            <v>0</v>
          </cell>
          <cell r="H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 t="str">
            <v xml:space="preserve"> </v>
          </cell>
          <cell r="E456" t="str">
            <v>m</v>
          </cell>
          <cell r="G456">
            <v>0</v>
          </cell>
          <cell r="H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 t="str">
            <v xml:space="preserve"> </v>
          </cell>
          <cell r="E457" t="str">
            <v>m</v>
          </cell>
          <cell r="G457">
            <v>0</v>
          </cell>
          <cell r="H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 t="str">
            <v xml:space="preserve"> </v>
          </cell>
          <cell r="E458" t="str">
            <v>m</v>
          </cell>
          <cell r="G458">
            <v>0</v>
          </cell>
          <cell r="H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 t="str">
            <v xml:space="preserve"> </v>
          </cell>
          <cell r="E459" t="str">
            <v>m</v>
          </cell>
          <cell r="G459">
            <v>0</v>
          </cell>
          <cell r="H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 t="str">
            <v xml:space="preserve"> </v>
          </cell>
          <cell r="D460" t="str">
            <v xml:space="preserve"> </v>
          </cell>
          <cell r="E460" t="str">
            <v>un</v>
          </cell>
          <cell r="F460">
            <v>2319.15</v>
          </cell>
          <cell r="G460">
            <v>830.25570000000005</v>
          </cell>
          <cell r="H460">
            <v>3149.4057000000003</v>
          </cell>
        </row>
        <row r="461">
          <cell r="A461" t="str">
            <v>04.201.02</v>
          </cell>
          <cell r="B461" t="str">
            <v>Boca de BSCC 2.00x2.00m - normal</v>
          </cell>
          <cell r="C461" t="str">
            <v xml:space="preserve"> </v>
          </cell>
          <cell r="D461" t="str">
            <v xml:space="preserve"> </v>
          </cell>
          <cell r="E461" t="str">
            <v>un</v>
          </cell>
          <cell r="F461">
            <v>3589.28</v>
          </cell>
          <cell r="G461">
            <v>1284.9622400000001</v>
          </cell>
          <cell r="H461">
            <v>4874.2422400000005</v>
          </cell>
        </row>
        <row r="462">
          <cell r="A462" t="str">
            <v>04.201.03</v>
          </cell>
          <cell r="B462" t="str">
            <v>Boca de BSCC 2.50x2.50m - normal</v>
          </cell>
          <cell r="C462" t="str">
            <v xml:space="preserve"> </v>
          </cell>
          <cell r="D462" t="str">
            <v xml:space="preserve"> </v>
          </cell>
          <cell r="E462" t="str">
            <v>un</v>
          </cell>
          <cell r="F462">
            <v>4845.04</v>
          </cell>
          <cell r="G462">
            <v>1734.52432</v>
          </cell>
          <cell r="H462">
            <v>6579.5643199999995</v>
          </cell>
        </row>
        <row r="463">
          <cell r="A463" t="str">
            <v>04.201.04</v>
          </cell>
          <cell r="B463" t="str">
            <v>Boca de BSCC 3.00x3.00m - normal</v>
          </cell>
          <cell r="C463" t="str">
            <v xml:space="preserve"> </v>
          </cell>
          <cell r="D463" t="str">
            <v xml:space="preserve"> </v>
          </cell>
          <cell r="E463" t="str">
            <v>un</v>
          </cell>
          <cell r="F463">
            <v>6854.77</v>
          </cell>
          <cell r="G463">
            <v>2454.0076600000002</v>
          </cell>
          <cell r="H463">
            <v>9308.7776599999997</v>
          </cell>
        </row>
        <row r="464">
          <cell r="A464" t="str">
            <v>04.201.05</v>
          </cell>
          <cell r="B464" t="str">
            <v>Boca de BSCC 1.50x1.50m - esc=15º</v>
          </cell>
          <cell r="C464" t="str">
            <v xml:space="preserve"> </v>
          </cell>
          <cell r="D464" t="str">
            <v xml:space="preserve"> </v>
          </cell>
          <cell r="E464" t="str">
            <v>un</v>
          </cell>
          <cell r="G464">
            <v>0</v>
          </cell>
          <cell r="H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 t="str">
            <v xml:space="preserve"> </v>
          </cell>
          <cell r="D465" t="str">
            <v xml:space="preserve"> </v>
          </cell>
          <cell r="E465" t="str">
            <v>un</v>
          </cell>
          <cell r="F465">
            <v>3653.28</v>
          </cell>
          <cell r="G465">
            <v>1307.8742400000001</v>
          </cell>
          <cell r="H465">
            <v>4961.1542399999998</v>
          </cell>
        </row>
        <row r="466">
          <cell r="A466" t="str">
            <v>04.201.07</v>
          </cell>
          <cell r="B466" t="str">
            <v>Boca de BSCC 2.50x2.50m - esc=15º</v>
          </cell>
          <cell r="C466" t="str">
            <v xml:space="preserve"> </v>
          </cell>
          <cell r="D466" t="str">
            <v xml:space="preserve"> </v>
          </cell>
          <cell r="E466" t="str">
            <v>un</v>
          </cell>
          <cell r="F466">
            <v>5106.16</v>
          </cell>
          <cell r="G466">
            <v>1828.0052799999999</v>
          </cell>
          <cell r="H466">
            <v>6934.1652799999993</v>
          </cell>
        </row>
        <row r="467">
          <cell r="A467" t="str">
            <v>04.201.08</v>
          </cell>
          <cell r="B467" t="str">
            <v>Boca de BSCC 3.00x3.00m - esc=15º</v>
          </cell>
          <cell r="C467" t="str">
            <v xml:space="preserve"> </v>
          </cell>
          <cell r="D467" t="str">
            <v xml:space="preserve"> </v>
          </cell>
          <cell r="E467" t="str">
            <v>un</v>
          </cell>
          <cell r="G467">
            <v>0</v>
          </cell>
          <cell r="H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 t="str">
            <v xml:space="preserve"> </v>
          </cell>
          <cell r="D468" t="str">
            <v xml:space="preserve"> </v>
          </cell>
          <cell r="E468" t="str">
            <v>un</v>
          </cell>
          <cell r="G468">
            <v>0</v>
          </cell>
          <cell r="H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 t="str">
            <v xml:space="preserve"> </v>
          </cell>
          <cell r="D469" t="str">
            <v xml:space="preserve"> </v>
          </cell>
          <cell r="E469" t="str">
            <v>un</v>
          </cell>
          <cell r="G469">
            <v>0</v>
          </cell>
          <cell r="H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 t="str">
            <v xml:space="preserve"> </v>
          </cell>
          <cell r="D470" t="str">
            <v xml:space="preserve"> </v>
          </cell>
          <cell r="E470" t="str">
            <v>un</v>
          </cell>
          <cell r="G470">
            <v>0</v>
          </cell>
          <cell r="H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 t="str">
            <v xml:space="preserve"> </v>
          </cell>
          <cell r="D471" t="str">
            <v xml:space="preserve"> </v>
          </cell>
          <cell r="E471" t="str">
            <v>un</v>
          </cell>
          <cell r="G471">
            <v>0</v>
          </cell>
          <cell r="H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 t="str">
            <v xml:space="preserve"> </v>
          </cell>
          <cell r="D472" t="str">
            <v xml:space="preserve"> </v>
          </cell>
          <cell r="E472" t="str">
            <v>un</v>
          </cell>
          <cell r="G472">
            <v>0</v>
          </cell>
          <cell r="H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 t="str">
            <v xml:space="preserve"> </v>
          </cell>
          <cell r="D473" t="str">
            <v xml:space="preserve"> </v>
          </cell>
          <cell r="E473" t="str">
            <v>un</v>
          </cell>
          <cell r="G473">
            <v>0</v>
          </cell>
          <cell r="H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 t="str">
            <v xml:space="preserve"> </v>
          </cell>
          <cell r="D474" t="str">
            <v xml:space="preserve"> </v>
          </cell>
          <cell r="E474" t="str">
            <v>un</v>
          </cell>
          <cell r="G474">
            <v>0</v>
          </cell>
          <cell r="H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 t="str">
            <v xml:space="preserve"> </v>
          </cell>
          <cell r="D475" t="str">
            <v xml:space="preserve"> </v>
          </cell>
          <cell r="E475" t="str">
            <v>un</v>
          </cell>
          <cell r="G475">
            <v>0</v>
          </cell>
          <cell r="H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 t="str">
            <v xml:space="preserve"> </v>
          </cell>
          <cell r="E476" t="str">
            <v>m</v>
          </cell>
          <cell r="F476">
            <v>636.33000000000004</v>
          </cell>
          <cell r="G476">
            <v>227.80614</v>
          </cell>
          <cell r="H476">
            <v>864.13614000000007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 t="str">
            <v xml:space="preserve"> </v>
          </cell>
          <cell r="E477" t="str">
            <v>m</v>
          </cell>
          <cell r="G477">
            <v>0</v>
          </cell>
          <cell r="H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 t="str">
            <v xml:space="preserve"> </v>
          </cell>
          <cell r="E478" t="str">
            <v>m</v>
          </cell>
          <cell r="G478">
            <v>0</v>
          </cell>
          <cell r="H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 t="str">
            <v xml:space="preserve"> </v>
          </cell>
          <cell r="E479" t="str">
            <v>m</v>
          </cell>
          <cell r="G479">
            <v>0</v>
          </cell>
          <cell r="H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 t="str">
            <v xml:space="preserve"> </v>
          </cell>
          <cell r="E480" t="str">
            <v>m</v>
          </cell>
          <cell r="F480">
            <v>556.6</v>
          </cell>
          <cell r="G480">
            <v>199.2628</v>
          </cell>
          <cell r="H480">
            <v>755.86279999999999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 t="str">
            <v xml:space="preserve"> </v>
          </cell>
          <cell r="E481" t="str">
            <v>m</v>
          </cell>
          <cell r="G481">
            <v>0</v>
          </cell>
          <cell r="H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 t="str">
            <v xml:space="preserve"> </v>
          </cell>
          <cell r="E482" t="str">
            <v>m</v>
          </cell>
          <cell r="G482">
            <v>0</v>
          </cell>
          <cell r="H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 t="str">
            <v xml:space="preserve"> </v>
          </cell>
          <cell r="E483" t="str">
            <v>m</v>
          </cell>
          <cell r="G483">
            <v>0</v>
          </cell>
          <cell r="H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 t="str">
            <v xml:space="preserve"> </v>
          </cell>
          <cell r="E484" t="str">
            <v>m</v>
          </cell>
          <cell r="G484">
            <v>0</v>
          </cell>
          <cell r="H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 t="str">
            <v xml:space="preserve"> </v>
          </cell>
          <cell r="E485" t="str">
            <v>m</v>
          </cell>
          <cell r="G485">
            <v>0</v>
          </cell>
          <cell r="H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 t="str">
            <v xml:space="preserve"> </v>
          </cell>
          <cell r="E486" t="str">
            <v>m</v>
          </cell>
          <cell r="G486">
            <v>0</v>
          </cell>
          <cell r="H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 t="str">
            <v xml:space="preserve"> </v>
          </cell>
          <cell r="E487" t="str">
            <v>m</v>
          </cell>
          <cell r="G487">
            <v>0</v>
          </cell>
          <cell r="H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 t="str">
            <v xml:space="preserve"> </v>
          </cell>
          <cell r="E488" t="str">
            <v>m</v>
          </cell>
          <cell r="G488">
            <v>0</v>
          </cell>
          <cell r="H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 t="str">
            <v xml:space="preserve"> </v>
          </cell>
          <cell r="E489" t="str">
            <v>m</v>
          </cell>
          <cell r="G489">
            <v>0</v>
          </cell>
          <cell r="H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 t="str">
            <v xml:space="preserve"> </v>
          </cell>
          <cell r="E490" t="str">
            <v>m</v>
          </cell>
          <cell r="G490">
            <v>0</v>
          </cell>
          <cell r="H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 t="str">
            <v xml:space="preserve"> </v>
          </cell>
          <cell r="E491" t="str">
            <v>m</v>
          </cell>
          <cell r="G491">
            <v>0</v>
          </cell>
          <cell r="H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 t="str">
            <v xml:space="preserve"> </v>
          </cell>
          <cell r="E492" t="str">
            <v>m</v>
          </cell>
          <cell r="G492">
            <v>0</v>
          </cell>
          <cell r="H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 t="str">
            <v xml:space="preserve"> </v>
          </cell>
          <cell r="E493" t="str">
            <v>m</v>
          </cell>
          <cell r="G493">
            <v>0</v>
          </cell>
          <cell r="H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 t="str">
            <v xml:space="preserve"> </v>
          </cell>
          <cell r="E494" t="str">
            <v>m</v>
          </cell>
          <cell r="G494">
            <v>0</v>
          </cell>
          <cell r="H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 t="str">
            <v xml:space="preserve"> </v>
          </cell>
          <cell r="E495" t="str">
            <v>m</v>
          </cell>
          <cell r="G495">
            <v>0</v>
          </cell>
          <cell r="H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 t="str">
            <v xml:space="preserve"> </v>
          </cell>
          <cell r="E496" t="str">
            <v>m</v>
          </cell>
          <cell r="G496">
            <v>0</v>
          </cell>
          <cell r="H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 t="str">
            <v xml:space="preserve"> </v>
          </cell>
          <cell r="E497" t="str">
            <v>m</v>
          </cell>
          <cell r="G497">
            <v>0</v>
          </cell>
          <cell r="H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 t="str">
            <v xml:space="preserve"> </v>
          </cell>
          <cell r="E498" t="str">
            <v>m</v>
          </cell>
          <cell r="G498">
            <v>0</v>
          </cell>
          <cell r="H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 t="str">
            <v xml:space="preserve"> </v>
          </cell>
          <cell r="E499" t="str">
            <v>m</v>
          </cell>
          <cell r="G499">
            <v>0</v>
          </cell>
          <cell r="H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 t="str">
            <v xml:space="preserve"> </v>
          </cell>
          <cell r="E500" t="str">
            <v>m</v>
          </cell>
          <cell r="G500">
            <v>0</v>
          </cell>
          <cell r="H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 t="str">
            <v xml:space="preserve"> </v>
          </cell>
          <cell r="E501" t="str">
            <v>m</v>
          </cell>
          <cell r="G501">
            <v>0</v>
          </cell>
          <cell r="H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 t="str">
            <v xml:space="preserve"> </v>
          </cell>
          <cell r="E502" t="str">
            <v>m</v>
          </cell>
          <cell r="G502">
            <v>0</v>
          </cell>
          <cell r="H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 t="str">
            <v xml:space="preserve"> </v>
          </cell>
          <cell r="E503" t="str">
            <v>m</v>
          </cell>
          <cell r="G503">
            <v>0</v>
          </cell>
          <cell r="H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 t="str">
            <v xml:space="preserve"> </v>
          </cell>
          <cell r="D504" t="str">
            <v xml:space="preserve"> </v>
          </cell>
          <cell r="E504" t="str">
            <v>un</v>
          </cell>
          <cell r="F504">
            <v>2682.37</v>
          </cell>
          <cell r="G504">
            <v>960.28845999999987</v>
          </cell>
          <cell r="H504">
            <v>3642.6584599999996</v>
          </cell>
        </row>
        <row r="505">
          <cell r="A505" t="str">
            <v>04.211.02</v>
          </cell>
          <cell r="B505" t="str">
            <v>Boca de BDCC 2.00x2.00m - normal</v>
          </cell>
          <cell r="C505" t="str">
            <v xml:space="preserve"> </v>
          </cell>
          <cell r="D505" t="str">
            <v xml:space="preserve"> </v>
          </cell>
          <cell r="E505" t="str">
            <v>un</v>
          </cell>
          <cell r="G505">
            <v>0</v>
          </cell>
          <cell r="H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 t="str">
            <v xml:space="preserve"> </v>
          </cell>
          <cell r="D506" t="str">
            <v xml:space="preserve"> </v>
          </cell>
          <cell r="E506" t="str">
            <v>un</v>
          </cell>
          <cell r="G506">
            <v>0</v>
          </cell>
          <cell r="H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 t="str">
            <v xml:space="preserve"> </v>
          </cell>
          <cell r="D507" t="str">
            <v xml:space="preserve"> </v>
          </cell>
          <cell r="E507" t="str">
            <v>un</v>
          </cell>
          <cell r="G507">
            <v>0</v>
          </cell>
          <cell r="H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 t="str">
            <v xml:space="preserve"> </v>
          </cell>
          <cell r="D508" t="str">
            <v xml:space="preserve"> </v>
          </cell>
          <cell r="E508" t="str">
            <v>un</v>
          </cell>
          <cell r="G508">
            <v>0</v>
          </cell>
          <cell r="H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 t="str">
            <v xml:space="preserve"> </v>
          </cell>
          <cell r="D509" t="str">
            <v xml:space="preserve"> </v>
          </cell>
          <cell r="E509" t="str">
            <v>un</v>
          </cell>
          <cell r="G509">
            <v>0</v>
          </cell>
          <cell r="H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 t="str">
            <v xml:space="preserve"> </v>
          </cell>
          <cell r="D510" t="str">
            <v xml:space="preserve"> </v>
          </cell>
          <cell r="E510" t="str">
            <v>un</v>
          </cell>
          <cell r="G510">
            <v>0</v>
          </cell>
          <cell r="H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 t="str">
            <v xml:space="preserve"> </v>
          </cell>
          <cell r="D511" t="str">
            <v xml:space="preserve"> </v>
          </cell>
          <cell r="E511" t="str">
            <v>un</v>
          </cell>
          <cell r="G511">
            <v>0</v>
          </cell>
          <cell r="H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 t="str">
            <v xml:space="preserve"> </v>
          </cell>
          <cell r="D512" t="str">
            <v xml:space="preserve"> </v>
          </cell>
          <cell r="E512" t="str">
            <v>un</v>
          </cell>
          <cell r="F512">
            <v>3161.55</v>
          </cell>
          <cell r="G512">
            <v>1131.8349000000001</v>
          </cell>
          <cell r="H512">
            <v>4293.3849</v>
          </cell>
        </row>
        <row r="513">
          <cell r="A513" t="str">
            <v>04.211.10</v>
          </cell>
          <cell r="B513" t="str">
            <v>Boca de BDCC 2.00x2.00m - esc=30°</v>
          </cell>
          <cell r="C513" t="str">
            <v xml:space="preserve"> </v>
          </cell>
          <cell r="D513" t="str">
            <v xml:space="preserve"> </v>
          </cell>
          <cell r="E513" t="str">
            <v>un</v>
          </cell>
          <cell r="G513">
            <v>0</v>
          </cell>
          <cell r="H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 t="str">
            <v xml:space="preserve"> </v>
          </cell>
          <cell r="D514" t="str">
            <v xml:space="preserve"> </v>
          </cell>
          <cell r="E514" t="str">
            <v>un</v>
          </cell>
          <cell r="G514">
            <v>0</v>
          </cell>
          <cell r="H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 t="str">
            <v xml:space="preserve"> </v>
          </cell>
          <cell r="D515" t="str">
            <v xml:space="preserve"> </v>
          </cell>
          <cell r="E515" t="str">
            <v>un</v>
          </cell>
          <cell r="G515">
            <v>0</v>
          </cell>
          <cell r="H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 t="str">
            <v xml:space="preserve"> </v>
          </cell>
          <cell r="D516" t="str">
            <v xml:space="preserve"> </v>
          </cell>
          <cell r="E516" t="str">
            <v>un</v>
          </cell>
          <cell r="G516">
            <v>0</v>
          </cell>
          <cell r="H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 t="str">
            <v xml:space="preserve"> </v>
          </cell>
          <cell r="D517" t="str">
            <v xml:space="preserve"> </v>
          </cell>
          <cell r="E517" t="str">
            <v>un</v>
          </cell>
          <cell r="G517">
            <v>0</v>
          </cell>
          <cell r="H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 t="str">
            <v xml:space="preserve"> </v>
          </cell>
          <cell r="D518" t="str">
            <v xml:space="preserve"> </v>
          </cell>
          <cell r="E518" t="str">
            <v>un</v>
          </cell>
          <cell r="G518">
            <v>0</v>
          </cell>
          <cell r="H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 t="str">
            <v xml:space="preserve"> </v>
          </cell>
          <cell r="D519" t="str">
            <v xml:space="preserve"> </v>
          </cell>
          <cell r="E519" t="str">
            <v>un</v>
          </cell>
          <cell r="G519">
            <v>0</v>
          </cell>
          <cell r="H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 t="str">
            <v xml:space="preserve"> </v>
          </cell>
          <cell r="E520" t="str">
            <v>m</v>
          </cell>
          <cell r="G520">
            <v>0</v>
          </cell>
          <cell r="H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 t="str">
            <v xml:space="preserve"> </v>
          </cell>
          <cell r="E521" t="str">
            <v>m</v>
          </cell>
          <cell r="G521">
            <v>0</v>
          </cell>
          <cell r="H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 t="str">
            <v xml:space="preserve"> </v>
          </cell>
          <cell r="E522" t="str">
            <v>m</v>
          </cell>
          <cell r="G522">
            <v>0</v>
          </cell>
          <cell r="H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 t="str">
            <v xml:space="preserve"> </v>
          </cell>
          <cell r="E523" t="str">
            <v>m</v>
          </cell>
          <cell r="G523">
            <v>0</v>
          </cell>
          <cell r="H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 t="str">
            <v xml:space="preserve"> </v>
          </cell>
          <cell r="E524" t="str">
            <v>m</v>
          </cell>
          <cell r="F524">
            <v>825.87</v>
          </cell>
          <cell r="G524">
            <v>295.66145999999998</v>
          </cell>
          <cell r="H524">
            <v>1121.5314599999999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 t="str">
            <v xml:space="preserve"> </v>
          </cell>
          <cell r="E525" t="str">
            <v>m</v>
          </cell>
          <cell r="F525">
            <v>1187.6199999999999</v>
          </cell>
          <cell r="G525">
            <v>425.16795999999994</v>
          </cell>
          <cell r="H525">
            <v>1612.7879599999999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 t="str">
            <v xml:space="preserve"> </v>
          </cell>
          <cell r="E526" t="str">
            <v>m</v>
          </cell>
          <cell r="G526">
            <v>0</v>
          </cell>
          <cell r="H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 t="str">
            <v xml:space="preserve"> </v>
          </cell>
          <cell r="E527" t="str">
            <v>m</v>
          </cell>
          <cell r="G527">
            <v>0</v>
          </cell>
          <cell r="H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 t="str">
            <v xml:space="preserve"> </v>
          </cell>
          <cell r="E528" t="str">
            <v>m</v>
          </cell>
          <cell r="F528">
            <v>899.7</v>
          </cell>
          <cell r="G528">
            <v>322.0926</v>
          </cell>
          <cell r="H528">
            <v>1221.7926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 t="str">
            <v xml:space="preserve"> </v>
          </cell>
          <cell r="E529" t="str">
            <v>m</v>
          </cell>
          <cell r="G529">
            <v>0</v>
          </cell>
          <cell r="H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 t="str">
            <v xml:space="preserve"> </v>
          </cell>
          <cell r="E530" t="str">
            <v>m</v>
          </cell>
          <cell r="G530">
            <v>0</v>
          </cell>
          <cell r="H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 t="str">
            <v xml:space="preserve"> </v>
          </cell>
          <cell r="E531" t="str">
            <v>m</v>
          </cell>
          <cell r="G531">
            <v>0</v>
          </cell>
          <cell r="H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 t="str">
            <v xml:space="preserve"> </v>
          </cell>
          <cell r="E532" t="str">
            <v>m</v>
          </cell>
          <cell r="G532">
            <v>0</v>
          </cell>
          <cell r="H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 t="str">
            <v xml:space="preserve"> </v>
          </cell>
          <cell r="E533" t="str">
            <v>m</v>
          </cell>
          <cell r="G533">
            <v>0</v>
          </cell>
          <cell r="H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 t="str">
            <v xml:space="preserve"> </v>
          </cell>
          <cell r="E534" t="str">
            <v>m</v>
          </cell>
          <cell r="G534">
            <v>0</v>
          </cell>
          <cell r="H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 t="str">
            <v xml:space="preserve"> </v>
          </cell>
          <cell r="E535" t="str">
            <v>m</v>
          </cell>
          <cell r="G535">
            <v>0</v>
          </cell>
          <cell r="H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 t="str">
            <v xml:space="preserve"> </v>
          </cell>
          <cell r="E536" t="str">
            <v>m</v>
          </cell>
          <cell r="G536">
            <v>0</v>
          </cell>
          <cell r="H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 t="str">
            <v xml:space="preserve"> </v>
          </cell>
          <cell r="E537" t="str">
            <v>m</v>
          </cell>
          <cell r="G537">
            <v>0</v>
          </cell>
          <cell r="H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 t="str">
            <v xml:space="preserve"> </v>
          </cell>
          <cell r="E538" t="str">
            <v>m</v>
          </cell>
          <cell r="G538">
            <v>0</v>
          </cell>
          <cell r="H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 t="str">
            <v xml:space="preserve"> </v>
          </cell>
          <cell r="E539" t="str">
            <v>m</v>
          </cell>
          <cell r="G539">
            <v>0</v>
          </cell>
          <cell r="H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 t="str">
            <v xml:space="preserve"> </v>
          </cell>
          <cell r="E540" t="str">
            <v>m</v>
          </cell>
          <cell r="G540">
            <v>0</v>
          </cell>
          <cell r="H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 t="str">
            <v xml:space="preserve"> </v>
          </cell>
          <cell r="E541" t="str">
            <v>m</v>
          </cell>
          <cell r="G541">
            <v>0</v>
          </cell>
          <cell r="H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 t="str">
            <v xml:space="preserve"> </v>
          </cell>
          <cell r="E542" t="str">
            <v>m</v>
          </cell>
          <cell r="G542">
            <v>0</v>
          </cell>
          <cell r="H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 t="str">
            <v xml:space="preserve"> </v>
          </cell>
          <cell r="E543" t="str">
            <v>m</v>
          </cell>
          <cell r="G543">
            <v>0</v>
          </cell>
          <cell r="H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 t="str">
            <v xml:space="preserve"> </v>
          </cell>
          <cell r="E544" t="str">
            <v>m</v>
          </cell>
          <cell r="G544">
            <v>0</v>
          </cell>
          <cell r="H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 t="str">
            <v xml:space="preserve"> </v>
          </cell>
          <cell r="E545" t="str">
            <v>m</v>
          </cell>
          <cell r="G545">
            <v>0</v>
          </cell>
          <cell r="H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 t="str">
            <v xml:space="preserve"> </v>
          </cell>
          <cell r="E546" t="str">
            <v>m</v>
          </cell>
          <cell r="G546">
            <v>0</v>
          </cell>
          <cell r="H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 t="str">
            <v xml:space="preserve"> </v>
          </cell>
          <cell r="E547" t="str">
            <v>m</v>
          </cell>
          <cell r="G547">
            <v>0</v>
          </cell>
          <cell r="H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 t="str">
            <v xml:space="preserve"> </v>
          </cell>
          <cell r="D548" t="str">
            <v xml:space="preserve"> </v>
          </cell>
          <cell r="E548" t="str">
            <v>un</v>
          </cell>
          <cell r="F548">
            <v>3358.97</v>
          </cell>
          <cell r="G548">
            <v>1202.5112599999998</v>
          </cell>
          <cell r="H548">
            <v>4561.4812599999996</v>
          </cell>
        </row>
        <row r="549">
          <cell r="A549" t="str">
            <v>04.221.02</v>
          </cell>
          <cell r="B549" t="str">
            <v>Boca de BTCC 2.00x2.00m - normal</v>
          </cell>
          <cell r="C549" t="str">
            <v xml:space="preserve"> </v>
          </cell>
          <cell r="D549" t="str">
            <v xml:space="preserve"> </v>
          </cell>
          <cell r="E549" t="str">
            <v>un</v>
          </cell>
          <cell r="G549">
            <v>0</v>
          </cell>
          <cell r="H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 t="str">
            <v xml:space="preserve"> </v>
          </cell>
          <cell r="D550" t="str">
            <v xml:space="preserve"> </v>
          </cell>
          <cell r="E550" t="str">
            <v>un</v>
          </cell>
          <cell r="G550">
            <v>0</v>
          </cell>
          <cell r="H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 t="str">
            <v xml:space="preserve"> </v>
          </cell>
          <cell r="D551" t="str">
            <v xml:space="preserve"> </v>
          </cell>
          <cell r="E551" t="str">
            <v>un</v>
          </cell>
          <cell r="G551">
            <v>0</v>
          </cell>
          <cell r="H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 t="str">
            <v xml:space="preserve"> </v>
          </cell>
          <cell r="D552" t="str">
            <v xml:space="preserve"> </v>
          </cell>
          <cell r="E552" t="str">
            <v>un</v>
          </cell>
          <cell r="G552">
            <v>0</v>
          </cell>
          <cell r="H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 t="str">
            <v xml:space="preserve"> </v>
          </cell>
          <cell r="D553" t="str">
            <v xml:space="preserve"> </v>
          </cell>
          <cell r="E553" t="str">
            <v>un</v>
          </cell>
          <cell r="G553">
            <v>0</v>
          </cell>
          <cell r="H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 t="str">
            <v xml:space="preserve"> </v>
          </cell>
          <cell r="D554" t="str">
            <v xml:space="preserve"> </v>
          </cell>
          <cell r="E554" t="str">
            <v>un</v>
          </cell>
          <cell r="G554">
            <v>0</v>
          </cell>
          <cell r="H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 t="str">
            <v xml:space="preserve"> </v>
          </cell>
          <cell r="D555" t="str">
            <v xml:space="preserve"> </v>
          </cell>
          <cell r="E555" t="str">
            <v>un</v>
          </cell>
          <cell r="G555">
            <v>0</v>
          </cell>
          <cell r="H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 t="str">
            <v xml:space="preserve"> </v>
          </cell>
          <cell r="D556" t="str">
            <v xml:space="preserve"> </v>
          </cell>
          <cell r="E556" t="str">
            <v>un</v>
          </cell>
          <cell r="G556">
            <v>0</v>
          </cell>
          <cell r="H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 t="str">
            <v xml:space="preserve"> </v>
          </cell>
          <cell r="D557" t="str">
            <v xml:space="preserve"> </v>
          </cell>
          <cell r="E557" t="str">
            <v>un</v>
          </cell>
          <cell r="G557">
            <v>0</v>
          </cell>
          <cell r="H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 t="str">
            <v xml:space="preserve"> </v>
          </cell>
          <cell r="D558" t="str">
            <v xml:space="preserve"> </v>
          </cell>
          <cell r="E558" t="str">
            <v>un</v>
          </cell>
          <cell r="G558">
            <v>0</v>
          </cell>
          <cell r="H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 t="str">
            <v xml:space="preserve"> </v>
          </cell>
          <cell r="D559" t="str">
            <v xml:space="preserve"> </v>
          </cell>
          <cell r="E559" t="str">
            <v>un</v>
          </cell>
          <cell r="G559">
            <v>0</v>
          </cell>
          <cell r="H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 t="str">
            <v xml:space="preserve"> </v>
          </cell>
          <cell r="D560" t="str">
            <v xml:space="preserve"> </v>
          </cell>
          <cell r="E560" t="str">
            <v>un</v>
          </cell>
          <cell r="G560">
            <v>0</v>
          </cell>
          <cell r="H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 t="str">
            <v xml:space="preserve"> </v>
          </cell>
          <cell r="D561" t="str">
            <v xml:space="preserve"> </v>
          </cell>
          <cell r="E561" t="str">
            <v>un</v>
          </cell>
          <cell r="G561">
            <v>0</v>
          </cell>
          <cell r="H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 t="str">
            <v xml:space="preserve"> </v>
          </cell>
          <cell r="D562" t="str">
            <v xml:space="preserve"> </v>
          </cell>
          <cell r="E562" t="str">
            <v>un</v>
          </cell>
          <cell r="G562">
            <v>0</v>
          </cell>
          <cell r="H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 t="str">
            <v xml:space="preserve"> </v>
          </cell>
          <cell r="D563" t="str">
            <v xml:space="preserve"> </v>
          </cell>
          <cell r="E563" t="str">
            <v>un</v>
          </cell>
          <cell r="G563">
            <v>0</v>
          </cell>
          <cell r="H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 t="str">
            <v xml:space="preserve"> </v>
          </cell>
          <cell r="D564" t="str">
            <v xml:space="preserve"> </v>
          </cell>
          <cell r="E564" t="str">
            <v>m</v>
          </cell>
          <cell r="F564">
            <v>23.25</v>
          </cell>
          <cell r="G564">
            <v>8.3234999999999992</v>
          </cell>
          <cell r="H564">
            <v>31.573499999999999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 t="str">
            <v xml:space="preserve"> </v>
          </cell>
          <cell r="D565" t="str">
            <v xml:space="preserve"> </v>
          </cell>
          <cell r="E565" t="str">
            <v>m</v>
          </cell>
          <cell r="F565">
            <v>17.11</v>
          </cell>
          <cell r="G565">
            <v>6.1253799999999998</v>
          </cell>
          <cell r="H565">
            <v>23.235379999999999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 t="str">
            <v xml:space="preserve"> </v>
          </cell>
          <cell r="D566" t="str">
            <v xml:space="preserve"> </v>
          </cell>
          <cell r="E566" t="str">
            <v>m</v>
          </cell>
          <cell r="F566">
            <v>29.22</v>
          </cell>
          <cell r="G566">
            <v>10.460759999999999</v>
          </cell>
          <cell r="H566">
            <v>39.680759999999999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 t="str">
            <v xml:space="preserve"> </v>
          </cell>
          <cell r="D567" t="str">
            <v xml:space="preserve"> </v>
          </cell>
          <cell r="E567" t="str">
            <v>m</v>
          </cell>
          <cell r="G567">
            <v>0</v>
          </cell>
          <cell r="H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 t="str">
            <v xml:space="preserve"> </v>
          </cell>
          <cell r="D568" t="str">
            <v xml:space="preserve"> </v>
          </cell>
          <cell r="E568" t="str">
            <v>m</v>
          </cell>
          <cell r="F568">
            <v>23.55</v>
          </cell>
          <cell r="G568">
            <v>8.4308999999999994</v>
          </cell>
          <cell r="H568">
            <v>31.980899999999998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 t="str">
            <v xml:space="preserve"> </v>
          </cell>
          <cell r="D569" t="str">
            <v xml:space="preserve"> </v>
          </cell>
          <cell r="E569" t="str">
            <v>m</v>
          </cell>
          <cell r="F569">
            <v>17.91</v>
          </cell>
          <cell r="G569">
            <v>6.4117799999999994</v>
          </cell>
          <cell r="H569">
            <v>24.32178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 t="str">
            <v xml:space="preserve"> </v>
          </cell>
          <cell r="D570" t="str">
            <v xml:space="preserve"> </v>
          </cell>
          <cell r="E570" t="str">
            <v>m</v>
          </cell>
          <cell r="G570">
            <v>0</v>
          </cell>
          <cell r="H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 t="str">
            <v xml:space="preserve"> </v>
          </cell>
          <cell r="D571" t="str">
            <v xml:space="preserve"> </v>
          </cell>
          <cell r="E571" t="str">
            <v>m</v>
          </cell>
          <cell r="G571">
            <v>0</v>
          </cell>
          <cell r="H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 t="str">
            <v xml:space="preserve"> </v>
          </cell>
          <cell r="D572" t="str">
            <v xml:space="preserve"> </v>
          </cell>
          <cell r="E572" t="str">
            <v>m</v>
          </cell>
          <cell r="G572">
            <v>0</v>
          </cell>
          <cell r="H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 t="str">
            <v xml:space="preserve"> </v>
          </cell>
          <cell r="D573" t="str">
            <v xml:space="preserve"> </v>
          </cell>
          <cell r="E573" t="str">
            <v>m</v>
          </cell>
          <cell r="G573">
            <v>0</v>
          </cell>
          <cell r="H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 t="str">
            <v xml:space="preserve"> </v>
          </cell>
          <cell r="E574" t="str">
            <v>m</v>
          </cell>
          <cell r="G574">
            <v>0</v>
          </cell>
          <cell r="H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 t="str">
            <v xml:space="preserve"> </v>
          </cell>
          <cell r="E575" t="str">
            <v>m</v>
          </cell>
          <cell r="F575">
            <v>12.86</v>
          </cell>
          <cell r="G575">
            <v>4.6038799999999993</v>
          </cell>
          <cell r="H575">
            <v>17.46388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 t="str">
            <v xml:space="preserve"> </v>
          </cell>
          <cell r="E576" t="str">
            <v>m</v>
          </cell>
          <cell r="G576">
            <v>0</v>
          </cell>
          <cell r="H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 t="str">
            <v xml:space="preserve"> </v>
          </cell>
          <cell r="E577" t="str">
            <v>m</v>
          </cell>
          <cell r="G577">
            <v>0</v>
          </cell>
          <cell r="H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 t="str">
            <v xml:space="preserve"> </v>
          </cell>
          <cell r="E578" t="str">
            <v>m</v>
          </cell>
          <cell r="G578">
            <v>0</v>
          </cell>
          <cell r="H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 t="str">
            <v xml:space="preserve"> </v>
          </cell>
          <cell r="E579" t="str">
            <v>m</v>
          </cell>
          <cell r="F579">
            <v>25.73</v>
          </cell>
          <cell r="G579">
            <v>9.2113399999999999</v>
          </cell>
          <cell r="H579">
            <v>34.941339999999997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 t="str">
            <v xml:space="preserve"> </v>
          </cell>
          <cell r="E580" t="str">
            <v>m</v>
          </cell>
          <cell r="G580">
            <v>0</v>
          </cell>
          <cell r="H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 t="str">
            <v xml:space="preserve"> </v>
          </cell>
          <cell r="E581" t="str">
            <v>m</v>
          </cell>
          <cell r="G581">
            <v>0</v>
          </cell>
          <cell r="H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 t="str">
            <v xml:space="preserve"> </v>
          </cell>
          <cell r="E582" t="str">
            <v>m</v>
          </cell>
          <cell r="G582">
            <v>0</v>
          </cell>
          <cell r="H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 t="str">
            <v xml:space="preserve"> </v>
          </cell>
          <cell r="E583" t="str">
            <v>m</v>
          </cell>
          <cell r="G583">
            <v>0</v>
          </cell>
          <cell r="H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 t="str">
            <v xml:space="preserve"> </v>
          </cell>
          <cell r="E584" t="str">
            <v>m</v>
          </cell>
          <cell r="F584">
            <v>11.2</v>
          </cell>
          <cell r="G584">
            <v>4.0095999999999998</v>
          </cell>
          <cell r="H584">
            <v>15.209599999999998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 t="str">
            <v xml:space="preserve"> </v>
          </cell>
          <cell r="E585" t="str">
            <v>m</v>
          </cell>
          <cell r="G585">
            <v>0</v>
          </cell>
          <cell r="H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 t="str">
            <v xml:space="preserve"> </v>
          </cell>
          <cell r="E586" t="str">
            <v>m</v>
          </cell>
          <cell r="G586">
            <v>0</v>
          </cell>
          <cell r="H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 t="str">
            <v xml:space="preserve"> </v>
          </cell>
          <cell r="D587" t="str">
            <v xml:space="preserve"> </v>
          </cell>
          <cell r="E587" t="str">
            <v>un</v>
          </cell>
          <cell r="G587">
            <v>0</v>
          </cell>
          <cell r="H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 t="str">
            <v xml:space="preserve"> </v>
          </cell>
          <cell r="D588" t="str">
            <v xml:space="preserve"> </v>
          </cell>
          <cell r="E588" t="str">
            <v>un</v>
          </cell>
          <cell r="F588">
            <v>36.14</v>
          </cell>
          <cell r="G588">
            <v>12.93812</v>
          </cell>
          <cell r="H588">
            <v>49.078119999999998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 t="str">
            <v xml:space="preserve"> </v>
          </cell>
          <cell r="E589" t="str">
            <v>m</v>
          </cell>
          <cell r="G589">
            <v>0</v>
          </cell>
          <cell r="H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 t="str">
            <v xml:space="preserve"> </v>
          </cell>
          <cell r="E590" t="str">
            <v>m</v>
          </cell>
          <cell r="G590">
            <v>0</v>
          </cell>
          <cell r="H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 t="str">
            <v xml:space="preserve"> </v>
          </cell>
          <cell r="E591" t="str">
            <v>m</v>
          </cell>
          <cell r="F591">
            <v>2.73</v>
          </cell>
          <cell r="G591">
            <v>0.97733999999999999</v>
          </cell>
          <cell r="H591">
            <v>3.7073399999999999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 t="str">
            <v xml:space="preserve"> </v>
          </cell>
          <cell r="E592" t="str">
            <v>m</v>
          </cell>
          <cell r="G592">
            <v>0</v>
          </cell>
          <cell r="H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 t="str">
            <v xml:space="preserve"> </v>
          </cell>
          <cell r="D593" t="str">
            <v xml:space="preserve"> </v>
          </cell>
          <cell r="E593" t="str">
            <v>un</v>
          </cell>
          <cell r="F593">
            <v>15.36</v>
          </cell>
          <cell r="G593">
            <v>5.4988799999999998</v>
          </cell>
          <cell r="H593">
            <v>20.858879999999999</v>
          </cell>
        </row>
        <row r="594">
          <cell r="A594" t="str">
            <v>04.520.01</v>
          </cell>
          <cell r="B594" t="str">
            <v>Dreno sub- horizontal- DSH 01</v>
          </cell>
          <cell r="C594" t="str">
            <v xml:space="preserve"> </v>
          </cell>
          <cell r="D594" t="str">
            <v xml:space="preserve"> </v>
          </cell>
          <cell r="E594" t="str">
            <v>m</v>
          </cell>
          <cell r="G594">
            <v>0</v>
          </cell>
          <cell r="H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 t="str">
            <v xml:space="preserve"> </v>
          </cell>
          <cell r="E595" t="str">
            <v>un</v>
          </cell>
          <cell r="G595">
            <v>0</v>
          </cell>
          <cell r="H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 t="str">
            <v xml:space="preserve"> </v>
          </cell>
          <cell r="D596" t="str">
            <v xml:space="preserve"> </v>
          </cell>
          <cell r="E596" t="str">
            <v>m3</v>
          </cell>
          <cell r="F596">
            <v>13.99</v>
          </cell>
          <cell r="G596">
            <v>5.0084200000000001</v>
          </cell>
          <cell r="H596">
            <v>18.998419999999999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 t="str">
            <v xml:space="preserve"> </v>
          </cell>
          <cell r="D597" t="str">
            <v xml:space="preserve"> </v>
          </cell>
          <cell r="E597" t="str">
            <v>m2</v>
          </cell>
          <cell r="F597">
            <v>30</v>
          </cell>
          <cell r="G597">
            <v>10.74</v>
          </cell>
          <cell r="H597">
            <v>40.74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 t="str">
            <v xml:space="preserve"> </v>
          </cell>
          <cell r="E598" t="str">
            <v>m</v>
          </cell>
          <cell r="F598">
            <v>19.13</v>
          </cell>
          <cell r="G598">
            <v>6.848539999999999</v>
          </cell>
          <cell r="H598">
            <v>25.978539999999999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 t="str">
            <v xml:space="preserve"> </v>
          </cell>
          <cell r="E599" t="str">
            <v>m</v>
          </cell>
          <cell r="F599">
            <v>13.49</v>
          </cell>
          <cell r="G599">
            <v>4.8294199999999998</v>
          </cell>
          <cell r="H599">
            <v>18.319420000000001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 t="str">
            <v xml:space="preserve"> </v>
          </cell>
          <cell r="E600" t="str">
            <v>m</v>
          </cell>
          <cell r="F600">
            <v>11.8</v>
          </cell>
          <cell r="G600">
            <v>4.2244000000000002</v>
          </cell>
          <cell r="H600">
            <v>16.0244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 t="str">
            <v xml:space="preserve"> </v>
          </cell>
          <cell r="E601" t="str">
            <v>m</v>
          </cell>
          <cell r="F601">
            <v>9.52</v>
          </cell>
          <cell r="G601">
            <v>3.4081599999999996</v>
          </cell>
          <cell r="H601">
            <v>12.928159999999998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 t="str">
            <v xml:space="preserve"> </v>
          </cell>
          <cell r="E602" t="str">
            <v>m</v>
          </cell>
          <cell r="G602">
            <v>0</v>
          </cell>
          <cell r="H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 t="str">
            <v xml:space="preserve"> </v>
          </cell>
          <cell r="E603" t="str">
            <v>m</v>
          </cell>
          <cell r="G603">
            <v>0</v>
          </cell>
          <cell r="H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 t="str">
            <v xml:space="preserve"> </v>
          </cell>
          <cell r="E604" t="str">
            <v>m</v>
          </cell>
          <cell r="G604">
            <v>0</v>
          </cell>
          <cell r="H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 t="str">
            <v xml:space="preserve"> </v>
          </cell>
          <cell r="E605" t="str">
            <v>m</v>
          </cell>
          <cell r="G605">
            <v>0</v>
          </cell>
          <cell r="H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 t="str">
            <v xml:space="preserve"> </v>
          </cell>
          <cell r="E606" t="str">
            <v>m</v>
          </cell>
          <cell r="F606">
            <v>10.199999999999999</v>
          </cell>
          <cell r="G606">
            <v>3.6515999999999997</v>
          </cell>
          <cell r="H606">
            <v>13.851599999999999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 t="str">
            <v xml:space="preserve"> </v>
          </cell>
          <cell r="E607" t="str">
            <v>m</v>
          </cell>
          <cell r="F607">
            <v>14.12</v>
          </cell>
          <cell r="G607">
            <v>5.0549599999999995</v>
          </cell>
          <cell r="H607">
            <v>19.174959999999999</v>
          </cell>
        </row>
        <row r="608">
          <cell r="A608" t="str">
            <v>04.900.31</v>
          </cell>
          <cell r="B608" t="str">
            <v>Sarjeta triangular de grama-STG 01</v>
          </cell>
          <cell r="C608" t="str">
            <v xml:space="preserve"> </v>
          </cell>
          <cell r="D608" t="str">
            <v xml:space="preserve"> </v>
          </cell>
          <cell r="E608" t="str">
            <v>m</v>
          </cell>
          <cell r="F608">
            <v>10.8</v>
          </cell>
          <cell r="G608">
            <v>3.8664000000000001</v>
          </cell>
          <cell r="H608">
            <v>14.666400000000001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 t="str">
            <v xml:space="preserve"> </v>
          </cell>
          <cell r="D609" t="str">
            <v xml:space="preserve"> </v>
          </cell>
          <cell r="E609" t="str">
            <v>m</v>
          </cell>
          <cell r="F609">
            <v>8.94</v>
          </cell>
          <cell r="G609">
            <v>3.2005199999999996</v>
          </cell>
          <cell r="H609">
            <v>12.140519999999999</v>
          </cell>
        </row>
        <row r="610">
          <cell r="A610" t="str">
            <v>04.900.33</v>
          </cell>
          <cell r="B610" t="str">
            <v>Sarjeta triangular de grama-STG 03</v>
          </cell>
          <cell r="C610" t="str">
            <v xml:space="preserve"> </v>
          </cell>
          <cell r="D610" t="str">
            <v xml:space="preserve"> </v>
          </cell>
          <cell r="E610" t="str">
            <v>m</v>
          </cell>
          <cell r="F610">
            <v>7.81</v>
          </cell>
          <cell r="G610">
            <v>2.7959799999999997</v>
          </cell>
          <cell r="H610">
            <v>10.605979999999999</v>
          </cell>
        </row>
        <row r="611">
          <cell r="A611" t="str">
            <v>04.900.34</v>
          </cell>
          <cell r="B611" t="str">
            <v>Sarjeta triangular de grama-STG 04</v>
          </cell>
          <cell r="C611" t="str">
            <v xml:space="preserve"> </v>
          </cell>
          <cell r="D611" t="str">
            <v xml:space="preserve"> </v>
          </cell>
          <cell r="E611" t="str">
            <v>m</v>
          </cell>
          <cell r="F611">
            <v>6.24</v>
          </cell>
          <cell r="G611">
            <v>2.2339199999999999</v>
          </cell>
          <cell r="H611">
            <v>8.4739199999999997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 t="str">
            <v xml:space="preserve"> </v>
          </cell>
          <cell r="D612" t="str">
            <v xml:space="preserve"> </v>
          </cell>
          <cell r="E612" t="str">
            <v>m</v>
          </cell>
          <cell r="G612">
            <v>0</v>
          </cell>
          <cell r="H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 t="str">
            <v xml:space="preserve"> </v>
          </cell>
          <cell r="D613" t="str">
            <v xml:space="preserve"> </v>
          </cell>
          <cell r="E613" t="str">
            <v>m</v>
          </cell>
          <cell r="G613">
            <v>0</v>
          </cell>
          <cell r="H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 t="str">
            <v xml:space="preserve"> </v>
          </cell>
          <cell r="D614" t="str">
            <v xml:space="preserve"> </v>
          </cell>
          <cell r="E614" t="str">
            <v>m</v>
          </cell>
          <cell r="G614">
            <v>0</v>
          </cell>
          <cell r="H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 t="str">
            <v xml:space="preserve"> </v>
          </cell>
          <cell r="D615" t="str">
            <v xml:space="preserve"> </v>
          </cell>
          <cell r="E615" t="str">
            <v>m</v>
          </cell>
          <cell r="G615">
            <v>0</v>
          </cell>
          <cell r="H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 t="str">
            <v xml:space="preserve"> </v>
          </cell>
          <cell r="D616" t="str">
            <v xml:space="preserve"> </v>
          </cell>
          <cell r="E616" t="str">
            <v>m</v>
          </cell>
          <cell r="F616">
            <v>12.19</v>
          </cell>
          <cell r="G616">
            <v>4.36402</v>
          </cell>
          <cell r="H616">
            <v>16.554020000000001</v>
          </cell>
        </row>
        <row r="617">
          <cell r="A617" t="str">
            <v>P 04.901.11</v>
          </cell>
          <cell r="B617" t="str">
            <v>Cimento asfático (Transporte)</v>
          </cell>
          <cell r="C617" t="str">
            <v xml:space="preserve"> </v>
          </cell>
          <cell r="D617" t="str">
            <v xml:space="preserve"> </v>
          </cell>
          <cell r="E617" t="str">
            <v>Kg</v>
          </cell>
          <cell r="F617">
            <v>0.01</v>
          </cell>
          <cell r="G617">
            <v>3.5799999999999998E-3</v>
          </cell>
          <cell r="H617">
            <v>1.358E-2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 t="str">
            <v xml:space="preserve"> </v>
          </cell>
          <cell r="E618" t="str">
            <v>m</v>
          </cell>
          <cell r="F618">
            <v>14.73</v>
          </cell>
          <cell r="G618">
            <v>5.2733400000000001</v>
          </cell>
          <cell r="H618">
            <v>20.003340000000001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 t="str">
            <v xml:space="preserve"> </v>
          </cell>
          <cell r="E619" t="str">
            <v>m</v>
          </cell>
          <cell r="F619">
            <v>10.18</v>
          </cell>
          <cell r="G619">
            <v>3.6444399999999999</v>
          </cell>
          <cell r="H619">
            <v>13.824439999999999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 t="str">
            <v xml:space="preserve"> </v>
          </cell>
          <cell r="E620" t="str">
            <v>m</v>
          </cell>
          <cell r="F620">
            <v>12.24</v>
          </cell>
          <cell r="G620">
            <v>4.38192</v>
          </cell>
          <cell r="H620">
            <v>16.621919999999999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 t="str">
            <v xml:space="preserve"> </v>
          </cell>
          <cell r="E621" t="str">
            <v>m</v>
          </cell>
          <cell r="F621">
            <v>21.21</v>
          </cell>
          <cell r="G621">
            <v>7.5931800000000003</v>
          </cell>
          <cell r="H621">
            <v>28.803180000000001</v>
          </cell>
        </row>
        <row r="622">
          <cell r="A622" t="str">
            <v>04.901.31</v>
          </cell>
          <cell r="B622" t="str">
            <v>Sarjeta trapezoidal de grama- SZG 01</v>
          </cell>
          <cell r="C622" t="str">
            <v xml:space="preserve"> </v>
          </cell>
          <cell r="D622" t="str">
            <v xml:space="preserve"> </v>
          </cell>
          <cell r="E622" t="str">
            <v>m</v>
          </cell>
          <cell r="G622">
            <v>0</v>
          </cell>
          <cell r="H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 t="str">
            <v xml:space="preserve"> </v>
          </cell>
          <cell r="D623" t="str">
            <v xml:space="preserve"> </v>
          </cell>
          <cell r="E623" t="str">
            <v>m</v>
          </cell>
          <cell r="G623">
            <v>0</v>
          </cell>
          <cell r="H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 t="str">
            <v xml:space="preserve"> </v>
          </cell>
          <cell r="D624" t="str">
            <v xml:space="preserve"> </v>
          </cell>
          <cell r="E624" t="str">
            <v>m</v>
          </cell>
          <cell r="G624">
            <v>0</v>
          </cell>
          <cell r="H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 t="str">
            <v xml:space="preserve"> </v>
          </cell>
          <cell r="D625" t="str">
            <v xml:space="preserve"> </v>
          </cell>
          <cell r="E625" t="str">
            <v>m</v>
          </cell>
          <cell r="G625">
            <v>0</v>
          </cell>
          <cell r="H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  <cell r="H626">
            <v>77.419579999999996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 t="str">
            <v xml:space="preserve"> </v>
          </cell>
          <cell r="E627" t="str">
            <v>m</v>
          </cell>
          <cell r="G627">
            <v>0</v>
          </cell>
          <cell r="H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 t="str">
            <v xml:space="preserve"> </v>
          </cell>
          <cell r="E628" t="str">
            <v>m</v>
          </cell>
          <cell r="G628">
            <v>0</v>
          </cell>
          <cell r="H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 t="str">
            <v xml:space="preserve"> </v>
          </cell>
          <cell r="E629" t="str">
            <v>m</v>
          </cell>
          <cell r="F629">
            <v>8.27</v>
          </cell>
          <cell r="G629">
            <v>2.9606599999999998</v>
          </cell>
          <cell r="H629">
            <v>11.23066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 t="str">
            <v xml:space="preserve"> </v>
          </cell>
          <cell r="E630" t="str">
            <v>m</v>
          </cell>
          <cell r="G630">
            <v>0</v>
          </cell>
          <cell r="H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 t="str">
            <v xml:space="preserve"> </v>
          </cell>
          <cell r="E631" t="str">
            <v>m</v>
          </cell>
          <cell r="F631">
            <v>7.76</v>
          </cell>
          <cell r="G631">
            <v>2.7780799999999997</v>
          </cell>
          <cell r="H631">
            <v>10.538079999999999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 t="str">
            <v xml:space="preserve"> </v>
          </cell>
          <cell r="E632" t="str">
            <v>m</v>
          </cell>
          <cell r="G632">
            <v>0</v>
          </cell>
          <cell r="H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 t="str">
            <v xml:space="preserve"> </v>
          </cell>
          <cell r="E633" t="str">
            <v>m</v>
          </cell>
          <cell r="G633">
            <v>0</v>
          </cell>
          <cell r="H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 t="str">
            <v xml:space="preserve"> </v>
          </cell>
          <cell r="E634" t="str">
            <v>m</v>
          </cell>
          <cell r="G634">
            <v>0</v>
          </cell>
          <cell r="H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 t="str">
            <v xml:space="preserve"> </v>
          </cell>
          <cell r="E635" t="str">
            <v>un</v>
          </cell>
          <cell r="F635">
            <v>418.89</v>
          </cell>
          <cell r="G635">
            <v>149.96261999999999</v>
          </cell>
          <cell r="H635">
            <v>568.85262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 t="str">
            <v xml:space="preserve"> </v>
          </cell>
          <cell r="E636" t="str">
            <v>un</v>
          </cell>
          <cell r="F636">
            <v>409.15</v>
          </cell>
          <cell r="G636">
            <v>146.47569999999999</v>
          </cell>
          <cell r="H636">
            <v>555.62569999999994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 t="str">
            <v xml:space="preserve"> </v>
          </cell>
          <cell r="E637" t="str">
            <v>un</v>
          </cell>
          <cell r="F637">
            <v>399.4</v>
          </cell>
          <cell r="G637">
            <v>142.98519999999999</v>
          </cell>
          <cell r="H637">
            <v>542.38519999999994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 t="str">
            <v xml:space="preserve"> </v>
          </cell>
          <cell r="E638" t="str">
            <v>un</v>
          </cell>
          <cell r="G638">
            <v>0</v>
          </cell>
          <cell r="H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 t="str">
            <v xml:space="preserve"> </v>
          </cell>
          <cell r="E639" t="str">
            <v>un</v>
          </cell>
          <cell r="F639">
            <v>526.63</v>
          </cell>
          <cell r="G639">
            <v>188.53353999999999</v>
          </cell>
          <cell r="H639">
            <v>715.16354000000001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 t="str">
            <v xml:space="preserve"> </v>
          </cell>
          <cell r="E640" t="str">
            <v>un</v>
          </cell>
          <cell r="F640">
            <v>516.30999999999995</v>
          </cell>
          <cell r="G640">
            <v>184.83897999999996</v>
          </cell>
          <cell r="H640">
            <v>701.14897999999994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 t="str">
            <v xml:space="preserve"> </v>
          </cell>
          <cell r="E641" t="str">
            <v>un</v>
          </cell>
          <cell r="F641">
            <v>505.99</v>
          </cell>
          <cell r="G641">
            <v>181.14442</v>
          </cell>
          <cell r="H641">
            <v>687.13441999999998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 t="str">
            <v xml:space="preserve"> </v>
          </cell>
          <cell r="E642" t="str">
            <v>un</v>
          </cell>
          <cell r="G642">
            <v>0</v>
          </cell>
          <cell r="H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 t="str">
            <v xml:space="preserve"> </v>
          </cell>
          <cell r="E643" t="str">
            <v>un</v>
          </cell>
          <cell r="F643">
            <v>633.79999999999995</v>
          </cell>
          <cell r="G643">
            <v>226.90039999999996</v>
          </cell>
          <cell r="H643">
            <v>860.70039999999995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 t="str">
            <v xml:space="preserve"> </v>
          </cell>
          <cell r="E644" t="str">
            <v>un</v>
          </cell>
          <cell r="F644">
            <v>623.48</v>
          </cell>
          <cell r="G644">
            <v>223.20583999999999</v>
          </cell>
          <cell r="H644">
            <v>846.68583999999998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 t="str">
            <v xml:space="preserve"> </v>
          </cell>
          <cell r="E645" t="str">
            <v>un</v>
          </cell>
          <cell r="F645">
            <v>613.16</v>
          </cell>
          <cell r="G645">
            <v>219.51127999999997</v>
          </cell>
          <cell r="H645">
            <v>832.67127999999991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 t="str">
            <v xml:space="preserve"> </v>
          </cell>
          <cell r="E646" t="str">
            <v>un</v>
          </cell>
          <cell r="G646">
            <v>0</v>
          </cell>
          <cell r="H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 t="str">
            <v xml:space="preserve"> </v>
          </cell>
          <cell r="E647" t="str">
            <v>un</v>
          </cell>
          <cell r="G647">
            <v>0</v>
          </cell>
          <cell r="H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 t="str">
            <v xml:space="preserve"> </v>
          </cell>
          <cell r="E648" t="str">
            <v>un</v>
          </cell>
          <cell r="G648">
            <v>0</v>
          </cell>
          <cell r="H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 t="str">
            <v xml:space="preserve"> </v>
          </cell>
          <cell r="E649" t="str">
            <v>un</v>
          </cell>
          <cell r="G649">
            <v>0</v>
          </cell>
          <cell r="H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 t="str">
            <v xml:space="preserve"> </v>
          </cell>
          <cell r="E650" t="str">
            <v>un</v>
          </cell>
          <cell r="G650">
            <v>0</v>
          </cell>
          <cell r="H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 t="str">
            <v xml:space="preserve"> </v>
          </cell>
          <cell r="E651" t="str">
            <v>un</v>
          </cell>
          <cell r="G651">
            <v>0</v>
          </cell>
          <cell r="H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 t="str">
            <v xml:space="preserve"> </v>
          </cell>
          <cell r="E652" t="str">
            <v>un</v>
          </cell>
          <cell r="G652">
            <v>0</v>
          </cell>
          <cell r="H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 t="str">
            <v xml:space="preserve"> </v>
          </cell>
          <cell r="E653" t="str">
            <v>un</v>
          </cell>
          <cell r="G653">
            <v>0</v>
          </cell>
          <cell r="H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 t="str">
            <v xml:space="preserve"> </v>
          </cell>
          <cell r="E654" t="str">
            <v>un</v>
          </cell>
          <cell r="G654">
            <v>0</v>
          </cell>
          <cell r="H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  <cell r="H655">
            <v>313.69799999999998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  <cell r="H656">
            <v>500.45015999999998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  <cell r="H657">
            <v>382.07330000000002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  <cell r="H658">
            <v>503.68219999999997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  <cell r="H659">
            <v>625.26394000000005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  <cell r="H660">
            <v>436.66489999999999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  <cell r="H661">
            <v>449.53873999999996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  <cell r="H662">
            <v>419.94792000000001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  <cell r="H663">
            <v>410.60487999999998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  <cell r="H664">
            <v>388.23861999999997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  <cell r="H665">
            <v>510.90676000000002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  <cell r="H666">
            <v>320.82749999999999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  <cell r="H667">
            <v>581.30547999999999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  <cell r="H668">
            <v>401.45195999999999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  <cell r="H669">
            <v>690.23065999999994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  <cell r="H670">
            <v>54.415059999999997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  <cell r="H671">
            <v>157.55516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  <cell r="H672">
            <v>147.57386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  <cell r="H673">
            <v>178.75353999999999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  <cell r="H674">
            <v>267.71611999999999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 t="str">
            <v xml:space="preserve"> </v>
          </cell>
          <cell r="E675" t="str">
            <v>un</v>
          </cell>
          <cell r="F675">
            <v>425.88</v>
          </cell>
          <cell r="G675">
            <v>152.46503999999999</v>
          </cell>
          <cell r="H675">
            <v>578.34503999999993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 t="str">
            <v xml:space="preserve"> </v>
          </cell>
          <cell r="E676" t="str">
            <v>un</v>
          </cell>
          <cell r="F676">
            <v>415.57</v>
          </cell>
          <cell r="G676">
            <v>148.77405999999999</v>
          </cell>
          <cell r="H676">
            <v>564.34406000000001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 t="str">
            <v xml:space="preserve"> </v>
          </cell>
          <cell r="E677" t="str">
            <v>un</v>
          </cell>
          <cell r="F677">
            <v>406.22</v>
          </cell>
          <cell r="G677">
            <v>145.42676</v>
          </cell>
          <cell r="H677">
            <v>551.64676000000009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 t="str">
            <v xml:space="preserve"> </v>
          </cell>
          <cell r="E678" t="str">
            <v>un</v>
          </cell>
          <cell r="F678">
            <v>571.04999999999995</v>
          </cell>
          <cell r="G678">
            <v>204.43589999999998</v>
          </cell>
          <cell r="H678">
            <v>775.4858999999999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 t="str">
            <v xml:space="preserve"> </v>
          </cell>
          <cell r="E679" t="str">
            <v>un</v>
          </cell>
          <cell r="F679">
            <v>563.19000000000005</v>
          </cell>
          <cell r="G679">
            <v>201.62202000000002</v>
          </cell>
          <cell r="H679">
            <v>764.81202000000008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 t="str">
            <v xml:space="preserve"> </v>
          </cell>
          <cell r="E680" t="str">
            <v>un</v>
          </cell>
          <cell r="F680">
            <v>555.33000000000004</v>
          </cell>
          <cell r="G680">
            <v>198.80814000000001</v>
          </cell>
          <cell r="H680">
            <v>754.13814000000002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 t="str">
            <v xml:space="preserve"> </v>
          </cell>
          <cell r="E681" t="str">
            <v>un</v>
          </cell>
          <cell r="F681">
            <v>662.94</v>
          </cell>
          <cell r="G681">
            <v>237.33252000000002</v>
          </cell>
          <cell r="H681">
            <v>900.2725200000001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 t="str">
            <v xml:space="preserve"> </v>
          </cell>
          <cell r="E682" t="str">
            <v>un</v>
          </cell>
          <cell r="F682">
            <v>655.08000000000004</v>
          </cell>
          <cell r="G682">
            <v>234.51864</v>
          </cell>
          <cell r="H682">
            <v>889.59864000000005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 t="str">
            <v xml:space="preserve"> </v>
          </cell>
          <cell r="E683" t="str">
            <v>un</v>
          </cell>
          <cell r="F683">
            <v>647.22</v>
          </cell>
          <cell r="G683">
            <v>231.70475999999999</v>
          </cell>
          <cell r="H683">
            <v>878.92475999999999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 t="str">
            <v xml:space="preserve"> </v>
          </cell>
          <cell r="E684" t="str">
            <v>un</v>
          </cell>
          <cell r="F684">
            <v>639.36</v>
          </cell>
          <cell r="G684">
            <v>228.89087999999998</v>
          </cell>
          <cell r="H684">
            <v>868.25088000000005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 t="str">
            <v xml:space="preserve"> </v>
          </cell>
          <cell r="E685" t="str">
            <v>un</v>
          </cell>
          <cell r="F685">
            <v>131.63</v>
          </cell>
          <cell r="G685">
            <v>47.123539999999998</v>
          </cell>
          <cell r="H685">
            <v>178.75353999999999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 t="str">
            <v xml:space="preserve"> </v>
          </cell>
          <cell r="E686" t="str">
            <v>un</v>
          </cell>
          <cell r="F686">
            <v>197.14</v>
          </cell>
          <cell r="G686">
            <v>70.576119999999989</v>
          </cell>
          <cell r="H686">
            <v>267.71611999999999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 t="str">
            <v xml:space="preserve"> </v>
          </cell>
          <cell r="E687" t="str">
            <v>un</v>
          </cell>
          <cell r="F687">
            <v>425.88</v>
          </cell>
          <cell r="G687">
            <v>152.46503999999999</v>
          </cell>
          <cell r="H687">
            <v>578.34503999999993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 t="str">
            <v xml:space="preserve"> </v>
          </cell>
          <cell r="E688" t="str">
            <v>un</v>
          </cell>
          <cell r="F688">
            <v>415.57</v>
          </cell>
          <cell r="G688">
            <v>148.77405999999999</v>
          </cell>
          <cell r="H688">
            <v>564.34406000000001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 t="str">
            <v xml:space="preserve"> </v>
          </cell>
          <cell r="E689" t="str">
            <v>un</v>
          </cell>
          <cell r="F689">
            <v>318.66000000000003</v>
          </cell>
          <cell r="G689">
            <v>114.08028</v>
          </cell>
          <cell r="H689">
            <v>432.74028000000004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 t="str">
            <v xml:space="preserve"> </v>
          </cell>
          <cell r="E690" t="str">
            <v>un</v>
          </cell>
          <cell r="F690">
            <v>310.06</v>
          </cell>
          <cell r="G690">
            <v>111.00148</v>
          </cell>
          <cell r="H690">
            <v>421.06148000000002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 t="str">
            <v xml:space="preserve"> </v>
          </cell>
          <cell r="E691" t="str">
            <v>un</v>
          </cell>
          <cell r="F691">
            <v>417.28</v>
          </cell>
          <cell r="G691">
            <v>149.38623999999999</v>
          </cell>
          <cell r="H691">
            <v>566.66624000000002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 t="str">
            <v xml:space="preserve"> </v>
          </cell>
          <cell r="E692" t="str">
            <v>un</v>
          </cell>
          <cell r="F692">
            <v>409.82</v>
          </cell>
          <cell r="G692">
            <v>146.71555999999998</v>
          </cell>
          <cell r="H692">
            <v>556.53556000000003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 t="str">
            <v xml:space="preserve"> </v>
          </cell>
          <cell r="E693" t="str">
            <v>un</v>
          </cell>
          <cell r="F693">
            <v>402.7</v>
          </cell>
          <cell r="G693">
            <v>144.16659999999999</v>
          </cell>
          <cell r="H693">
            <v>546.86659999999995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 t="str">
            <v xml:space="preserve"> </v>
          </cell>
          <cell r="E694" t="str">
            <v>un</v>
          </cell>
          <cell r="F694">
            <v>425.14</v>
          </cell>
          <cell r="G694">
            <v>152.20012</v>
          </cell>
          <cell r="H694">
            <v>577.34011999999996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 t="str">
            <v xml:space="preserve"> </v>
          </cell>
          <cell r="E695" t="str">
            <v>m</v>
          </cell>
          <cell r="G695">
            <v>0</v>
          </cell>
          <cell r="H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 t="str">
            <v xml:space="preserve"> </v>
          </cell>
          <cell r="E696" t="str">
            <v>m</v>
          </cell>
          <cell r="F696">
            <v>42.18</v>
          </cell>
          <cell r="G696">
            <v>15.100439999999999</v>
          </cell>
          <cell r="H696">
            <v>57.280439999999999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 t="str">
            <v xml:space="preserve"> </v>
          </cell>
          <cell r="E697" t="str">
            <v>m</v>
          </cell>
          <cell r="F697">
            <v>31.84</v>
          </cell>
          <cell r="G697">
            <v>11.398719999999999</v>
          </cell>
          <cell r="H697">
            <v>43.238720000000001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 t="str">
            <v xml:space="preserve"> </v>
          </cell>
          <cell r="E698" t="str">
            <v>m</v>
          </cell>
          <cell r="G698">
            <v>0</v>
          </cell>
          <cell r="H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 t="str">
            <v xml:space="preserve"> </v>
          </cell>
          <cell r="E699" t="str">
            <v>m</v>
          </cell>
          <cell r="G699">
            <v>0</v>
          </cell>
          <cell r="H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 t="str">
            <v xml:space="preserve"> </v>
          </cell>
          <cell r="E700" t="str">
            <v>m</v>
          </cell>
          <cell r="F700">
            <v>41.8</v>
          </cell>
          <cell r="G700">
            <v>14.964399999999998</v>
          </cell>
          <cell r="H700">
            <v>56.764399999999995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 t="str">
            <v xml:space="preserve"> </v>
          </cell>
          <cell r="E701" t="str">
            <v>m</v>
          </cell>
          <cell r="F701">
            <v>58.89</v>
          </cell>
          <cell r="G701">
            <v>21.082619999999999</v>
          </cell>
          <cell r="H701">
            <v>79.972620000000006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 t="str">
            <v xml:space="preserve"> </v>
          </cell>
          <cell r="E702" t="str">
            <v>m</v>
          </cell>
          <cell r="G702">
            <v>0</v>
          </cell>
          <cell r="H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 t="str">
            <v xml:space="preserve"> </v>
          </cell>
          <cell r="E703" t="str">
            <v>m</v>
          </cell>
          <cell r="G703">
            <v>0</v>
          </cell>
          <cell r="H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 t="str">
            <v xml:space="preserve"> </v>
          </cell>
          <cell r="E704" t="str">
            <v>m</v>
          </cell>
          <cell r="G704">
            <v>0</v>
          </cell>
          <cell r="H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 t="str">
            <v xml:space="preserve"> </v>
          </cell>
          <cell r="E705" t="str">
            <v>m</v>
          </cell>
          <cell r="G705">
            <v>0</v>
          </cell>
          <cell r="H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 t="str">
            <v xml:space="preserve"> </v>
          </cell>
          <cell r="E706" t="str">
            <v>m</v>
          </cell>
          <cell r="F706">
            <v>150.01</v>
          </cell>
          <cell r="G706">
            <v>53.703579999999995</v>
          </cell>
          <cell r="H706">
            <v>203.71357999999998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 t="str">
            <v xml:space="preserve"> </v>
          </cell>
          <cell r="E707" t="str">
            <v>m</v>
          </cell>
          <cell r="G707">
            <v>0</v>
          </cell>
          <cell r="H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 t="str">
            <v xml:space="preserve"> </v>
          </cell>
          <cell r="E708" t="str">
            <v>m</v>
          </cell>
          <cell r="G708">
            <v>0</v>
          </cell>
          <cell r="H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 t="str">
            <v xml:space="preserve"> </v>
          </cell>
          <cell r="E709" t="str">
            <v>m</v>
          </cell>
          <cell r="G709">
            <v>0</v>
          </cell>
          <cell r="H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 t="str">
            <v xml:space="preserve"> </v>
          </cell>
          <cell r="E710" t="str">
            <v>m</v>
          </cell>
          <cell r="G710">
            <v>0</v>
          </cell>
          <cell r="H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 t="str">
            <v xml:space="preserve"> </v>
          </cell>
          <cell r="E711" t="str">
            <v>m</v>
          </cell>
          <cell r="G711">
            <v>0</v>
          </cell>
          <cell r="H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 t="str">
            <v xml:space="preserve"> </v>
          </cell>
          <cell r="E712" t="str">
            <v>m</v>
          </cell>
          <cell r="F712">
            <v>211.26</v>
          </cell>
          <cell r="G712">
            <v>75.631079999999997</v>
          </cell>
          <cell r="H712">
            <v>286.89107999999999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 t="str">
            <v xml:space="preserve"> </v>
          </cell>
          <cell r="E713" t="str">
            <v>m</v>
          </cell>
          <cell r="G713">
            <v>0</v>
          </cell>
          <cell r="H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 t="str">
            <v xml:space="preserve"> </v>
          </cell>
          <cell r="E714" t="str">
            <v>m</v>
          </cell>
          <cell r="G714">
            <v>0</v>
          </cell>
          <cell r="H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 t="str">
            <v xml:space="preserve"> </v>
          </cell>
          <cell r="E715" t="str">
            <v>m</v>
          </cell>
          <cell r="G715">
            <v>0</v>
          </cell>
          <cell r="H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 t="str">
            <v xml:space="preserve"> </v>
          </cell>
          <cell r="E716" t="str">
            <v>m</v>
          </cell>
          <cell r="G716">
            <v>0</v>
          </cell>
          <cell r="H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 t="str">
            <v xml:space="preserve"> </v>
          </cell>
          <cell r="E717" t="str">
            <v>m</v>
          </cell>
          <cell r="G717">
            <v>0</v>
          </cell>
          <cell r="H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 t="str">
            <v xml:space="preserve"> </v>
          </cell>
          <cell r="E718" t="str">
            <v>m</v>
          </cell>
          <cell r="G718">
            <v>0</v>
          </cell>
          <cell r="H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 t="str">
            <v xml:space="preserve"> </v>
          </cell>
          <cell r="E719" t="str">
            <v>m</v>
          </cell>
          <cell r="G719">
            <v>0</v>
          </cell>
          <cell r="H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 t="str">
            <v xml:space="preserve"> </v>
          </cell>
          <cell r="E720" t="str">
            <v>m</v>
          </cell>
          <cell r="G720">
            <v>0</v>
          </cell>
          <cell r="H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 t="str">
            <v xml:space="preserve"> </v>
          </cell>
          <cell r="E721" t="str">
            <v>un</v>
          </cell>
          <cell r="F721">
            <v>12</v>
          </cell>
          <cell r="G721">
            <v>4.2959999999999994</v>
          </cell>
          <cell r="H721">
            <v>16.295999999999999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 t="str">
            <v xml:space="preserve"> </v>
          </cell>
          <cell r="E722" t="str">
            <v>un</v>
          </cell>
          <cell r="G722">
            <v>0</v>
          </cell>
          <cell r="H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 t="str">
            <v xml:space="preserve"> </v>
          </cell>
          <cell r="E723" t="str">
            <v>un</v>
          </cell>
          <cell r="F723">
            <v>68.48</v>
          </cell>
          <cell r="G723">
            <v>24.515840000000001</v>
          </cell>
          <cell r="H723">
            <v>92.995840000000001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 t="str">
            <v xml:space="preserve"> </v>
          </cell>
          <cell r="E724" t="str">
            <v>un</v>
          </cell>
          <cell r="F724">
            <v>81.430000000000007</v>
          </cell>
          <cell r="G724">
            <v>29.15194</v>
          </cell>
          <cell r="H724">
            <v>110.58194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 t="str">
            <v xml:space="preserve"> </v>
          </cell>
          <cell r="E725" t="str">
            <v>un</v>
          </cell>
          <cell r="F725">
            <v>97.11</v>
          </cell>
          <cell r="G725">
            <v>34.76538</v>
          </cell>
          <cell r="H725">
            <v>131.87538000000001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 t="str">
            <v xml:space="preserve"> </v>
          </cell>
          <cell r="E726" t="str">
            <v>un</v>
          </cell>
          <cell r="G726">
            <v>0</v>
          </cell>
          <cell r="H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 t="str">
            <v xml:space="preserve"> </v>
          </cell>
          <cell r="E727" t="str">
            <v>un</v>
          </cell>
          <cell r="F727">
            <v>74.739999999999995</v>
          </cell>
          <cell r="G727">
            <v>26.756919999999997</v>
          </cell>
          <cell r="H727">
            <v>101.49691999999999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 t="str">
            <v xml:space="preserve"> </v>
          </cell>
          <cell r="E728" t="str">
            <v>un</v>
          </cell>
          <cell r="F728">
            <v>251.57</v>
          </cell>
          <cell r="G728">
            <v>90.062059999999988</v>
          </cell>
          <cell r="H728">
            <v>341.63205999999997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 t="str">
            <v xml:space="preserve"> </v>
          </cell>
          <cell r="E729" t="str">
            <v>un</v>
          </cell>
          <cell r="F729">
            <v>403.37</v>
          </cell>
          <cell r="G729">
            <v>144.40645999999998</v>
          </cell>
          <cell r="H729">
            <v>547.77646000000004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 t="str">
            <v xml:space="preserve"> </v>
          </cell>
          <cell r="E730" t="str">
            <v>un</v>
          </cell>
          <cell r="F730">
            <v>593.01</v>
          </cell>
          <cell r="G730">
            <v>212.29757999999998</v>
          </cell>
          <cell r="H730">
            <v>805.30757999999992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 t="str">
            <v xml:space="preserve"> </v>
          </cell>
          <cell r="E731" t="str">
            <v>un</v>
          </cell>
          <cell r="G731">
            <v>0</v>
          </cell>
          <cell r="H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 t="str">
            <v xml:space="preserve"> </v>
          </cell>
          <cell r="E732" t="str">
            <v>un</v>
          </cell>
          <cell r="G732">
            <v>0</v>
          </cell>
          <cell r="H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 t="str">
            <v xml:space="preserve"> </v>
          </cell>
          <cell r="E733" t="str">
            <v>un</v>
          </cell>
          <cell r="F733">
            <v>842.49</v>
          </cell>
          <cell r="G733">
            <v>301.61142000000001</v>
          </cell>
          <cell r="H733">
            <v>1144.10142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 t="str">
            <v xml:space="preserve"> </v>
          </cell>
          <cell r="E734" t="str">
            <v>un</v>
          </cell>
          <cell r="G734">
            <v>0</v>
          </cell>
          <cell r="H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 t="str">
            <v xml:space="preserve"> </v>
          </cell>
          <cell r="E735" t="str">
            <v>un</v>
          </cell>
          <cell r="G735">
            <v>0</v>
          </cell>
          <cell r="H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 t="str">
            <v xml:space="preserve"> </v>
          </cell>
          <cell r="E736" t="str">
            <v>un</v>
          </cell>
          <cell r="F736">
            <v>1092.3814400000001</v>
          </cell>
          <cell r="G736">
            <v>391.07255552000004</v>
          </cell>
          <cell r="H736">
            <v>1483.4539955200003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 t="str">
            <v xml:space="preserve"> </v>
          </cell>
          <cell r="E737" t="str">
            <v>un</v>
          </cell>
          <cell r="G737">
            <v>0</v>
          </cell>
          <cell r="H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 t="str">
            <v xml:space="preserve"> </v>
          </cell>
          <cell r="E738" t="str">
            <v>un</v>
          </cell>
          <cell r="G738">
            <v>0</v>
          </cell>
          <cell r="H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 t="str">
            <v xml:space="preserve"> </v>
          </cell>
          <cell r="E739" t="str">
            <v>un</v>
          </cell>
          <cell r="G739">
            <v>0</v>
          </cell>
          <cell r="H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 t="str">
            <v xml:space="preserve"> </v>
          </cell>
          <cell r="D740" t="str">
            <v xml:space="preserve"> </v>
          </cell>
          <cell r="E740" t="str">
            <v>un</v>
          </cell>
          <cell r="F740">
            <v>149.86000000000001</v>
          </cell>
          <cell r="G740">
            <v>53.649880000000003</v>
          </cell>
          <cell r="H740">
            <v>203.50988000000001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 t="str">
            <v xml:space="preserve"> </v>
          </cell>
          <cell r="D741" t="str">
            <v xml:space="preserve"> </v>
          </cell>
          <cell r="E741" t="str">
            <v>un</v>
          </cell>
          <cell r="F741">
            <v>189.87</v>
          </cell>
          <cell r="G741">
            <v>67.973460000000003</v>
          </cell>
          <cell r="H741">
            <v>257.84345999999999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 t="str">
            <v xml:space="preserve"> </v>
          </cell>
          <cell r="D742" t="str">
            <v xml:space="preserve"> </v>
          </cell>
          <cell r="E742" t="str">
            <v>un</v>
          </cell>
          <cell r="F742">
            <v>229.92</v>
          </cell>
          <cell r="G742">
            <v>82.311359999999993</v>
          </cell>
          <cell r="H742">
            <v>312.23136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 t="str">
            <v xml:space="preserve"> </v>
          </cell>
          <cell r="D743" t="str">
            <v xml:space="preserve"> </v>
          </cell>
          <cell r="E743" t="str">
            <v>un</v>
          </cell>
          <cell r="F743">
            <v>269.93</v>
          </cell>
          <cell r="G743">
            <v>96.63494</v>
          </cell>
          <cell r="H743">
            <v>366.56493999999998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 t="str">
            <v xml:space="preserve"> </v>
          </cell>
          <cell r="D744" t="str">
            <v xml:space="preserve"> </v>
          </cell>
          <cell r="E744" t="str">
            <v>un</v>
          </cell>
          <cell r="F744">
            <v>308.58999999999997</v>
          </cell>
          <cell r="G744">
            <v>110.47521999999999</v>
          </cell>
          <cell r="H744">
            <v>419.06521999999995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 t="str">
            <v xml:space="preserve"> </v>
          </cell>
          <cell r="D745" t="str">
            <v xml:space="preserve"> </v>
          </cell>
          <cell r="E745" t="str">
            <v>un</v>
          </cell>
          <cell r="G745">
            <v>0</v>
          </cell>
          <cell r="H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 t="str">
            <v xml:space="preserve"> </v>
          </cell>
          <cell r="D746" t="str">
            <v xml:space="preserve"> </v>
          </cell>
          <cell r="E746" t="str">
            <v>un</v>
          </cell>
          <cell r="G746">
            <v>0</v>
          </cell>
          <cell r="H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 t="str">
            <v xml:space="preserve"> </v>
          </cell>
          <cell r="D747" t="str">
            <v xml:space="preserve"> </v>
          </cell>
          <cell r="E747" t="str">
            <v>un</v>
          </cell>
          <cell r="F747">
            <v>233.02584148497962</v>
          </cell>
          <cell r="G747">
            <v>83.423251251622702</v>
          </cell>
          <cell r="H747">
            <v>316.44909273660232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 t="str">
            <v xml:space="preserve"> </v>
          </cell>
          <cell r="D748" t="str">
            <v xml:space="preserve"> </v>
          </cell>
          <cell r="E748" t="str">
            <v>un</v>
          </cell>
          <cell r="F748">
            <v>350.93</v>
          </cell>
          <cell r="G748">
            <v>125.63293999999999</v>
          </cell>
          <cell r="H748">
            <v>476.56294000000003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 t="str">
            <v xml:space="preserve"> </v>
          </cell>
          <cell r="D749" t="str">
            <v xml:space="preserve"> </v>
          </cell>
          <cell r="E749" t="str">
            <v>un</v>
          </cell>
          <cell r="G749">
            <v>0</v>
          </cell>
          <cell r="H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 t="str">
            <v xml:space="preserve"> </v>
          </cell>
          <cell r="D750" t="str">
            <v xml:space="preserve"> </v>
          </cell>
          <cell r="E750" t="str">
            <v>un</v>
          </cell>
          <cell r="G750">
            <v>0</v>
          </cell>
          <cell r="H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 t="str">
            <v xml:space="preserve"> </v>
          </cell>
          <cell r="D751" t="str">
            <v xml:space="preserve"> </v>
          </cell>
          <cell r="E751" t="str">
            <v>un</v>
          </cell>
          <cell r="G751">
            <v>0</v>
          </cell>
          <cell r="H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 t="str">
            <v xml:space="preserve"> </v>
          </cell>
          <cell r="D752" t="str">
            <v xml:space="preserve"> </v>
          </cell>
          <cell r="E752" t="str">
            <v>un</v>
          </cell>
          <cell r="G752">
            <v>0</v>
          </cell>
          <cell r="H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 t="str">
            <v xml:space="preserve"> </v>
          </cell>
          <cell r="D753" t="str">
            <v xml:space="preserve"> </v>
          </cell>
          <cell r="E753" t="str">
            <v>un</v>
          </cell>
          <cell r="G753">
            <v>0</v>
          </cell>
          <cell r="H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 t="str">
            <v xml:space="preserve"> </v>
          </cell>
          <cell r="E754" t="str">
            <v>un</v>
          </cell>
          <cell r="F754">
            <v>273.22000000000003</v>
          </cell>
          <cell r="G754">
            <v>97.812760000000011</v>
          </cell>
          <cell r="H754">
            <v>371.03276000000005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 t="str">
            <v xml:space="preserve"> </v>
          </cell>
          <cell r="E755" t="str">
            <v>un</v>
          </cell>
          <cell r="F755">
            <v>265.04000000000002</v>
          </cell>
          <cell r="G755">
            <v>94.884320000000002</v>
          </cell>
          <cell r="H755">
            <v>359.92432000000002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 t="str">
            <v xml:space="preserve"> </v>
          </cell>
          <cell r="E756" t="str">
            <v>un</v>
          </cell>
          <cell r="F756">
            <v>371.37</v>
          </cell>
          <cell r="G756">
            <v>132.95045999999999</v>
          </cell>
          <cell r="H756">
            <v>504.32046000000003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 t="str">
            <v xml:space="preserve"> </v>
          </cell>
          <cell r="E757" t="str">
            <v>un</v>
          </cell>
          <cell r="F757">
            <v>475.68</v>
          </cell>
          <cell r="G757">
            <v>170.29344</v>
          </cell>
          <cell r="H757">
            <v>645.97343999999998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 t="str">
            <v xml:space="preserve"> </v>
          </cell>
          <cell r="E758" t="str">
            <v>un</v>
          </cell>
          <cell r="G758">
            <v>0</v>
          </cell>
          <cell r="H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 t="str">
            <v xml:space="preserve"> </v>
          </cell>
          <cell r="E759" t="str">
            <v>un</v>
          </cell>
          <cell r="G759">
            <v>0</v>
          </cell>
          <cell r="H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 t="str">
            <v xml:space="preserve"> </v>
          </cell>
          <cell r="E760" t="str">
            <v>un</v>
          </cell>
          <cell r="F760">
            <v>326.36</v>
          </cell>
          <cell r="G760">
            <v>116.83687999999999</v>
          </cell>
          <cell r="H760">
            <v>443.19688000000002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 t="str">
            <v xml:space="preserve"> </v>
          </cell>
          <cell r="E761" t="str">
            <v>un</v>
          </cell>
          <cell r="F761">
            <v>317.82</v>
          </cell>
          <cell r="G761">
            <v>113.77955999999999</v>
          </cell>
          <cell r="H761">
            <v>431.59956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 t="str">
            <v xml:space="preserve"> </v>
          </cell>
          <cell r="E762" t="str">
            <v>un</v>
          </cell>
          <cell r="G762">
            <v>0</v>
          </cell>
          <cell r="H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 t="str">
            <v xml:space="preserve"> </v>
          </cell>
          <cell r="E763" t="str">
            <v>un</v>
          </cell>
          <cell r="G763">
            <v>0</v>
          </cell>
          <cell r="H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 t="str">
            <v xml:space="preserve"> </v>
          </cell>
          <cell r="E764" t="str">
            <v>un</v>
          </cell>
          <cell r="G764">
            <v>0</v>
          </cell>
          <cell r="H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 t="str">
            <v xml:space="preserve"> </v>
          </cell>
          <cell r="E765" t="str">
            <v>un</v>
          </cell>
          <cell r="G765">
            <v>0</v>
          </cell>
          <cell r="H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 t="str">
            <v xml:space="preserve"> </v>
          </cell>
          <cell r="E766" t="str">
            <v>un</v>
          </cell>
          <cell r="G766">
            <v>0</v>
          </cell>
          <cell r="H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 t="str">
            <v xml:space="preserve"> </v>
          </cell>
          <cell r="E767" t="str">
            <v>un</v>
          </cell>
          <cell r="G767">
            <v>0</v>
          </cell>
          <cell r="H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 t="str">
            <v xml:space="preserve"> </v>
          </cell>
          <cell r="E768" t="str">
            <v>un</v>
          </cell>
          <cell r="F768">
            <v>503</v>
          </cell>
          <cell r="G768">
            <v>180.07399999999998</v>
          </cell>
          <cell r="H768">
            <v>683.07399999999996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 t="str">
            <v xml:space="preserve"> </v>
          </cell>
          <cell r="E769" t="str">
            <v>un</v>
          </cell>
          <cell r="G769">
            <v>0</v>
          </cell>
          <cell r="H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 t="str">
            <v xml:space="preserve"> </v>
          </cell>
          <cell r="E770" t="str">
            <v>un</v>
          </cell>
          <cell r="G770">
            <v>0</v>
          </cell>
          <cell r="H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 t="str">
            <v xml:space="preserve"> </v>
          </cell>
          <cell r="E771" t="str">
            <v>un</v>
          </cell>
          <cell r="G771">
            <v>0</v>
          </cell>
          <cell r="H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 t="str">
            <v xml:space="preserve"> </v>
          </cell>
          <cell r="D772" t="str">
            <v xml:space="preserve"> </v>
          </cell>
          <cell r="E772" t="str">
            <v>un</v>
          </cell>
          <cell r="F772">
            <v>363.11</v>
          </cell>
          <cell r="G772">
            <v>129.99338</v>
          </cell>
          <cell r="H772">
            <v>493.10338000000002</v>
          </cell>
        </row>
        <row r="773">
          <cell r="A773" t="str">
            <v>04.963.02</v>
          </cell>
          <cell r="B773" t="str">
            <v>Poço de visita- PVI 02</v>
          </cell>
          <cell r="C773" t="str">
            <v xml:space="preserve"> </v>
          </cell>
          <cell r="D773" t="str">
            <v xml:space="preserve"> </v>
          </cell>
          <cell r="E773" t="str">
            <v>un</v>
          </cell>
          <cell r="F773">
            <v>354.56</v>
          </cell>
          <cell r="G773">
            <v>126.93248</v>
          </cell>
          <cell r="H773">
            <v>481.49248</v>
          </cell>
        </row>
        <row r="774">
          <cell r="A774" t="str">
            <v>04.963.03</v>
          </cell>
          <cell r="B774" t="str">
            <v>Poço de visita- PVI 03</v>
          </cell>
          <cell r="C774" t="str">
            <v xml:space="preserve"> </v>
          </cell>
          <cell r="D774" t="str">
            <v xml:space="preserve"> </v>
          </cell>
          <cell r="E774" t="str">
            <v>un</v>
          </cell>
          <cell r="F774">
            <v>419.21</v>
          </cell>
          <cell r="G774">
            <v>150.07718</v>
          </cell>
          <cell r="H774">
            <v>569.28718000000003</v>
          </cell>
        </row>
        <row r="775">
          <cell r="A775" t="str">
            <v>04.963.04</v>
          </cell>
          <cell r="B775" t="str">
            <v>Poço de visita- PVI 04</v>
          </cell>
          <cell r="C775" t="str">
            <v xml:space="preserve"> </v>
          </cell>
          <cell r="D775" t="str">
            <v xml:space="preserve"> </v>
          </cell>
          <cell r="E775" t="str">
            <v>un</v>
          </cell>
          <cell r="G775">
            <v>0</v>
          </cell>
          <cell r="H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 t="str">
            <v xml:space="preserve"> </v>
          </cell>
          <cell r="D776" t="str">
            <v xml:space="preserve"> </v>
          </cell>
          <cell r="E776" t="str">
            <v>un</v>
          </cell>
          <cell r="G776">
            <v>0</v>
          </cell>
          <cell r="H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 t="str">
            <v xml:space="preserve"> </v>
          </cell>
          <cell r="D777" t="str">
            <v xml:space="preserve"> </v>
          </cell>
          <cell r="E777" t="str">
            <v>un</v>
          </cell>
          <cell r="G777">
            <v>0</v>
          </cell>
          <cell r="H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 t="str">
            <v xml:space="preserve"> </v>
          </cell>
          <cell r="D778" t="str">
            <v xml:space="preserve"> </v>
          </cell>
          <cell r="E778" t="str">
            <v>un</v>
          </cell>
          <cell r="G778">
            <v>0</v>
          </cell>
          <cell r="H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 t="str">
            <v xml:space="preserve"> </v>
          </cell>
          <cell r="D779" t="str">
            <v xml:space="preserve"> </v>
          </cell>
          <cell r="E779" t="str">
            <v>un</v>
          </cell>
          <cell r="G779">
            <v>0</v>
          </cell>
          <cell r="H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 t="str">
            <v xml:space="preserve"> </v>
          </cell>
          <cell r="D780" t="str">
            <v xml:space="preserve"> </v>
          </cell>
          <cell r="E780" t="str">
            <v>un</v>
          </cell>
          <cell r="G780">
            <v>0</v>
          </cell>
          <cell r="H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 t="str">
            <v xml:space="preserve"> </v>
          </cell>
          <cell r="D781" t="str">
            <v xml:space="preserve"> </v>
          </cell>
          <cell r="E781" t="str">
            <v>un</v>
          </cell>
          <cell r="G781">
            <v>0</v>
          </cell>
          <cell r="H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 t="str">
            <v xml:space="preserve"> </v>
          </cell>
          <cell r="D782" t="str">
            <v xml:space="preserve"> </v>
          </cell>
          <cell r="E782" t="str">
            <v>un</v>
          </cell>
          <cell r="G782">
            <v>0</v>
          </cell>
          <cell r="H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 t="str">
            <v xml:space="preserve"> </v>
          </cell>
          <cell r="D783" t="str">
            <v xml:space="preserve"> </v>
          </cell>
          <cell r="E783" t="str">
            <v>un</v>
          </cell>
          <cell r="G783">
            <v>0</v>
          </cell>
          <cell r="H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 t="str">
            <v xml:space="preserve"> </v>
          </cell>
          <cell r="D784" t="str">
            <v xml:space="preserve"> </v>
          </cell>
          <cell r="E784" t="str">
            <v>un</v>
          </cell>
          <cell r="G784">
            <v>0</v>
          </cell>
          <cell r="H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 t="str">
            <v xml:space="preserve"> </v>
          </cell>
          <cell r="D785" t="str">
            <v xml:space="preserve"> </v>
          </cell>
          <cell r="E785" t="str">
            <v>un</v>
          </cell>
          <cell r="G785">
            <v>0</v>
          </cell>
          <cell r="H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 t="str">
            <v xml:space="preserve"> </v>
          </cell>
          <cell r="D786" t="str">
            <v xml:space="preserve"> </v>
          </cell>
          <cell r="E786" t="str">
            <v>un</v>
          </cell>
          <cell r="G786">
            <v>0</v>
          </cell>
          <cell r="H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 t="str">
            <v xml:space="preserve"> </v>
          </cell>
          <cell r="D787" t="str">
            <v xml:space="preserve"> </v>
          </cell>
          <cell r="E787" t="str">
            <v>un</v>
          </cell>
          <cell r="G787">
            <v>0</v>
          </cell>
          <cell r="H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 t="str">
            <v xml:space="preserve"> </v>
          </cell>
          <cell r="D788" t="str">
            <v xml:space="preserve"> </v>
          </cell>
          <cell r="E788" t="str">
            <v>un</v>
          </cell>
          <cell r="G788">
            <v>0</v>
          </cell>
          <cell r="H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 t="str">
            <v xml:space="preserve"> </v>
          </cell>
          <cell r="D789" t="str">
            <v xml:space="preserve"> </v>
          </cell>
          <cell r="E789" t="str">
            <v>un</v>
          </cell>
          <cell r="G789">
            <v>0</v>
          </cell>
          <cell r="H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 t="str">
            <v xml:space="preserve"> </v>
          </cell>
          <cell r="D790" t="str">
            <v xml:space="preserve"> </v>
          </cell>
          <cell r="E790" t="str">
            <v>un</v>
          </cell>
          <cell r="F790">
            <v>271.2</v>
          </cell>
          <cell r="G790">
            <v>97.08959999999999</v>
          </cell>
          <cell r="H790">
            <v>368.28959999999995</v>
          </cell>
        </row>
        <row r="791">
          <cell r="A791" t="str">
            <v>04.963.32</v>
          </cell>
          <cell r="B791" t="str">
            <v>Chaminé dos poços de visita- CPV 02</v>
          </cell>
          <cell r="C791" t="str">
            <v xml:space="preserve"> </v>
          </cell>
          <cell r="D791" t="str">
            <v xml:space="preserve"> </v>
          </cell>
          <cell r="E791" t="str">
            <v>un</v>
          </cell>
          <cell r="G791">
            <v>0</v>
          </cell>
          <cell r="H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 t="str">
            <v xml:space="preserve"> </v>
          </cell>
          <cell r="D792" t="str">
            <v xml:space="preserve"> </v>
          </cell>
          <cell r="E792" t="str">
            <v>un</v>
          </cell>
          <cell r="G792">
            <v>0</v>
          </cell>
          <cell r="H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 t="str">
            <v xml:space="preserve"> </v>
          </cell>
          <cell r="D793" t="str">
            <v xml:space="preserve"> </v>
          </cell>
          <cell r="E793" t="str">
            <v>un</v>
          </cell>
          <cell r="G793">
            <v>0</v>
          </cell>
          <cell r="H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 t="str">
            <v xml:space="preserve"> </v>
          </cell>
          <cell r="D794" t="str">
            <v xml:space="preserve"> </v>
          </cell>
          <cell r="E794" t="str">
            <v>un</v>
          </cell>
          <cell r="G794">
            <v>0</v>
          </cell>
          <cell r="H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 t="str">
            <v xml:space="preserve"> </v>
          </cell>
          <cell r="D795" t="str">
            <v xml:space="preserve"> </v>
          </cell>
          <cell r="E795" t="str">
            <v>un</v>
          </cell>
          <cell r="G795">
            <v>0</v>
          </cell>
          <cell r="H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 t="str">
            <v xml:space="preserve"> </v>
          </cell>
          <cell r="D796" t="str">
            <v xml:space="preserve"> </v>
          </cell>
          <cell r="E796" t="str">
            <v>un</v>
          </cell>
          <cell r="G796">
            <v>0</v>
          </cell>
          <cell r="H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 t="str">
            <v xml:space="preserve"> </v>
          </cell>
          <cell r="E797" t="str">
            <v>m</v>
          </cell>
          <cell r="F797">
            <v>44.13</v>
          </cell>
          <cell r="G797">
            <v>15.798540000000001</v>
          </cell>
          <cell r="H797">
            <v>59.928540000000005</v>
          </cell>
        </row>
        <row r="798">
          <cell r="A798" t="str">
            <v>04.964.02</v>
          </cell>
          <cell r="B798" t="str">
            <v>Tubulação drenagem urbana- D=60 s/berço</v>
          </cell>
          <cell r="C798" t="str">
            <v xml:space="preserve"> </v>
          </cell>
          <cell r="D798" t="str">
            <v xml:space="preserve"> </v>
          </cell>
          <cell r="E798" t="str">
            <v>m</v>
          </cell>
          <cell r="F798">
            <v>79.260000000000005</v>
          </cell>
          <cell r="G798">
            <v>28.375080000000001</v>
          </cell>
          <cell r="H798">
            <v>107.63508</v>
          </cell>
        </row>
        <row r="799">
          <cell r="A799" t="str">
            <v>04.964.03</v>
          </cell>
          <cell r="B799" t="str">
            <v>Tubulação drenagem urbana- D=80 s/berço</v>
          </cell>
          <cell r="C799" t="str">
            <v xml:space="preserve"> </v>
          </cell>
          <cell r="D799" t="str">
            <v xml:space="preserve"> </v>
          </cell>
          <cell r="E799" t="str">
            <v>m</v>
          </cell>
          <cell r="G799">
            <v>0</v>
          </cell>
          <cell r="H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 t="str">
            <v xml:space="preserve"> </v>
          </cell>
          <cell r="D800" t="str">
            <v xml:space="preserve"> </v>
          </cell>
          <cell r="E800" t="str">
            <v>m</v>
          </cell>
          <cell r="G800">
            <v>0</v>
          </cell>
          <cell r="H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 t="str">
            <v xml:space="preserve"> </v>
          </cell>
          <cell r="D801" t="str">
            <v xml:space="preserve"> </v>
          </cell>
          <cell r="E801" t="str">
            <v>m</v>
          </cell>
          <cell r="G801">
            <v>0</v>
          </cell>
          <cell r="H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 t="str">
            <v xml:space="preserve"> </v>
          </cell>
          <cell r="D802" t="str">
            <v xml:space="preserve"> </v>
          </cell>
          <cell r="E802" t="str">
            <v>m</v>
          </cell>
          <cell r="G802">
            <v>0</v>
          </cell>
          <cell r="H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 t="str">
            <v xml:space="preserve"> </v>
          </cell>
          <cell r="E803" t="str">
            <v>m</v>
          </cell>
          <cell r="F803">
            <v>42.77</v>
          </cell>
          <cell r="G803">
            <v>15.31166</v>
          </cell>
          <cell r="H803">
            <v>58.081659999999999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 t="str">
            <v xml:space="preserve"> </v>
          </cell>
          <cell r="E804" t="str">
            <v>m</v>
          </cell>
          <cell r="G804">
            <v>0</v>
          </cell>
          <cell r="H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 t="str">
            <v xml:space="preserve"> </v>
          </cell>
          <cell r="E805" t="str">
            <v>m</v>
          </cell>
          <cell r="F805">
            <v>77.73</v>
          </cell>
          <cell r="G805">
            <v>27.82734</v>
          </cell>
          <cell r="H805">
            <v>105.55734000000001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 t="str">
            <v xml:space="preserve"> </v>
          </cell>
          <cell r="E806" t="str">
            <v>m</v>
          </cell>
          <cell r="G806">
            <v>0</v>
          </cell>
          <cell r="H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 t="str">
            <v xml:space="preserve"> </v>
          </cell>
          <cell r="E807" t="str">
            <v>m</v>
          </cell>
          <cell r="G807">
            <v>0</v>
          </cell>
          <cell r="H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 t="str">
            <v xml:space="preserve"> </v>
          </cell>
          <cell r="E808" t="str">
            <v>m</v>
          </cell>
          <cell r="F808">
            <v>58.19</v>
          </cell>
          <cell r="G808">
            <v>20.83202</v>
          </cell>
          <cell r="H808">
            <v>79.022019999999998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 t="str">
            <v xml:space="preserve"> </v>
          </cell>
          <cell r="D809" t="str">
            <v xml:space="preserve"> </v>
          </cell>
          <cell r="E809" t="str">
            <v>un</v>
          </cell>
          <cell r="F809">
            <v>35.6</v>
          </cell>
          <cell r="G809">
            <v>12.7448</v>
          </cell>
          <cell r="H809">
            <v>48.344799999999999</v>
          </cell>
        </row>
        <row r="810">
          <cell r="A810" t="str">
            <v>04.991.02</v>
          </cell>
          <cell r="B810" t="str">
            <v>Tampa de ferro p/ caixa coletora- TCC 02</v>
          </cell>
          <cell r="C810" t="str">
            <v xml:space="preserve"> </v>
          </cell>
          <cell r="D810" t="str">
            <v xml:space="preserve"> </v>
          </cell>
          <cell r="E810" t="str">
            <v>un</v>
          </cell>
          <cell r="G810">
            <v>0</v>
          </cell>
          <cell r="H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 t="str">
            <v xml:space="preserve"> </v>
          </cell>
          <cell r="D811" t="str">
            <v xml:space="preserve"> </v>
          </cell>
          <cell r="E811" t="str">
            <v>m</v>
          </cell>
          <cell r="F811">
            <v>9.6199999999999992</v>
          </cell>
          <cell r="G811">
            <v>3.4439599999999997</v>
          </cell>
          <cell r="H811">
            <v>13.063959999999998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 t="str">
            <v xml:space="preserve"> </v>
          </cell>
          <cell r="D812" t="str">
            <v xml:space="preserve"> </v>
          </cell>
          <cell r="E812" t="str">
            <v>m</v>
          </cell>
          <cell r="F812">
            <v>32.53</v>
          </cell>
          <cell r="G812">
            <v>11.64574</v>
          </cell>
          <cell r="H812">
            <v>44.175740000000005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 t="str">
            <v xml:space="preserve"> </v>
          </cell>
          <cell r="E813" t="str">
            <v>m3</v>
          </cell>
          <cell r="F813">
            <v>9.26</v>
          </cell>
          <cell r="G813">
            <v>3.3150799999999996</v>
          </cell>
          <cell r="H813">
            <v>12.57508</v>
          </cell>
        </row>
        <row r="814">
          <cell r="A814" t="str">
            <v>04.999.03</v>
          </cell>
          <cell r="B814" t="str">
            <v>Escoramento de bueiros celulares</v>
          </cell>
          <cell r="C814" t="str">
            <v xml:space="preserve"> </v>
          </cell>
          <cell r="D814" t="str">
            <v xml:space="preserve"> </v>
          </cell>
          <cell r="E814" t="str">
            <v>m3</v>
          </cell>
          <cell r="F814">
            <v>8.75</v>
          </cell>
          <cell r="G814">
            <v>3.1324999999999998</v>
          </cell>
          <cell r="H814">
            <v>11.8825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 t="str">
            <v xml:space="preserve"> </v>
          </cell>
          <cell r="E815" t="str">
            <v>m3</v>
          </cell>
          <cell r="G815">
            <v>0</v>
          </cell>
          <cell r="H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 t="str">
            <v xml:space="preserve"> </v>
          </cell>
          <cell r="E816" t="str">
            <v>m3</v>
          </cell>
          <cell r="G816">
            <v>0</v>
          </cell>
          <cell r="H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 t="str">
            <v xml:space="preserve"> </v>
          </cell>
          <cell r="D817" t="str">
            <v xml:space="preserve"> </v>
          </cell>
          <cell r="E817" t="str">
            <v>m3</v>
          </cell>
          <cell r="F817">
            <v>8.39</v>
          </cell>
          <cell r="G817">
            <v>3.0036200000000002</v>
          </cell>
          <cell r="H817">
            <v>11.39362</v>
          </cell>
        </row>
        <row r="818">
          <cell r="A818" t="str">
            <v>04.999.07</v>
          </cell>
          <cell r="B818" t="str">
            <v>Lastro de brita</v>
          </cell>
          <cell r="C818" t="str">
            <v xml:space="preserve"> </v>
          </cell>
          <cell r="D818" t="str">
            <v xml:space="preserve"> </v>
          </cell>
          <cell r="E818" t="str">
            <v>m3</v>
          </cell>
          <cell r="F818">
            <v>23.74</v>
          </cell>
          <cell r="G818">
            <v>8.4989199999999983</v>
          </cell>
          <cell r="H818">
            <v>32.238919999999993</v>
          </cell>
        </row>
        <row r="819">
          <cell r="A819" t="str">
            <v>05.000.03</v>
          </cell>
          <cell r="B819" t="str">
            <v>Guia de madeira- 2,5x7 cm</v>
          </cell>
          <cell r="C819" t="str">
            <v xml:space="preserve"> </v>
          </cell>
          <cell r="D819" t="str">
            <v xml:space="preserve"> </v>
          </cell>
          <cell r="E819" t="str">
            <v>m</v>
          </cell>
          <cell r="F819">
            <v>1.29</v>
          </cell>
          <cell r="G819">
            <v>0.46182000000000001</v>
          </cell>
          <cell r="H819">
            <v>1.7518199999999999</v>
          </cell>
        </row>
        <row r="820">
          <cell r="A820" t="str">
            <v>05.000.04</v>
          </cell>
          <cell r="B820" t="str">
            <v>Guia de madeira- 2,5x10 cm</v>
          </cell>
          <cell r="C820" t="str">
            <v xml:space="preserve"> </v>
          </cell>
          <cell r="D820" t="str">
            <v xml:space="preserve"> </v>
          </cell>
          <cell r="E820" t="str">
            <v>m</v>
          </cell>
          <cell r="G820">
            <v>0</v>
          </cell>
          <cell r="H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 t="str">
            <v xml:space="preserve"> </v>
          </cell>
          <cell r="D821" t="str">
            <v xml:space="preserve"> </v>
          </cell>
          <cell r="E821" t="str">
            <v>m</v>
          </cell>
          <cell r="G821">
            <v>0</v>
          </cell>
          <cell r="H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 t="str">
            <v xml:space="preserve"> </v>
          </cell>
          <cell r="D822" t="str">
            <v xml:space="preserve"> </v>
          </cell>
          <cell r="E822" t="str">
            <v>un</v>
          </cell>
          <cell r="G822">
            <v>0</v>
          </cell>
          <cell r="H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 t="str">
            <v xml:space="preserve"> </v>
          </cell>
          <cell r="D823" t="str">
            <v xml:space="preserve"> </v>
          </cell>
          <cell r="E823" t="str">
            <v>un</v>
          </cell>
          <cell r="G823">
            <v>0</v>
          </cell>
          <cell r="H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 t="str">
            <v xml:space="preserve"> </v>
          </cell>
          <cell r="D824" t="str">
            <v xml:space="preserve"> </v>
          </cell>
          <cell r="E824" t="str">
            <v>un</v>
          </cell>
          <cell r="G824">
            <v>0</v>
          </cell>
          <cell r="H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 t="str">
            <v xml:space="preserve"> </v>
          </cell>
          <cell r="D825" t="str">
            <v xml:space="preserve"> </v>
          </cell>
          <cell r="E825" t="str">
            <v>un</v>
          </cell>
          <cell r="G825">
            <v>0</v>
          </cell>
          <cell r="H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 t="str">
            <v xml:space="preserve"> </v>
          </cell>
          <cell r="D826" t="str">
            <v xml:space="preserve"> </v>
          </cell>
          <cell r="E826" t="str">
            <v>un</v>
          </cell>
          <cell r="G826">
            <v>0</v>
          </cell>
          <cell r="H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 t="str">
            <v xml:space="preserve"> </v>
          </cell>
          <cell r="D827" t="str">
            <v xml:space="preserve"> </v>
          </cell>
          <cell r="E827" t="str">
            <v>un</v>
          </cell>
          <cell r="G827">
            <v>0</v>
          </cell>
          <cell r="H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 t="str">
            <v xml:space="preserve"> </v>
          </cell>
          <cell r="D828" t="str">
            <v xml:space="preserve"> </v>
          </cell>
          <cell r="E828" t="str">
            <v>un</v>
          </cell>
          <cell r="G828">
            <v>0</v>
          </cell>
          <cell r="H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 t="str">
            <v xml:space="preserve"> </v>
          </cell>
          <cell r="D829" t="str">
            <v xml:space="preserve"> </v>
          </cell>
          <cell r="E829" t="str">
            <v>un</v>
          </cell>
          <cell r="G829">
            <v>0</v>
          </cell>
          <cell r="H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  <cell r="H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  <cell r="H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  <cell r="H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  <cell r="H833">
            <v>5.4999000000000002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  <cell r="H834">
            <v>6.6813599999999997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  <cell r="H835">
            <v>5.8258200000000002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 t="str">
            <v xml:space="preserve"> </v>
          </cell>
          <cell r="E837" t="str">
            <v>m2</v>
          </cell>
          <cell r="F837">
            <v>1.52</v>
          </cell>
          <cell r="G837">
            <v>0.54415999999999998</v>
          </cell>
          <cell r="H837">
            <v>2.0641600000000002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 t="str">
            <v xml:space="preserve"> </v>
          </cell>
          <cell r="E838" t="str">
            <v>m2</v>
          </cell>
          <cell r="F838">
            <v>10.41</v>
          </cell>
          <cell r="G838">
            <v>3.7267799999999998</v>
          </cell>
          <cell r="H838">
            <v>14.13678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 t="str">
            <v xml:space="preserve"> </v>
          </cell>
          <cell r="E839" t="str">
            <v>un</v>
          </cell>
          <cell r="F839">
            <v>4.43</v>
          </cell>
          <cell r="G839">
            <v>1.5859399999999999</v>
          </cell>
          <cell r="H839">
            <v>6.0159399999999996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 t="str">
            <v xml:space="preserve"> </v>
          </cell>
          <cell r="E840" t="str">
            <v>m</v>
          </cell>
          <cell r="F840">
            <v>28.23</v>
          </cell>
          <cell r="G840">
            <v>10.106339999999999</v>
          </cell>
          <cell r="H840">
            <v>38.33634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  <cell r="H841">
            <v>2020.7447400000001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 t="str">
            <v xml:space="preserve"> </v>
          </cell>
          <cell r="E842" t="str">
            <v>m2</v>
          </cell>
          <cell r="F842">
            <v>0.36</v>
          </cell>
          <cell r="G842">
            <v>0.12887999999999999</v>
          </cell>
          <cell r="H842">
            <v>0.48887999999999998</v>
          </cell>
        </row>
        <row r="843">
          <cell r="A843" t="str">
            <v>05.300.01</v>
          </cell>
          <cell r="B843" t="str">
            <v>Alvenaria de pedra arrumada</v>
          </cell>
          <cell r="C843" t="str">
            <v xml:space="preserve"> </v>
          </cell>
          <cell r="D843" t="str">
            <v xml:space="preserve"> </v>
          </cell>
          <cell r="E843" t="str">
            <v>m3</v>
          </cell>
          <cell r="F843">
            <v>29.96</v>
          </cell>
          <cell r="G843">
            <v>10.725680000000001</v>
          </cell>
          <cell r="H843">
            <v>40.685680000000005</v>
          </cell>
        </row>
        <row r="844">
          <cell r="A844" t="str">
            <v>05.300.02</v>
          </cell>
          <cell r="B844" t="str">
            <v>Enrocamento de pedra jogada</v>
          </cell>
          <cell r="C844" t="str">
            <v xml:space="preserve"> </v>
          </cell>
          <cell r="D844" t="str">
            <v xml:space="preserve"> </v>
          </cell>
          <cell r="E844" t="str">
            <v>m3</v>
          </cell>
          <cell r="F844">
            <v>20.21</v>
          </cell>
          <cell r="G844">
            <v>7.2351799999999997</v>
          </cell>
          <cell r="H844">
            <v>27.445180000000001</v>
          </cell>
        </row>
        <row r="845">
          <cell r="A845" t="str">
            <v>DER 45340</v>
          </cell>
          <cell r="B845" t="str">
            <v>Enrocamento de pedra arrumada</v>
          </cell>
          <cell r="C845" t="str">
            <v xml:space="preserve"> </v>
          </cell>
          <cell r="D845" t="str">
            <v xml:space="preserve"> </v>
          </cell>
          <cell r="E845" t="str">
            <v>m3</v>
          </cell>
          <cell r="F845">
            <v>24.57</v>
          </cell>
          <cell r="G845">
            <v>8.7960599999999989</v>
          </cell>
          <cell r="H845">
            <v>33.366059999999997</v>
          </cell>
        </row>
        <row r="846">
          <cell r="A846" t="str">
            <v>05.301.00</v>
          </cell>
          <cell r="B846" t="str">
            <v>Alvenaria de pedra argamassada</v>
          </cell>
          <cell r="C846" t="str">
            <v xml:space="preserve"> </v>
          </cell>
          <cell r="D846" t="str">
            <v xml:space="preserve"> </v>
          </cell>
          <cell r="E846" t="str">
            <v>m3</v>
          </cell>
          <cell r="F846">
            <v>74.8</v>
          </cell>
          <cell r="G846">
            <v>26.778399999999998</v>
          </cell>
          <cell r="H846">
            <v>101.57839999999999</v>
          </cell>
        </row>
        <row r="847">
          <cell r="A847" t="str">
            <v>05.301.01</v>
          </cell>
          <cell r="B847" t="str">
            <v>Alvenaria tijolos</v>
          </cell>
          <cell r="C847" t="str">
            <v xml:space="preserve"> </v>
          </cell>
          <cell r="D847" t="str">
            <v xml:space="preserve"> </v>
          </cell>
          <cell r="E847" t="str">
            <v>m2</v>
          </cell>
          <cell r="F847">
            <v>17.91</v>
          </cell>
          <cell r="G847">
            <v>6.4117799999999994</v>
          </cell>
          <cell r="H847">
            <v>24.32178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 t="str">
            <v xml:space="preserve"> </v>
          </cell>
          <cell r="D848" t="str">
            <v xml:space="preserve"> </v>
          </cell>
          <cell r="E848" t="str">
            <v>m2</v>
          </cell>
          <cell r="F848">
            <v>6.58</v>
          </cell>
          <cell r="G848">
            <v>2.3556399999999997</v>
          </cell>
          <cell r="H848">
            <v>8.9356399999999994</v>
          </cell>
        </row>
        <row r="849">
          <cell r="A849" t="str">
            <v>P 05.300.00</v>
          </cell>
          <cell r="B849" t="str">
            <v>Abrigos para passageiros</v>
          </cell>
          <cell r="C849" t="str">
            <v xml:space="preserve"> </v>
          </cell>
          <cell r="D849" t="str">
            <v xml:space="preserve"> </v>
          </cell>
          <cell r="E849" t="str">
            <v>un</v>
          </cell>
          <cell r="F849">
            <v>613.17999999999995</v>
          </cell>
          <cell r="G849">
            <v>219.51843999999997</v>
          </cell>
          <cell r="H849">
            <v>832.69843999999989</v>
          </cell>
        </row>
        <row r="850">
          <cell r="A850" t="str">
            <v>P 06.030.00</v>
          </cell>
          <cell r="B850" t="str">
            <v>Barreira de segurança simples</v>
          </cell>
          <cell r="C850" t="str">
            <v xml:space="preserve"> </v>
          </cell>
          <cell r="D850" t="str">
            <v xml:space="preserve"> </v>
          </cell>
          <cell r="E850" t="str">
            <v>m</v>
          </cell>
          <cell r="F850">
            <v>38.409999999999997</v>
          </cell>
          <cell r="G850">
            <v>13.750779999999999</v>
          </cell>
          <cell r="H850">
            <v>52.160779999999995</v>
          </cell>
        </row>
        <row r="851">
          <cell r="A851" t="str">
            <v>P 06.030.02</v>
          </cell>
          <cell r="B851" t="str">
            <v>Barreira Classe II</v>
          </cell>
          <cell r="C851" t="str">
            <v xml:space="preserve"> </v>
          </cell>
          <cell r="D851" t="str">
            <v xml:space="preserve"> </v>
          </cell>
          <cell r="E851" t="str">
            <v>un</v>
          </cell>
          <cell r="F851">
            <v>38.49</v>
          </cell>
          <cell r="G851">
            <v>13.77942</v>
          </cell>
          <cell r="H851">
            <v>52.269420000000004</v>
          </cell>
        </row>
        <row r="852">
          <cell r="A852" t="str">
            <v>P 06.030.03</v>
          </cell>
          <cell r="B852" t="str">
            <v>Barreira Classe III</v>
          </cell>
          <cell r="C852" t="str">
            <v xml:space="preserve"> </v>
          </cell>
          <cell r="D852" t="str">
            <v xml:space="preserve"> </v>
          </cell>
          <cell r="E852" t="str">
            <v>un</v>
          </cell>
          <cell r="F852">
            <v>51.9</v>
          </cell>
          <cell r="G852">
            <v>18.580199999999998</v>
          </cell>
          <cell r="H852">
            <v>70.480199999999996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 t="str">
            <v xml:space="preserve"> </v>
          </cell>
          <cell r="E853" t="str">
            <v>m</v>
          </cell>
          <cell r="G853">
            <v>0</v>
          </cell>
          <cell r="H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 t="str">
            <v xml:space="preserve"> </v>
          </cell>
          <cell r="E854" t="str">
            <v>m2</v>
          </cell>
          <cell r="G854">
            <v>0</v>
          </cell>
          <cell r="H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 t="str">
            <v xml:space="preserve"> </v>
          </cell>
          <cell r="E855" t="str">
            <v>m2</v>
          </cell>
          <cell r="G855">
            <v>0</v>
          </cell>
          <cell r="H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  <cell r="H856">
            <v>39.925199999999997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  <cell r="H857">
            <v>93.145219999999995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  <cell r="H858">
            <v>139.72462000000002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  <cell r="H859">
            <v>159.68722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  <cell r="H860">
            <v>99.799419999999998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  <cell r="H861">
            <v>199.61242000000001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  <cell r="H862">
            <v>266.14083999999997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  <cell r="H863">
            <v>66.542000000000002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  <cell r="H864">
            <v>85.160179999999997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  <cell r="H865">
            <v>16.295999999999999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  <cell r="H866">
            <v>9.5060000000000002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  <cell r="H867">
            <v>5.0110200000000003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  <cell r="H868">
            <v>211.91590000000002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  <cell r="H869">
            <v>27.553819999999998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  <cell r="H870">
            <v>105.96474000000001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  <cell r="H871">
            <v>239.46972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  <cell r="H872">
            <v>305.15618000000001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  <cell r="H873">
            <v>135.62345999999999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  <cell r="H874">
            <v>105.96474000000001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  <cell r="H875">
            <v>50.857100000000003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  <cell r="H876">
            <v>423.83180000000004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  <cell r="H877">
            <v>953.62833999999998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  <cell r="H878">
            <v>69.936999999999998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 t="str">
            <v xml:space="preserve"> </v>
          </cell>
          <cell r="D879" t="str">
            <v xml:space="preserve"> </v>
          </cell>
          <cell r="E879" t="str">
            <v>un</v>
          </cell>
          <cell r="G879">
            <v>0</v>
          </cell>
          <cell r="H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 t="str">
            <v xml:space="preserve"> </v>
          </cell>
          <cell r="D880" t="str">
            <v xml:space="preserve"> </v>
          </cell>
          <cell r="E880" t="str">
            <v>un</v>
          </cell>
          <cell r="G880">
            <v>0</v>
          </cell>
          <cell r="H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 t="str">
            <v xml:space="preserve"> </v>
          </cell>
          <cell r="D881" t="str">
            <v xml:space="preserve"> </v>
          </cell>
          <cell r="E881" t="str">
            <v>un</v>
          </cell>
          <cell r="G881">
            <v>0</v>
          </cell>
          <cell r="H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 t="str">
            <v xml:space="preserve"> </v>
          </cell>
          <cell r="D882" t="str">
            <v xml:space="preserve"> </v>
          </cell>
          <cell r="E882" t="str">
            <v>un</v>
          </cell>
          <cell r="G882">
            <v>0</v>
          </cell>
          <cell r="H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 t="str">
            <v xml:space="preserve"> </v>
          </cell>
          <cell r="D883" t="str">
            <v xml:space="preserve"> </v>
          </cell>
          <cell r="E883" t="str">
            <v>un</v>
          </cell>
          <cell r="G883">
            <v>0</v>
          </cell>
          <cell r="H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 t="str">
            <v xml:space="preserve"> </v>
          </cell>
          <cell r="D884" t="str">
            <v xml:space="preserve"> </v>
          </cell>
          <cell r="E884" t="str">
            <v>un</v>
          </cell>
          <cell r="G884">
            <v>0</v>
          </cell>
          <cell r="H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 t="str">
            <v xml:space="preserve"> </v>
          </cell>
          <cell r="D885" t="str">
            <v xml:space="preserve"> </v>
          </cell>
          <cell r="E885" t="str">
            <v>un</v>
          </cell>
          <cell r="G885">
            <v>0</v>
          </cell>
          <cell r="H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 t="str">
            <v xml:space="preserve"> </v>
          </cell>
          <cell r="D886" t="str">
            <v xml:space="preserve"> </v>
          </cell>
          <cell r="E886" t="str">
            <v>un</v>
          </cell>
          <cell r="G886">
            <v>0</v>
          </cell>
          <cell r="H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 t="str">
            <v xml:space="preserve"> </v>
          </cell>
          <cell r="D887" t="str">
            <v xml:space="preserve"> </v>
          </cell>
          <cell r="E887" t="str">
            <v>un</v>
          </cell>
          <cell r="G887">
            <v>0</v>
          </cell>
          <cell r="H887">
            <v>0</v>
          </cell>
        </row>
        <row r="888">
          <cell r="A888" t="str">
            <v>06.210.01</v>
          </cell>
          <cell r="B888" t="str">
            <v>Pórtico metálico</v>
          </cell>
          <cell r="C888" t="str">
            <v xml:space="preserve"> </v>
          </cell>
          <cell r="D888" t="str">
            <v xml:space="preserve"> </v>
          </cell>
          <cell r="E888" t="str">
            <v>un</v>
          </cell>
          <cell r="F888">
            <v>19915.3</v>
          </cell>
          <cell r="G888">
            <v>7129.6773999999996</v>
          </cell>
          <cell r="H888">
            <v>27044.9774</v>
          </cell>
        </row>
        <row r="889">
          <cell r="A889" t="str">
            <v>P06.210.02</v>
          </cell>
          <cell r="B889" t="str">
            <v>Bandeira simples 5,10 x 6,50m</v>
          </cell>
          <cell r="C889" t="str">
            <v xml:space="preserve"> </v>
          </cell>
          <cell r="D889" t="str">
            <v xml:space="preserve"> </v>
          </cell>
          <cell r="E889" t="str">
            <v>un</v>
          </cell>
          <cell r="F889">
            <v>5800</v>
          </cell>
          <cell r="G889">
            <v>2076.4</v>
          </cell>
          <cell r="H889">
            <v>7876.4</v>
          </cell>
        </row>
        <row r="890">
          <cell r="A890" t="str">
            <v>06.230.00</v>
          </cell>
          <cell r="B890" t="str">
            <v>Balizadores</v>
          </cell>
          <cell r="C890" t="str">
            <v xml:space="preserve"> </v>
          </cell>
          <cell r="D890" t="str">
            <v xml:space="preserve"> </v>
          </cell>
          <cell r="E890" t="str">
            <v>un</v>
          </cell>
          <cell r="G890">
            <v>0</v>
          </cell>
          <cell r="H890">
            <v>0</v>
          </cell>
        </row>
        <row r="891">
          <cell r="A891" t="str">
            <v>06.240.00</v>
          </cell>
          <cell r="B891" t="str">
            <v>Marco quilométrico</v>
          </cell>
          <cell r="C891" t="str">
            <v xml:space="preserve"> </v>
          </cell>
          <cell r="D891" t="str">
            <v xml:space="preserve"> </v>
          </cell>
          <cell r="E891" t="str">
            <v>un</v>
          </cell>
          <cell r="G891">
            <v>0</v>
          </cell>
          <cell r="H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 t="str">
            <v xml:space="preserve"> </v>
          </cell>
          <cell r="D892" t="str">
            <v xml:space="preserve"> </v>
          </cell>
          <cell r="E892" t="str">
            <v>m</v>
          </cell>
          <cell r="F892">
            <v>0.49</v>
          </cell>
          <cell r="G892">
            <v>0.17541999999999999</v>
          </cell>
          <cell r="H892">
            <v>0.66542000000000001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  <cell r="H893">
            <v>3.2320399999999996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 t="str">
            <v xml:space="preserve"> </v>
          </cell>
          <cell r="E894" t="str">
            <v>m</v>
          </cell>
          <cell r="F894">
            <v>6.45</v>
          </cell>
          <cell r="G894">
            <v>2.3090999999999999</v>
          </cell>
          <cell r="H894">
            <v>8.7591000000000001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 t="str">
            <v xml:space="preserve"> </v>
          </cell>
          <cell r="E895" t="str">
            <v>m</v>
          </cell>
          <cell r="F895">
            <v>4.12</v>
          </cell>
          <cell r="G895">
            <v>1.47496</v>
          </cell>
          <cell r="H895">
            <v>5.5949600000000004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 t="str">
            <v xml:space="preserve"> </v>
          </cell>
          <cell r="E896" t="str">
            <v>m</v>
          </cell>
          <cell r="G896">
            <v>0</v>
          </cell>
          <cell r="H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 t="str">
            <v xml:space="preserve"> </v>
          </cell>
          <cell r="E897" t="str">
            <v>m</v>
          </cell>
          <cell r="G897">
            <v>0</v>
          </cell>
          <cell r="H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 t="str">
            <v xml:space="preserve"> </v>
          </cell>
          <cell r="E898" t="str">
            <v>m</v>
          </cell>
          <cell r="G898">
            <v>0</v>
          </cell>
          <cell r="H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 t="str">
            <v xml:space="preserve"> </v>
          </cell>
          <cell r="E899" t="str">
            <v>m</v>
          </cell>
          <cell r="G899">
            <v>0</v>
          </cell>
          <cell r="H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 t="str">
            <v xml:space="preserve"> </v>
          </cell>
          <cell r="D900" t="str">
            <v xml:space="preserve"> </v>
          </cell>
          <cell r="E900" t="str">
            <v>m</v>
          </cell>
          <cell r="F900">
            <v>3.39</v>
          </cell>
          <cell r="G900">
            <v>1.2136199999999999</v>
          </cell>
          <cell r="H900">
            <v>4.6036200000000003</v>
          </cell>
        </row>
        <row r="901">
          <cell r="A901" t="str">
            <v>09.512.03</v>
          </cell>
          <cell r="B901" t="str">
            <v>Confecção de tubos de concreto D = 0,30</v>
          </cell>
          <cell r="C901" t="str">
            <v xml:space="preserve"> </v>
          </cell>
          <cell r="D901" t="str">
            <v xml:space="preserve"> </v>
          </cell>
          <cell r="E901" t="str">
            <v>m</v>
          </cell>
          <cell r="G901">
            <v>0</v>
          </cell>
          <cell r="H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 t="str">
            <v xml:space="preserve"> </v>
          </cell>
          <cell r="D902" t="str">
            <v xml:space="preserve"> </v>
          </cell>
          <cell r="E902" t="str">
            <v>m</v>
          </cell>
          <cell r="G902">
            <v>0</v>
          </cell>
          <cell r="H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 t="str">
            <v xml:space="preserve"> </v>
          </cell>
          <cell r="D903" t="str">
            <v xml:space="preserve"> </v>
          </cell>
          <cell r="E903" t="str">
            <v>m</v>
          </cell>
          <cell r="F903">
            <v>58.28</v>
          </cell>
          <cell r="G903">
            <v>20.864239999999999</v>
          </cell>
          <cell r="H903">
            <v>79.144239999999996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 t="str">
            <v xml:space="preserve"> </v>
          </cell>
          <cell r="D904" t="str">
            <v xml:space="preserve"> </v>
          </cell>
          <cell r="E904" t="str">
            <v>m</v>
          </cell>
          <cell r="F904">
            <v>89.96</v>
          </cell>
          <cell r="G904">
            <v>32.205679999999994</v>
          </cell>
          <cell r="H904">
            <v>122.16567999999998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 t="str">
            <v xml:space="preserve"> </v>
          </cell>
          <cell r="D905" t="str">
            <v xml:space="preserve"> </v>
          </cell>
          <cell r="E905" t="str">
            <v>m</v>
          </cell>
          <cell r="G905">
            <v>0</v>
          </cell>
          <cell r="H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 t="str">
            <v xml:space="preserve"> </v>
          </cell>
          <cell r="D906" t="str">
            <v xml:space="preserve"> </v>
          </cell>
          <cell r="E906" t="str">
            <v>m</v>
          </cell>
          <cell r="G906">
            <v>0</v>
          </cell>
          <cell r="H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 t="str">
            <v xml:space="preserve"> </v>
          </cell>
          <cell r="D907" t="str">
            <v xml:space="preserve"> </v>
          </cell>
          <cell r="E907" t="str">
            <v>m</v>
          </cell>
          <cell r="G907">
            <v>0</v>
          </cell>
          <cell r="H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 t="str">
            <v xml:space="preserve"> </v>
          </cell>
          <cell r="D908" t="str">
            <v xml:space="preserve"> </v>
          </cell>
          <cell r="E908" t="str">
            <v>m</v>
          </cell>
          <cell r="F908">
            <v>23.72</v>
          </cell>
          <cell r="G908">
            <v>8.4917599999999993</v>
          </cell>
          <cell r="H908">
            <v>32.211759999999998</v>
          </cell>
        </row>
        <row r="909">
          <cell r="A909" t="str">
            <v>09.517.01</v>
          </cell>
          <cell r="B909" t="str">
            <v>Areia extraída</v>
          </cell>
          <cell r="C909" t="str">
            <v xml:space="preserve"> </v>
          </cell>
          <cell r="D909" t="str">
            <v xml:space="preserve"> </v>
          </cell>
          <cell r="E909" t="str">
            <v>m3</v>
          </cell>
          <cell r="F909">
            <v>1.58</v>
          </cell>
          <cell r="G909">
            <v>0.56564000000000003</v>
          </cell>
          <cell r="H909">
            <v>2.1456400000000002</v>
          </cell>
        </row>
        <row r="910">
          <cell r="A910" t="str">
            <v>09.517.02</v>
          </cell>
          <cell r="B910" t="str">
            <v>Rocha p/ britagem</v>
          </cell>
          <cell r="C910" t="str">
            <v xml:space="preserve"> </v>
          </cell>
          <cell r="D910" t="str">
            <v xml:space="preserve"> </v>
          </cell>
          <cell r="E910" t="str">
            <v>m3</v>
          </cell>
          <cell r="F910">
            <v>3.53</v>
          </cell>
          <cell r="G910">
            <v>1.2637399999999999</v>
          </cell>
          <cell r="H910">
            <v>4.7937399999999997</v>
          </cell>
        </row>
        <row r="911">
          <cell r="A911" t="str">
            <v>09.517.03</v>
          </cell>
          <cell r="B911" t="str">
            <v>Rocha fragmentada por fogacho</v>
          </cell>
          <cell r="C911" t="str">
            <v xml:space="preserve"> </v>
          </cell>
          <cell r="D911" t="str">
            <v xml:space="preserve"> </v>
          </cell>
          <cell r="E911" t="str">
            <v>m3</v>
          </cell>
          <cell r="F911">
            <v>8.7799999999999994</v>
          </cell>
          <cell r="G911">
            <v>3.1432399999999996</v>
          </cell>
          <cell r="H911">
            <v>11.92324</v>
          </cell>
        </row>
        <row r="912">
          <cell r="A912" t="str">
            <v>09.517.04</v>
          </cell>
          <cell r="B912" t="str">
            <v>Pedra de mão</v>
          </cell>
          <cell r="C912" t="str">
            <v xml:space="preserve"> </v>
          </cell>
          <cell r="D912" t="str">
            <v xml:space="preserve"> </v>
          </cell>
          <cell r="E912" t="str">
            <v>m3</v>
          </cell>
          <cell r="F912">
            <v>8.7799999999999994</v>
          </cell>
          <cell r="G912">
            <v>3.1432399999999996</v>
          </cell>
          <cell r="H912">
            <v>11.92324</v>
          </cell>
        </row>
        <row r="913">
          <cell r="A913" t="str">
            <v>09.517.05</v>
          </cell>
          <cell r="B913" t="str">
            <v>Brita produzida</v>
          </cell>
          <cell r="C913" t="str">
            <v xml:space="preserve"> </v>
          </cell>
          <cell r="D913" t="str">
            <v xml:space="preserve"> </v>
          </cell>
          <cell r="E913" t="str">
            <v>m3</v>
          </cell>
          <cell r="F913">
            <v>10.119999999999999</v>
          </cell>
          <cell r="G913">
            <v>3.6229599999999995</v>
          </cell>
          <cell r="H913">
            <v>13.742959999999998</v>
          </cell>
        </row>
        <row r="914">
          <cell r="A914" t="str">
            <v>09.519.01</v>
          </cell>
          <cell r="B914" t="str">
            <v>Obtenção de grama em placas</v>
          </cell>
          <cell r="C914" t="str">
            <v xml:space="preserve"> </v>
          </cell>
          <cell r="D914" t="str">
            <v xml:space="preserve"> </v>
          </cell>
          <cell r="E914" t="str">
            <v>m2</v>
          </cell>
          <cell r="F914">
            <v>0.81</v>
          </cell>
          <cell r="G914">
            <v>0.28998000000000002</v>
          </cell>
          <cell r="H914">
            <v>1.09998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 t="str">
            <v xml:space="preserve"> </v>
          </cell>
          <cell r="D915" t="str">
            <v xml:space="preserve"> </v>
          </cell>
          <cell r="E915" t="str">
            <v>t</v>
          </cell>
          <cell r="F915">
            <v>455.45</v>
          </cell>
          <cell r="G915">
            <v>163.05109999999999</v>
          </cell>
          <cell r="H915">
            <v>618.50109999999995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 t="str">
            <v xml:space="preserve"> </v>
          </cell>
          <cell r="D916" t="str">
            <v xml:space="preserve"> </v>
          </cell>
          <cell r="E916" t="str">
            <v>t</v>
          </cell>
          <cell r="F916">
            <v>470.65</v>
          </cell>
          <cell r="G916">
            <v>168.49269999999999</v>
          </cell>
          <cell r="H916">
            <v>639.14269999999999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 t="str">
            <v xml:space="preserve"> </v>
          </cell>
          <cell r="D917" t="str">
            <v xml:space="preserve"> </v>
          </cell>
          <cell r="E917" t="str">
            <v>t</v>
          </cell>
          <cell r="F917">
            <v>633.95000000000005</v>
          </cell>
          <cell r="G917">
            <v>226.95410000000001</v>
          </cell>
          <cell r="H917">
            <v>860.90410000000008</v>
          </cell>
        </row>
        <row r="918">
          <cell r="A918" t="str">
            <v>09.601.03</v>
          </cell>
          <cell r="B918" t="str">
            <v>Transporte CAP 50/60</v>
          </cell>
          <cell r="C918" t="str">
            <v xml:space="preserve"> </v>
          </cell>
          <cell r="D918" t="str">
            <v xml:space="preserve"> </v>
          </cell>
          <cell r="E918" t="str">
            <v>kg</v>
          </cell>
          <cell r="G918">
            <v>0</v>
          </cell>
          <cell r="H918">
            <v>0</v>
          </cell>
        </row>
        <row r="919">
          <cell r="A919" t="str">
            <v>09.601.04</v>
          </cell>
          <cell r="B919" t="str">
            <v>Transporte CAP 20</v>
          </cell>
          <cell r="C919" t="str">
            <v xml:space="preserve"> </v>
          </cell>
          <cell r="D919" t="str">
            <v xml:space="preserve"> </v>
          </cell>
          <cell r="E919" t="str">
            <v>t</v>
          </cell>
          <cell r="F919">
            <v>500.46</v>
          </cell>
          <cell r="G919">
            <v>179.16467999999998</v>
          </cell>
          <cell r="H919">
            <v>679.6246799999999</v>
          </cell>
        </row>
        <row r="920">
          <cell r="A920" t="str">
            <v>09.601.05</v>
          </cell>
          <cell r="B920" t="str">
            <v>Transporte CAP 40</v>
          </cell>
          <cell r="C920" t="str">
            <v xml:space="preserve"> </v>
          </cell>
          <cell r="D920" t="str">
            <v xml:space="preserve"> </v>
          </cell>
          <cell r="E920" t="str">
            <v>t</v>
          </cell>
          <cell r="G920">
            <v>0</v>
          </cell>
          <cell r="H920">
            <v>0</v>
          </cell>
        </row>
        <row r="921">
          <cell r="A921" t="str">
            <v>09.999.01</v>
          </cell>
          <cell r="B921" t="str">
            <v>Torre de madeira</v>
          </cell>
          <cell r="C921" t="str">
            <v xml:space="preserve"> </v>
          </cell>
          <cell r="D921" t="str">
            <v xml:space="preserve"> </v>
          </cell>
          <cell r="E921" t="str">
            <v>und</v>
          </cell>
          <cell r="F921">
            <v>62.2</v>
          </cell>
          <cell r="G921">
            <v>22.267600000000002</v>
          </cell>
          <cell r="H921">
            <v>84.467600000000004</v>
          </cell>
        </row>
        <row r="922">
          <cell r="A922" t="str">
            <v>P06.800.01</v>
          </cell>
          <cell r="B922" t="str">
            <v>Iluminação de viadutos</v>
          </cell>
          <cell r="C922" t="str">
            <v xml:space="preserve"> </v>
          </cell>
          <cell r="D922" t="str">
            <v xml:space="preserve"> </v>
          </cell>
          <cell r="E922" t="str">
            <v>un</v>
          </cell>
          <cell r="G922">
            <v>0</v>
          </cell>
          <cell r="H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 t="str">
            <v xml:space="preserve"> </v>
          </cell>
          <cell r="D923" t="str">
            <v xml:space="preserve"> </v>
          </cell>
          <cell r="E923" t="str">
            <v>un</v>
          </cell>
          <cell r="G923">
            <v>0</v>
          </cell>
          <cell r="H923">
            <v>0</v>
          </cell>
        </row>
        <row r="924">
          <cell r="A924" t="str">
            <v>5.1</v>
          </cell>
          <cell r="B924" t="str">
            <v>PROJETO DE ILUMINAÇÃO</v>
          </cell>
          <cell r="C924" t="str">
            <v xml:space="preserve"> </v>
          </cell>
          <cell r="D924" t="str">
            <v xml:space="preserve"> 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 t="str">
            <v xml:space="preserve"> </v>
          </cell>
          <cell r="D925" t="str">
            <v xml:space="preserve"> </v>
          </cell>
          <cell r="E925" t="str">
            <v>un</v>
          </cell>
          <cell r="G925">
            <v>0</v>
          </cell>
          <cell r="H925">
            <v>2662.25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 t="str">
            <v xml:space="preserve"> </v>
          </cell>
          <cell r="D926" t="str">
            <v xml:space="preserve"> </v>
          </cell>
          <cell r="E926" t="str">
            <v>un</v>
          </cell>
          <cell r="G926">
            <v>0</v>
          </cell>
          <cell r="H926">
            <v>500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 t="str">
            <v xml:space="preserve"> </v>
          </cell>
          <cell r="D927" t="str">
            <v xml:space="preserve"> </v>
          </cell>
          <cell r="E927" t="str">
            <v>un</v>
          </cell>
          <cell r="H927">
            <v>300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 t="str">
            <v xml:space="preserve"> </v>
          </cell>
          <cell r="D928" t="str">
            <v xml:space="preserve"> </v>
          </cell>
          <cell r="E928" t="str">
            <v>un</v>
          </cell>
          <cell r="G928">
            <v>0</v>
          </cell>
          <cell r="H928">
            <v>400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 t="str">
            <v xml:space="preserve"> </v>
          </cell>
          <cell r="D929" t="str">
            <v xml:space="preserve"> </v>
          </cell>
          <cell r="E929" t="str">
            <v>un</v>
          </cell>
          <cell r="G929">
            <v>0</v>
          </cell>
          <cell r="H929">
            <v>425.5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 t="str">
            <v xml:space="preserve"> </v>
          </cell>
          <cell r="D930" t="str">
            <v xml:space="preserve"> </v>
          </cell>
          <cell r="E930" t="str">
            <v>un</v>
          </cell>
          <cell r="G930">
            <v>0</v>
          </cell>
          <cell r="H930">
            <v>120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 t="str">
            <v xml:space="preserve"> </v>
          </cell>
          <cell r="D931" t="str">
            <v xml:space="preserve"> </v>
          </cell>
          <cell r="E931" t="str">
            <v>un</v>
          </cell>
          <cell r="G931">
            <v>0</v>
          </cell>
          <cell r="H931">
            <v>143.75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 t="str">
            <v xml:space="preserve"> </v>
          </cell>
          <cell r="D932" t="str">
            <v xml:space="preserve"> </v>
          </cell>
          <cell r="E932" t="str">
            <v>un</v>
          </cell>
          <cell r="G932">
            <v>0</v>
          </cell>
          <cell r="H932">
            <v>100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 t="str">
            <v xml:space="preserve"> </v>
          </cell>
          <cell r="D933" t="str">
            <v xml:space="preserve"> </v>
          </cell>
          <cell r="E933" t="str">
            <v>un</v>
          </cell>
          <cell r="G933">
            <v>0</v>
          </cell>
          <cell r="H933">
            <v>81.650000000000006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 t="str">
            <v xml:space="preserve"> </v>
          </cell>
          <cell r="D934" t="str">
            <v xml:space="preserve"> </v>
          </cell>
          <cell r="E934" t="str">
            <v>un</v>
          </cell>
          <cell r="G934">
            <v>0</v>
          </cell>
          <cell r="H934">
            <v>33.35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 t="str">
            <v xml:space="preserve"> </v>
          </cell>
          <cell r="D935" t="str">
            <v xml:space="preserve"> </v>
          </cell>
          <cell r="E935" t="str">
            <v>un</v>
          </cell>
          <cell r="G935">
            <v>0</v>
          </cell>
          <cell r="H935">
            <v>28.75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 t="str">
            <v xml:space="preserve"> </v>
          </cell>
          <cell r="D936" t="str">
            <v xml:space="preserve"> </v>
          </cell>
          <cell r="E936" t="str">
            <v>un</v>
          </cell>
          <cell r="G936">
            <v>0</v>
          </cell>
          <cell r="H936">
            <v>32.200000000000003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 t="str">
            <v xml:space="preserve"> </v>
          </cell>
          <cell r="D937" t="str">
            <v xml:space="preserve"> </v>
          </cell>
          <cell r="E937" t="str">
            <v>un</v>
          </cell>
          <cell r="G937">
            <v>0</v>
          </cell>
          <cell r="H937">
            <v>40.6</v>
          </cell>
        </row>
        <row r="938">
          <cell r="A938" t="str">
            <v>PI 13</v>
          </cell>
          <cell r="B938" t="str">
            <v>Eletroduto de aço 20mm, vara de 3m</v>
          </cell>
          <cell r="C938" t="str">
            <v xml:space="preserve"> </v>
          </cell>
          <cell r="D938" t="str">
            <v xml:space="preserve"> </v>
          </cell>
          <cell r="E938" t="str">
            <v>un</v>
          </cell>
          <cell r="G938">
            <v>0</v>
          </cell>
          <cell r="H938">
            <v>14.49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 t="str">
            <v xml:space="preserve"> </v>
          </cell>
          <cell r="D939" t="str">
            <v xml:space="preserve"> </v>
          </cell>
          <cell r="E939" t="str">
            <v>un</v>
          </cell>
          <cell r="G939">
            <v>0</v>
          </cell>
          <cell r="H939">
            <v>4.08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 t="str">
            <v xml:space="preserve"> </v>
          </cell>
          <cell r="D940" t="str">
            <v xml:space="preserve"> </v>
          </cell>
          <cell r="E940" t="str">
            <v>un</v>
          </cell>
          <cell r="G940">
            <v>0</v>
          </cell>
          <cell r="H940">
            <v>3.62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 t="str">
            <v xml:space="preserve"> </v>
          </cell>
          <cell r="D941" t="str">
            <v xml:space="preserve"> </v>
          </cell>
          <cell r="E941" t="str">
            <v>un</v>
          </cell>
          <cell r="G941">
            <v>0</v>
          </cell>
          <cell r="H941">
            <v>4.43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 t="str">
            <v xml:space="preserve"> </v>
          </cell>
          <cell r="D942" t="str">
            <v xml:space="preserve"> </v>
          </cell>
          <cell r="E942" t="str">
            <v>un</v>
          </cell>
          <cell r="G942">
            <v>0</v>
          </cell>
          <cell r="H942">
            <v>17.829999999999998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 t="str">
            <v xml:space="preserve"> </v>
          </cell>
          <cell r="D943" t="str">
            <v xml:space="preserve"> </v>
          </cell>
          <cell r="E943" t="str">
            <v>un</v>
          </cell>
          <cell r="G943">
            <v>0</v>
          </cell>
          <cell r="H943">
            <v>6.33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 t="str">
            <v xml:space="preserve"> </v>
          </cell>
          <cell r="D944" t="str">
            <v xml:space="preserve"> </v>
          </cell>
          <cell r="E944" t="str">
            <v>un</v>
          </cell>
          <cell r="G944">
            <v>0</v>
          </cell>
          <cell r="H944">
            <v>21.05</v>
          </cell>
        </row>
        <row r="945">
          <cell r="A945" t="str">
            <v>PI 20</v>
          </cell>
          <cell r="B945" t="str">
            <v>Poste de concreto duplo T 10m, 150 daN</v>
          </cell>
          <cell r="C945" t="str">
            <v xml:space="preserve"> </v>
          </cell>
          <cell r="D945" t="str">
            <v xml:space="preserve"> </v>
          </cell>
          <cell r="E945" t="str">
            <v>un</v>
          </cell>
          <cell r="G945">
            <v>0</v>
          </cell>
          <cell r="H945">
            <v>200</v>
          </cell>
        </row>
        <row r="946">
          <cell r="A946" t="str">
            <v>PI 21</v>
          </cell>
          <cell r="B946" t="str">
            <v>Lâmpada à vapor de mercúrio 80W</v>
          </cell>
          <cell r="C946" t="str">
            <v xml:space="preserve"> </v>
          </cell>
          <cell r="D946" t="str">
            <v xml:space="preserve"> </v>
          </cell>
          <cell r="E946" t="str">
            <v>un</v>
          </cell>
          <cell r="G946">
            <v>0</v>
          </cell>
          <cell r="H946">
            <v>7.82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 t="str">
            <v xml:space="preserve"> </v>
          </cell>
          <cell r="D947" t="str">
            <v xml:space="preserve"> </v>
          </cell>
          <cell r="E947" t="str">
            <v>un</v>
          </cell>
          <cell r="G947">
            <v>0</v>
          </cell>
          <cell r="H947">
            <v>8.6300000000000008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 t="str">
            <v xml:space="preserve"> </v>
          </cell>
          <cell r="D948" t="str">
            <v xml:space="preserve"> </v>
          </cell>
          <cell r="E948" t="str">
            <v>un</v>
          </cell>
          <cell r="G948">
            <v>0</v>
          </cell>
          <cell r="H948">
            <v>234.6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 t="str">
            <v xml:space="preserve"> </v>
          </cell>
          <cell r="D949" t="str">
            <v xml:space="preserve"> </v>
          </cell>
          <cell r="E949" t="str">
            <v>un</v>
          </cell>
          <cell r="G949">
            <v>0</v>
          </cell>
          <cell r="H949">
            <v>6.39</v>
          </cell>
        </row>
        <row r="950">
          <cell r="A950" t="str">
            <v>PI 25</v>
          </cell>
          <cell r="B950" t="str">
            <v>Fita adesiva plástica isolante</v>
          </cell>
          <cell r="C950" t="str">
            <v xml:space="preserve"> </v>
          </cell>
          <cell r="D950" t="str">
            <v xml:space="preserve"> </v>
          </cell>
          <cell r="E950" t="str">
            <v>un</v>
          </cell>
          <cell r="G950">
            <v>0</v>
          </cell>
          <cell r="H950">
            <v>3.84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 t="str">
            <v xml:space="preserve"> </v>
          </cell>
          <cell r="D951" t="str">
            <v xml:space="preserve"> </v>
          </cell>
          <cell r="E951" t="str">
            <v>un</v>
          </cell>
          <cell r="G951">
            <v>0</v>
          </cell>
          <cell r="H951">
            <v>11.5</v>
          </cell>
        </row>
        <row r="952">
          <cell r="A952" t="str">
            <v>PI 27</v>
          </cell>
          <cell r="B952" t="str">
            <v>Cabo isolado p/ 1000V, bitola 35mm²</v>
          </cell>
          <cell r="C952" t="str">
            <v xml:space="preserve"> </v>
          </cell>
          <cell r="D952" t="str">
            <v xml:space="preserve"> </v>
          </cell>
          <cell r="E952" t="str">
            <v>m</v>
          </cell>
          <cell r="G952">
            <v>0</v>
          </cell>
          <cell r="H952">
            <v>1.55</v>
          </cell>
        </row>
        <row r="953">
          <cell r="A953" t="str">
            <v>PI 28</v>
          </cell>
          <cell r="B953" t="str">
            <v>Eletroduto de aço tipo pesado 100mm</v>
          </cell>
          <cell r="C953" t="str">
            <v xml:space="preserve"> </v>
          </cell>
          <cell r="D953" t="str">
            <v xml:space="preserve"> </v>
          </cell>
          <cell r="E953" t="str">
            <v>m</v>
          </cell>
          <cell r="G953">
            <v>0</v>
          </cell>
          <cell r="H953">
            <v>28.55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 t="str">
            <v xml:space="preserve"> </v>
          </cell>
          <cell r="D954" t="str">
            <v xml:space="preserve"> </v>
          </cell>
          <cell r="E954" t="str">
            <v>un</v>
          </cell>
          <cell r="G954">
            <v>0</v>
          </cell>
          <cell r="H954">
            <v>18.75</v>
          </cell>
        </row>
        <row r="955">
          <cell r="A955" t="str">
            <v>PI 30</v>
          </cell>
          <cell r="B955" t="str">
            <v>Haste para aterramento aço-cobre D 13x2400mm</v>
          </cell>
          <cell r="C955" t="str">
            <v xml:space="preserve"> </v>
          </cell>
          <cell r="D955" t="str">
            <v xml:space="preserve"> </v>
          </cell>
          <cell r="E955" t="str">
            <v>un</v>
          </cell>
          <cell r="G955">
            <v>0</v>
          </cell>
          <cell r="H955">
            <v>6.04</v>
          </cell>
        </row>
        <row r="956">
          <cell r="A956" t="str">
            <v>PI 31</v>
          </cell>
          <cell r="B956" t="str">
            <v>Cabo de cobre nú meio duro, 7 fios 2AWG</v>
          </cell>
          <cell r="C956" t="str">
            <v xml:space="preserve"> </v>
          </cell>
          <cell r="D956" t="str">
            <v xml:space="preserve"> </v>
          </cell>
          <cell r="E956" t="str">
            <v>kg</v>
          </cell>
          <cell r="G956">
            <v>0</v>
          </cell>
          <cell r="H956">
            <v>7.02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 t="str">
            <v xml:space="preserve"> </v>
          </cell>
          <cell r="D957" t="str">
            <v xml:space="preserve"> </v>
          </cell>
          <cell r="E957" t="str">
            <v>un</v>
          </cell>
          <cell r="G957">
            <v>0</v>
          </cell>
          <cell r="H957">
            <v>1.04</v>
          </cell>
        </row>
        <row r="958">
          <cell r="A958" t="str">
            <v>PI 33</v>
          </cell>
          <cell r="B958" t="str">
            <v>Tubo de aço galvanizado, vara de 6m e 50mm</v>
          </cell>
          <cell r="C958" t="str">
            <v xml:space="preserve"> </v>
          </cell>
          <cell r="D958" t="str">
            <v xml:space="preserve"> </v>
          </cell>
          <cell r="E958" t="str">
            <v>un</v>
          </cell>
          <cell r="G958">
            <v>0</v>
          </cell>
          <cell r="H958">
            <v>74.06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 t="str">
            <v xml:space="preserve"> </v>
          </cell>
          <cell r="D959" t="str">
            <v xml:space="preserve"> </v>
          </cell>
          <cell r="E959" t="str">
            <v>un</v>
          </cell>
          <cell r="G959">
            <v>0</v>
          </cell>
          <cell r="H959">
            <v>180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 t="str">
            <v xml:space="preserve"> </v>
          </cell>
          <cell r="D960" t="str">
            <v xml:space="preserve"> </v>
          </cell>
          <cell r="E960" t="str">
            <v>un</v>
          </cell>
          <cell r="G960">
            <v>0</v>
          </cell>
          <cell r="H960">
            <v>494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 t="str">
            <v xml:space="preserve"> </v>
          </cell>
          <cell r="D961" t="str">
            <v xml:space="preserve"> </v>
          </cell>
          <cell r="E961" t="str">
            <v>un</v>
          </cell>
          <cell r="G961">
            <v>0</v>
          </cell>
          <cell r="H961">
            <v>285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 t="str">
            <v xml:space="preserve"> </v>
          </cell>
          <cell r="D962" t="str">
            <v xml:space="preserve"> </v>
          </cell>
          <cell r="E962" t="str">
            <v>m</v>
          </cell>
          <cell r="G962">
            <v>0</v>
          </cell>
          <cell r="H962">
            <v>4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 t="str">
            <v xml:space="preserve"> </v>
          </cell>
          <cell r="D963" t="str">
            <v xml:space="preserve"> </v>
          </cell>
          <cell r="E963" t="str">
            <v>un</v>
          </cell>
          <cell r="G963">
            <v>0</v>
          </cell>
          <cell r="H963">
            <v>4.5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 t="str">
            <v xml:space="preserve"> </v>
          </cell>
          <cell r="D964" t="str">
            <v xml:space="preserve"> </v>
          </cell>
          <cell r="E964" t="str">
            <v>un</v>
          </cell>
          <cell r="G964">
            <v>0</v>
          </cell>
          <cell r="H964">
            <v>35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 t="str">
            <v xml:space="preserve"> </v>
          </cell>
          <cell r="D965" t="str">
            <v xml:space="preserve"> </v>
          </cell>
          <cell r="E965" t="str">
            <v>un</v>
          </cell>
          <cell r="G965">
            <v>0</v>
          </cell>
          <cell r="H965">
            <v>550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 t="str">
            <v xml:space="preserve"> </v>
          </cell>
          <cell r="D966" t="str">
            <v xml:space="preserve"> </v>
          </cell>
          <cell r="E966" t="str">
            <v>un</v>
          </cell>
          <cell r="G966">
            <v>0</v>
          </cell>
          <cell r="H966">
            <v>200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 t="str">
            <v xml:space="preserve"> </v>
          </cell>
          <cell r="D967" t="str">
            <v xml:space="preserve"> </v>
          </cell>
          <cell r="E967" t="str">
            <v>un</v>
          </cell>
          <cell r="G967">
            <v>0</v>
          </cell>
          <cell r="H967">
            <v>250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 t="str">
            <v xml:space="preserve"> </v>
          </cell>
          <cell r="D968" t="str">
            <v xml:space="preserve"> </v>
          </cell>
          <cell r="E968" t="str">
            <v>m</v>
          </cell>
          <cell r="G968">
            <v>0</v>
          </cell>
          <cell r="H968">
            <v>70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 t="str">
            <v xml:space="preserve"> </v>
          </cell>
          <cell r="D969" t="str">
            <v xml:space="preserve"> </v>
          </cell>
          <cell r="E969" t="str">
            <v>un</v>
          </cell>
          <cell r="G969">
            <v>0</v>
          </cell>
          <cell r="H969">
            <v>60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 t="str">
            <v xml:space="preserve"> </v>
          </cell>
          <cell r="D970" t="str">
            <v xml:space="preserve"> </v>
          </cell>
          <cell r="E970" t="str">
            <v>un</v>
          </cell>
          <cell r="G970">
            <v>0</v>
          </cell>
          <cell r="H970">
            <v>35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 t="str">
            <v xml:space="preserve"> </v>
          </cell>
          <cell r="D971" t="str">
            <v xml:space="preserve"> </v>
          </cell>
          <cell r="E971" t="str">
            <v>un</v>
          </cell>
          <cell r="G971">
            <v>0</v>
          </cell>
          <cell r="H971">
            <v>30</v>
          </cell>
        </row>
        <row r="972">
          <cell r="A972" t="str">
            <v>PI 47</v>
          </cell>
          <cell r="B972" t="str">
            <v>Poste de concreto duplo T, 10/300 daN</v>
          </cell>
          <cell r="C972" t="str">
            <v xml:space="preserve"> </v>
          </cell>
          <cell r="D972" t="str">
            <v xml:space="preserve"> </v>
          </cell>
          <cell r="E972" t="str">
            <v>un</v>
          </cell>
          <cell r="G972">
            <v>0</v>
          </cell>
          <cell r="H972">
            <v>215.6</v>
          </cell>
        </row>
        <row r="973">
          <cell r="A973" t="str">
            <v>PI 48</v>
          </cell>
          <cell r="B973" t="str">
            <v>Armação secundária p/ 2 estribo</v>
          </cell>
          <cell r="C973" t="str">
            <v xml:space="preserve"> </v>
          </cell>
          <cell r="D973" t="str">
            <v xml:space="preserve"> </v>
          </cell>
          <cell r="E973" t="str">
            <v>un</v>
          </cell>
          <cell r="G973">
            <v>0</v>
          </cell>
          <cell r="H973">
            <v>7.5</v>
          </cell>
        </row>
        <row r="974">
          <cell r="A974" t="str">
            <v>PI 49</v>
          </cell>
          <cell r="B974" t="str">
            <v>Armação secundária p/ 1 estribo</v>
          </cell>
          <cell r="C974" t="str">
            <v xml:space="preserve"> </v>
          </cell>
          <cell r="D974" t="str">
            <v xml:space="preserve"> </v>
          </cell>
          <cell r="E974" t="str">
            <v>un</v>
          </cell>
          <cell r="G974">
            <v>0</v>
          </cell>
          <cell r="H974">
            <v>3.5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 t="str">
            <v xml:space="preserve"> </v>
          </cell>
          <cell r="D975" t="str">
            <v xml:space="preserve"> </v>
          </cell>
          <cell r="E975" t="str">
            <v>m</v>
          </cell>
          <cell r="G975">
            <v>0</v>
          </cell>
          <cell r="H975">
            <v>0.35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 t="str">
            <v xml:space="preserve"> </v>
          </cell>
          <cell r="D976" t="str">
            <v xml:space="preserve"> </v>
          </cell>
          <cell r="E976" t="str">
            <v>m</v>
          </cell>
          <cell r="G976">
            <v>0</v>
          </cell>
          <cell r="H976">
            <v>3.02</v>
          </cell>
        </row>
        <row r="977">
          <cell r="A977" t="str">
            <v>PI 52</v>
          </cell>
          <cell r="B977" t="str">
            <v>Luminária IMB C-300 ou similar</v>
          </cell>
          <cell r="C977" t="str">
            <v xml:space="preserve"> </v>
          </cell>
          <cell r="D977" t="str">
            <v xml:space="preserve"> </v>
          </cell>
          <cell r="E977" t="str">
            <v>un</v>
          </cell>
          <cell r="G977">
            <v>0</v>
          </cell>
          <cell r="H977">
            <v>410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 t="str">
            <v xml:space="preserve"> </v>
          </cell>
          <cell r="D978" t="str">
            <v xml:space="preserve"> </v>
          </cell>
          <cell r="E978" t="str">
            <v>m</v>
          </cell>
          <cell r="G978">
            <v>0</v>
          </cell>
          <cell r="H978">
            <v>5.0999999999999996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 t="str">
            <v xml:space="preserve"> </v>
          </cell>
          <cell r="D979" t="str">
            <v xml:space="preserve"> </v>
          </cell>
          <cell r="E979" t="str">
            <v>m</v>
          </cell>
          <cell r="G979">
            <v>0</v>
          </cell>
          <cell r="H979">
            <v>4.95</v>
          </cell>
        </row>
        <row r="980">
          <cell r="A980" t="str">
            <v>PI 55</v>
          </cell>
          <cell r="B980" t="str">
            <v>Cabo de cobre nú, 25 mm²</v>
          </cell>
          <cell r="C980" t="str">
            <v xml:space="preserve"> </v>
          </cell>
          <cell r="D980" t="str">
            <v xml:space="preserve"> </v>
          </cell>
          <cell r="E980" t="str">
            <v>m</v>
          </cell>
          <cell r="G980">
            <v>0</v>
          </cell>
          <cell r="H980">
            <v>1.1499999999999999</v>
          </cell>
        </row>
        <row r="981">
          <cell r="A981" t="str">
            <v>PI 56</v>
          </cell>
          <cell r="B981" t="str">
            <v>Cabo isolado p/ 1000V, 4 mm² de alumínio</v>
          </cell>
          <cell r="C981" t="str">
            <v xml:space="preserve"> </v>
          </cell>
          <cell r="D981" t="str">
            <v xml:space="preserve"> </v>
          </cell>
          <cell r="E981" t="str">
            <v>m</v>
          </cell>
          <cell r="G981">
            <v>0</v>
          </cell>
          <cell r="H981">
            <v>0.37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 t="str">
            <v xml:space="preserve"> </v>
          </cell>
          <cell r="D982" t="str">
            <v xml:space="preserve"> </v>
          </cell>
          <cell r="E982" t="str">
            <v>m</v>
          </cell>
          <cell r="G982">
            <v>0</v>
          </cell>
          <cell r="H982">
            <v>3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 t="str">
            <v xml:space="preserve"> </v>
          </cell>
          <cell r="D983" t="str">
            <v xml:space="preserve"> </v>
          </cell>
          <cell r="E983" t="str">
            <v>un</v>
          </cell>
          <cell r="G983">
            <v>0</v>
          </cell>
          <cell r="H983">
            <v>10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 t="str">
            <v xml:space="preserve"> </v>
          </cell>
          <cell r="D984" t="str">
            <v xml:space="preserve"> </v>
          </cell>
          <cell r="E984" t="str">
            <v>un</v>
          </cell>
          <cell r="G984">
            <v>0</v>
          </cell>
          <cell r="H984">
            <v>20</v>
          </cell>
        </row>
        <row r="985">
          <cell r="A985" t="str">
            <v>PI 60</v>
          </cell>
          <cell r="B985" t="str">
            <v>Lâmpada a vapor de mercúrio 250W</v>
          </cell>
          <cell r="C985" t="str">
            <v xml:space="preserve"> </v>
          </cell>
          <cell r="D985" t="str">
            <v xml:space="preserve"> </v>
          </cell>
          <cell r="E985" t="str">
            <v>un</v>
          </cell>
          <cell r="G985">
            <v>0</v>
          </cell>
          <cell r="H985">
            <v>16.3</v>
          </cell>
        </row>
        <row r="986">
          <cell r="A986" t="str">
            <v>PI 61</v>
          </cell>
          <cell r="B986" t="str">
            <v>Isolador de roldana</v>
          </cell>
          <cell r="C986" t="str">
            <v xml:space="preserve"> </v>
          </cell>
          <cell r="D986" t="str">
            <v xml:space="preserve"> </v>
          </cell>
          <cell r="E986" t="str">
            <v>un</v>
          </cell>
          <cell r="G986">
            <v>0</v>
          </cell>
          <cell r="H986">
            <v>4.5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 t="str">
            <v xml:space="preserve"> </v>
          </cell>
          <cell r="D987" t="str">
            <v xml:space="preserve"> </v>
          </cell>
          <cell r="E987" t="str">
            <v>un</v>
          </cell>
          <cell r="G987">
            <v>0</v>
          </cell>
          <cell r="H987">
            <v>20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 t="str">
            <v xml:space="preserve"> </v>
          </cell>
          <cell r="D988" t="str">
            <v xml:space="preserve"> </v>
          </cell>
          <cell r="E988" t="str">
            <v>un</v>
          </cell>
          <cell r="G988">
            <v>0</v>
          </cell>
          <cell r="H988">
            <v>40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 t="str">
            <v xml:space="preserve"> </v>
          </cell>
          <cell r="D989" t="str">
            <v xml:space="preserve"> </v>
          </cell>
          <cell r="E989" t="str">
            <v>un</v>
          </cell>
          <cell r="G989">
            <v>0</v>
          </cell>
          <cell r="H989">
            <v>20</v>
          </cell>
        </row>
        <row r="990">
          <cell r="A990" t="str">
            <v>PI 65</v>
          </cell>
          <cell r="B990" t="str">
            <v>Cabo de alumínio 1/0</v>
          </cell>
          <cell r="C990" t="str">
            <v xml:space="preserve"> </v>
          </cell>
          <cell r="D990" t="str">
            <v xml:space="preserve"> </v>
          </cell>
          <cell r="E990" t="str">
            <v>m</v>
          </cell>
          <cell r="G990">
            <v>0</v>
          </cell>
          <cell r="H990">
            <v>1.7</v>
          </cell>
        </row>
        <row r="991">
          <cell r="A991" t="str">
            <v>PI 66</v>
          </cell>
          <cell r="B991" t="str">
            <v>Cabo isolado p/ 1000 V, 6 mm2 de alumínio</v>
          </cell>
          <cell r="C991" t="str">
            <v xml:space="preserve"> </v>
          </cell>
          <cell r="D991" t="str">
            <v xml:space="preserve"> </v>
          </cell>
          <cell r="E991" t="str">
            <v>m</v>
          </cell>
          <cell r="G991">
            <v>0</v>
          </cell>
          <cell r="H991">
            <v>1</v>
          </cell>
        </row>
        <row r="992">
          <cell r="A992" t="str">
            <v>PI 67</v>
          </cell>
          <cell r="B992" t="str">
            <v>Cabo isolado p/ 1000 V, 2,5 mm2 de alumínio</v>
          </cell>
          <cell r="C992" t="str">
            <v xml:space="preserve"> </v>
          </cell>
          <cell r="D992" t="str">
            <v xml:space="preserve"> </v>
          </cell>
          <cell r="E992" t="str">
            <v>m</v>
          </cell>
          <cell r="G992">
            <v>0</v>
          </cell>
          <cell r="H992">
            <v>0.6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 t="str">
            <v xml:space="preserve"> </v>
          </cell>
          <cell r="D993" t="str">
            <v xml:space="preserve"> </v>
          </cell>
          <cell r="E993" t="str">
            <v>un</v>
          </cell>
          <cell r="G993">
            <v>0</v>
          </cell>
          <cell r="H993">
            <v>100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 t="str">
            <v xml:space="preserve"> </v>
          </cell>
          <cell r="D994" t="str">
            <v xml:space="preserve"> </v>
          </cell>
          <cell r="E994" t="str">
            <v>un</v>
          </cell>
          <cell r="G994">
            <v>0</v>
          </cell>
          <cell r="H994">
            <v>200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 t="str">
            <v xml:space="preserve"> </v>
          </cell>
          <cell r="D995" t="str">
            <v xml:space="preserve"> </v>
          </cell>
          <cell r="E995" t="str">
            <v>un</v>
          </cell>
          <cell r="G995">
            <v>0</v>
          </cell>
          <cell r="H995">
            <v>300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 t="str">
            <v xml:space="preserve"> </v>
          </cell>
          <cell r="D996" t="str">
            <v xml:space="preserve"> </v>
          </cell>
          <cell r="E996" t="str">
            <v>m</v>
          </cell>
          <cell r="G996">
            <v>0</v>
          </cell>
          <cell r="H996">
            <v>4.62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  <cell r="H997">
            <v>18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 t="str">
            <v xml:space="preserve"> </v>
          </cell>
          <cell r="D998" t="str">
            <v xml:space="preserve"> </v>
          </cell>
          <cell r="E998" t="str">
            <v>un</v>
          </cell>
          <cell r="G998">
            <v>0</v>
          </cell>
          <cell r="H998">
            <v>37</v>
          </cell>
        </row>
        <row r="999">
          <cell r="A999" t="str">
            <v>PI 74</v>
          </cell>
          <cell r="B999" t="str">
            <v>Chave de iluminação pública</v>
          </cell>
          <cell r="C999" t="str">
            <v xml:space="preserve"> </v>
          </cell>
          <cell r="D999" t="str">
            <v xml:space="preserve"> </v>
          </cell>
          <cell r="E999" t="str">
            <v>un</v>
          </cell>
          <cell r="G999">
            <v>0</v>
          </cell>
          <cell r="H999">
            <v>95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  <cell r="H1000">
            <v>67.08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 t="str">
            <v xml:space="preserve"> </v>
          </cell>
          <cell r="D1003" t="str">
            <v xml:space="preserve"> </v>
          </cell>
          <cell r="E1003" t="str">
            <v>m</v>
          </cell>
          <cell r="G1003">
            <v>0</v>
          </cell>
          <cell r="H1003">
            <v>4.7</v>
          </cell>
        </row>
        <row r="1004">
          <cell r="A1004" t="str">
            <v>R2</v>
          </cell>
          <cell r="B1004" t="str">
            <v>Remanejamento de Rede de Alta Tensão (138kV)</v>
          </cell>
          <cell r="C1004" t="str">
            <v xml:space="preserve"> </v>
          </cell>
          <cell r="D1004" t="str">
            <v xml:space="preserve"> </v>
          </cell>
          <cell r="E1004" t="str">
            <v>m</v>
          </cell>
          <cell r="G1004">
            <v>0</v>
          </cell>
          <cell r="H1004">
            <v>6.2</v>
          </cell>
        </row>
        <row r="1005">
          <cell r="A1005" t="str">
            <v>R3</v>
          </cell>
          <cell r="B1005" t="str">
            <v>Remanejamento de Rede de Telefonia</v>
          </cell>
          <cell r="C1005" t="str">
            <v xml:space="preserve"> </v>
          </cell>
          <cell r="D1005" t="str">
            <v xml:space="preserve"> </v>
          </cell>
          <cell r="E1005" t="str">
            <v>m</v>
          </cell>
          <cell r="G1005">
            <v>0</v>
          </cell>
          <cell r="H1005">
            <v>2</v>
          </cell>
        </row>
        <row r="1006">
          <cell r="A1006" t="str">
            <v>R4</v>
          </cell>
          <cell r="B1006" t="str">
            <v>Remanejamento de Rede de Alta e Baixa Tensão</v>
          </cell>
          <cell r="C1006" t="str">
            <v xml:space="preserve"> </v>
          </cell>
          <cell r="D1006" t="str">
            <v xml:space="preserve"> </v>
          </cell>
          <cell r="E1006" t="str">
            <v>m</v>
          </cell>
          <cell r="G1006">
            <v>0</v>
          </cell>
          <cell r="H1006">
            <v>10.9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 t="str">
            <v xml:space="preserve"> </v>
          </cell>
          <cell r="D1007" t="str">
            <v xml:space="preserve"> </v>
          </cell>
          <cell r="E1007" t="str">
            <v>m</v>
          </cell>
          <cell r="G1007">
            <v>0</v>
          </cell>
          <cell r="H1007">
            <v>12.9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 t="str">
            <v xml:space="preserve"> </v>
          </cell>
          <cell r="D1008" t="str">
            <v xml:space="preserve"> </v>
          </cell>
          <cell r="E1008" t="str">
            <v>m</v>
          </cell>
          <cell r="G1008">
            <v>0</v>
          </cell>
          <cell r="H1008">
            <v>8.1999999999999993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 t="str">
            <v xml:space="preserve"> </v>
          </cell>
          <cell r="D1009" t="str">
            <v xml:space="preserve"> </v>
          </cell>
          <cell r="E1009" t="str">
            <v>m</v>
          </cell>
          <cell r="G1009">
            <v>0</v>
          </cell>
          <cell r="H1009">
            <v>6.7</v>
          </cell>
        </row>
        <row r="1010">
          <cell r="A1010" t="str">
            <v>R8</v>
          </cell>
          <cell r="B1010" t="str">
            <v>Remanejamento de Poste de Concreto 9/150</v>
          </cell>
          <cell r="C1010" t="str">
            <v xml:space="preserve"> </v>
          </cell>
          <cell r="D1010" t="str">
            <v xml:space="preserve"> </v>
          </cell>
          <cell r="E1010" t="str">
            <v>un</v>
          </cell>
          <cell r="G1010">
            <v>0</v>
          </cell>
          <cell r="H1010">
            <v>75</v>
          </cell>
        </row>
        <row r="1011">
          <cell r="A1011" t="str">
            <v>R9</v>
          </cell>
          <cell r="B1011" t="str">
            <v>Remanejamento de Poste de Concreto 9/300</v>
          </cell>
          <cell r="C1011" t="str">
            <v xml:space="preserve"> </v>
          </cell>
          <cell r="D1011" t="str">
            <v xml:space="preserve"> </v>
          </cell>
          <cell r="E1011" t="str">
            <v>un</v>
          </cell>
          <cell r="G1011">
            <v>0</v>
          </cell>
          <cell r="H1011">
            <v>75</v>
          </cell>
        </row>
        <row r="1012">
          <cell r="A1012" t="str">
            <v>R10</v>
          </cell>
          <cell r="B1012" t="str">
            <v>Remanejamento de Poste de Concreto 10/150</v>
          </cell>
          <cell r="C1012" t="str">
            <v xml:space="preserve"> </v>
          </cell>
          <cell r="D1012" t="str">
            <v xml:space="preserve"> </v>
          </cell>
          <cell r="E1012" t="str">
            <v>un</v>
          </cell>
          <cell r="G1012">
            <v>0</v>
          </cell>
          <cell r="H1012">
            <v>75</v>
          </cell>
        </row>
        <row r="1013">
          <cell r="A1013" t="str">
            <v>R11</v>
          </cell>
          <cell r="B1013" t="str">
            <v>Remanejamento de Poste de Concreto 10/300</v>
          </cell>
          <cell r="C1013" t="str">
            <v xml:space="preserve"> </v>
          </cell>
          <cell r="D1013" t="str">
            <v xml:space="preserve"> </v>
          </cell>
          <cell r="E1013" t="str">
            <v>un</v>
          </cell>
          <cell r="G1013">
            <v>0</v>
          </cell>
          <cell r="H1013">
            <v>75</v>
          </cell>
        </row>
        <row r="1014">
          <cell r="A1014" t="str">
            <v>R12</v>
          </cell>
          <cell r="B1014" t="str">
            <v>Remanejamento de Poste de Concreto 10/600</v>
          </cell>
          <cell r="C1014" t="str">
            <v xml:space="preserve"> </v>
          </cell>
          <cell r="D1014" t="str">
            <v xml:space="preserve"> </v>
          </cell>
          <cell r="E1014" t="str">
            <v>un</v>
          </cell>
          <cell r="G1014">
            <v>0</v>
          </cell>
          <cell r="H1014">
            <v>75</v>
          </cell>
        </row>
        <row r="1015">
          <cell r="A1015" t="str">
            <v>R13</v>
          </cell>
          <cell r="B1015" t="str">
            <v>Remanejamento de Poste de Concreto 11/150</v>
          </cell>
          <cell r="C1015" t="str">
            <v xml:space="preserve"> </v>
          </cell>
          <cell r="D1015" t="str">
            <v xml:space="preserve"> </v>
          </cell>
          <cell r="E1015" t="str">
            <v>un</v>
          </cell>
          <cell r="G1015">
            <v>0</v>
          </cell>
          <cell r="H1015">
            <v>75</v>
          </cell>
        </row>
        <row r="1016">
          <cell r="A1016" t="str">
            <v>R14</v>
          </cell>
          <cell r="B1016" t="str">
            <v>Remanejamento de Poste de Concreto 11/300</v>
          </cell>
          <cell r="C1016" t="str">
            <v xml:space="preserve"> </v>
          </cell>
          <cell r="D1016" t="str">
            <v xml:space="preserve"> </v>
          </cell>
          <cell r="E1016" t="str">
            <v>un</v>
          </cell>
          <cell r="G1016">
            <v>0</v>
          </cell>
          <cell r="H1016">
            <v>75</v>
          </cell>
        </row>
        <row r="1017">
          <cell r="A1017" t="str">
            <v>R15</v>
          </cell>
          <cell r="B1017" t="str">
            <v>Remanejamento de Poste de Concreto 11/500</v>
          </cell>
          <cell r="C1017" t="str">
            <v xml:space="preserve"> </v>
          </cell>
          <cell r="D1017" t="str">
            <v xml:space="preserve"> </v>
          </cell>
          <cell r="E1017" t="str">
            <v>un</v>
          </cell>
          <cell r="G1017">
            <v>0</v>
          </cell>
          <cell r="H1017">
            <v>75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 t="str">
            <v xml:space="preserve"> </v>
          </cell>
          <cell r="D1018" t="str">
            <v xml:space="preserve"> </v>
          </cell>
          <cell r="E1018" t="str">
            <v>un</v>
          </cell>
          <cell r="G1018">
            <v>0</v>
          </cell>
          <cell r="H1018">
            <v>150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 t="str">
            <v xml:space="preserve"> </v>
          </cell>
          <cell r="D1019" t="str">
            <v xml:space="preserve"> </v>
          </cell>
          <cell r="E1019" t="str">
            <v>un</v>
          </cell>
          <cell r="G1019">
            <v>0</v>
          </cell>
          <cell r="H1019">
            <v>200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 t="str">
            <v xml:space="preserve"> </v>
          </cell>
          <cell r="D1020" t="str">
            <v xml:space="preserve"> </v>
          </cell>
          <cell r="E1020" t="str">
            <v>un</v>
          </cell>
          <cell r="G1020">
            <v>0</v>
          </cell>
          <cell r="H1020">
            <v>200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 t="str">
            <v xml:space="preserve"> </v>
          </cell>
          <cell r="D1021" t="str">
            <v xml:space="preserve"> </v>
          </cell>
          <cell r="E1021" t="str">
            <v>un</v>
          </cell>
          <cell r="G1021">
            <v>0</v>
          </cell>
          <cell r="H1021">
            <v>250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 t="str">
            <v xml:space="preserve"> </v>
          </cell>
          <cell r="D1022" t="str">
            <v xml:space="preserve"> </v>
          </cell>
          <cell r="E1022" t="str">
            <v>un</v>
          </cell>
          <cell r="G1022">
            <v>0</v>
          </cell>
          <cell r="H1022">
            <v>300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 t="str">
            <v xml:space="preserve"> </v>
          </cell>
          <cell r="D1023" t="str">
            <v xml:space="preserve"> </v>
          </cell>
          <cell r="E1023" t="str">
            <v>un</v>
          </cell>
          <cell r="G1023">
            <v>0</v>
          </cell>
          <cell r="H1023">
            <v>250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 t="str">
            <v xml:space="preserve"> </v>
          </cell>
          <cell r="D1024" t="str">
            <v xml:space="preserve"> </v>
          </cell>
          <cell r="E1024" t="str">
            <v>un</v>
          </cell>
          <cell r="G1024">
            <v>0</v>
          </cell>
          <cell r="H1024">
            <v>250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 t="str">
            <v xml:space="preserve"> </v>
          </cell>
          <cell r="D1025" t="str">
            <v xml:space="preserve"> </v>
          </cell>
          <cell r="E1025" t="str">
            <v>un</v>
          </cell>
          <cell r="G1025">
            <v>0</v>
          </cell>
          <cell r="H1025">
            <v>300</v>
          </cell>
        </row>
        <row r="1026">
          <cell r="A1026" t="str">
            <v>R22</v>
          </cell>
          <cell r="B1026" t="str">
            <v>Remanejamento de Poste de Concreto 09/300 c/ transformador</v>
          </cell>
          <cell r="C1026" t="str">
            <v xml:space="preserve"> </v>
          </cell>
          <cell r="D1026" t="str">
            <v xml:space="preserve"> </v>
          </cell>
          <cell r="E1026" t="str">
            <v>un</v>
          </cell>
          <cell r="G1026">
            <v>0</v>
          </cell>
          <cell r="H1026">
            <v>290</v>
          </cell>
        </row>
        <row r="1027">
          <cell r="A1027" t="str">
            <v>R23</v>
          </cell>
          <cell r="B1027" t="str">
            <v>Remanejamento de Poste de Concreto 11/300 c/ transformador</v>
          </cell>
          <cell r="C1027" t="str">
            <v xml:space="preserve"> </v>
          </cell>
          <cell r="D1027" t="str">
            <v xml:space="preserve"> </v>
          </cell>
          <cell r="E1027" t="str">
            <v>un</v>
          </cell>
          <cell r="G1027">
            <v>0</v>
          </cell>
          <cell r="H1027">
            <v>290</v>
          </cell>
        </row>
        <row r="1028">
          <cell r="A1028" t="str">
            <v>R24</v>
          </cell>
          <cell r="B1028" t="str">
            <v>Remanejamento de Poste Metálico 20m c/ 2 pétalas instalado</v>
          </cell>
          <cell r="C1028" t="str">
            <v xml:space="preserve"> </v>
          </cell>
          <cell r="D1028" t="str">
            <v xml:space="preserve"> </v>
          </cell>
          <cell r="E1028" t="str">
            <v>un</v>
          </cell>
          <cell r="G1028">
            <v>0</v>
          </cell>
          <cell r="H1028">
            <v>350</v>
          </cell>
        </row>
        <row r="1029">
          <cell r="A1029" t="str">
            <v>R25</v>
          </cell>
          <cell r="B1029" t="str">
            <v>Remanejamento de Poste Metálico 20m c/ 3 pétalas instalado</v>
          </cell>
          <cell r="C1029" t="str">
            <v xml:space="preserve"> </v>
          </cell>
          <cell r="D1029" t="str">
            <v xml:space="preserve"> </v>
          </cell>
          <cell r="E1029" t="str">
            <v>un</v>
          </cell>
          <cell r="G1029">
            <v>0</v>
          </cell>
          <cell r="H1029">
            <v>350</v>
          </cell>
        </row>
        <row r="1030">
          <cell r="A1030" t="str">
            <v>R26</v>
          </cell>
          <cell r="B1030" t="str">
            <v>Remanejamento de Poste Metálico 20m c/ 4 pétalas instalado</v>
          </cell>
          <cell r="C1030" t="str">
            <v xml:space="preserve"> </v>
          </cell>
          <cell r="D1030" t="str">
            <v xml:space="preserve"> </v>
          </cell>
          <cell r="E1030" t="str">
            <v>un</v>
          </cell>
          <cell r="G1030">
            <v>0</v>
          </cell>
          <cell r="H1030">
            <v>410</v>
          </cell>
        </row>
        <row r="1031">
          <cell r="A1031" t="str">
            <v>R27</v>
          </cell>
          <cell r="B1031" t="str">
            <v>Remanejamento de Poste de Madeira</v>
          </cell>
          <cell r="C1031" t="str">
            <v xml:space="preserve"> </v>
          </cell>
          <cell r="D1031" t="str">
            <v xml:space="preserve"> </v>
          </cell>
          <cell r="E1031" t="str">
            <v>un</v>
          </cell>
          <cell r="G1031">
            <v>0</v>
          </cell>
          <cell r="H1031">
            <v>70</v>
          </cell>
        </row>
        <row r="1032">
          <cell r="A1032" t="str">
            <v>R28</v>
          </cell>
          <cell r="B1032" t="str">
            <v>Remanejamento de Canalização de água em Ferro Fundido, 100mm</v>
          </cell>
          <cell r="C1032" t="str">
            <v xml:space="preserve"> </v>
          </cell>
          <cell r="D1032" t="str">
            <v xml:space="preserve"> </v>
          </cell>
          <cell r="E1032" t="str">
            <v>m</v>
          </cell>
          <cell r="G1032">
            <v>0</v>
          </cell>
          <cell r="H1032">
            <v>234.18</v>
          </cell>
        </row>
        <row r="1033">
          <cell r="A1033" t="str">
            <v>R29</v>
          </cell>
          <cell r="B1033" t="str">
            <v>Remanejamento de Canalização de água em PVC, 40mm</v>
          </cell>
          <cell r="C1033" t="str">
            <v xml:space="preserve"> </v>
          </cell>
          <cell r="D1033" t="str">
            <v xml:space="preserve"> </v>
          </cell>
          <cell r="E1033" t="str">
            <v>m</v>
          </cell>
          <cell r="G1033">
            <v>0</v>
          </cell>
          <cell r="H1033">
            <v>22.79</v>
          </cell>
        </row>
        <row r="1034">
          <cell r="A1034" t="str">
            <v>R30</v>
          </cell>
          <cell r="B1034" t="str">
            <v>Remoção de rede subterrânea em baixa tensão</v>
          </cell>
          <cell r="C1034" t="str">
            <v xml:space="preserve"> </v>
          </cell>
          <cell r="D1034" t="str">
            <v xml:space="preserve"> </v>
          </cell>
          <cell r="E1034" t="str">
            <v>m</v>
          </cell>
          <cell r="G1034">
            <v>0</v>
          </cell>
          <cell r="H1034">
            <v>6.7</v>
          </cell>
        </row>
        <row r="1035">
          <cell r="A1035" t="str">
            <v>R31</v>
          </cell>
          <cell r="B1035" t="str">
            <v>Remoção de poste metálico c/iluminação - 1pétala</v>
          </cell>
          <cell r="E1035" t="str">
            <v>un</v>
          </cell>
          <cell r="G1035">
            <v>0</v>
          </cell>
          <cell r="H1035">
            <v>75</v>
          </cell>
        </row>
        <row r="1036">
          <cell r="A1036" t="str">
            <v>R32</v>
          </cell>
          <cell r="B1036" t="str">
            <v>Remoção de poste metálico c/iluminação - 2pétalas</v>
          </cell>
          <cell r="E1036" t="str">
            <v>un</v>
          </cell>
          <cell r="G1036">
            <v>0</v>
          </cell>
          <cell r="H1036">
            <v>75</v>
          </cell>
        </row>
        <row r="1037">
          <cell r="A1037" t="str">
            <v>5.3</v>
          </cell>
          <cell r="B1037" t="str">
            <v>OBRAS  DE CONTENÇÃO</v>
          </cell>
          <cell r="G1037">
            <v>0</v>
          </cell>
        </row>
        <row r="1038">
          <cell r="A1038" t="str">
            <v>P 10.000.00</v>
          </cell>
          <cell r="B1038" t="str">
            <v>Terra armada tipo greide h&lt;6,00m</v>
          </cell>
          <cell r="C1038" t="str">
            <v xml:space="preserve"> </v>
          </cell>
          <cell r="D1038" t="str">
            <v xml:space="preserve"> </v>
          </cell>
          <cell r="E1038" t="str">
            <v>m2</v>
          </cell>
          <cell r="F1038">
            <v>185.76</v>
          </cell>
          <cell r="G1038">
            <v>66.502079999999992</v>
          </cell>
          <cell r="H1038">
            <v>252.26207999999997</v>
          </cell>
        </row>
        <row r="1039">
          <cell r="A1039" t="str">
            <v>P 10.000.01</v>
          </cell>
          <cell r="B1039" t="str">
            <v>Terra armada tipo greide h&gt;6,00m</v>
          </cell>
          <cell r="C1039" t="str">
            <v xml:space="preserve"> </v>
          </cell>
          <cell r="D1039" t="str">
            <v xml:space="preserve"> </v>
          </cell>
          <cell r="E1039" t="str">
            <v>m2</v>
          </cell>
          <cell r="F1039">
            <v>213.36</v>
          </cell>
          <cell r="G1039">
            <v>76.38288</v>
          </cell>
          <cell r="H1039">
            <v>289.74288000000001</v>
          </cell>
        </row>
        <row r="1040">
          <cell r="A1040" t="str">
            <v>P 10.000.02</v>
          </cell>
          <cell r="B1040" t="str">
            <v>Terra armada tipo pé de talude h&lt;6,00</v>
          </cell>
          <cell r="C1040" t="str">
            <v xml:space="preserve"> </v>
          </cell>
          <cell r="D1040" t="str">
            <v xml:space="preserve"> </v>
          </cell>
          <cell r="E1040" t="str">
            <v>m2</v>
          </cell>
          <cell r="F1040">
            <v>205.76</v>
          </cell>
          <cell r="G1040">
            <v>73.662079999999989</v>
          </cell>
          <cell r="H1040">
            <v>279.42207999999999</v>
          </cell>
        </row>
        <row r="1041">
          <cell r="A1041" t="str">
            <v>P 10.000.03</v>
          </cell>
          <cell r="B1041" t="str">
            <v>Terra armada tipo encontro portante h&lt;6,00m</v>
          </cell>
          <cell r="C1041" t="str">
            <v xml:space="preserve"> </v>
          </cell>
          <cell r="D1041" t="str">
            <v xml:space="preserve"> </v>
          </cell>
          <cell r="E1041" t="str">
            <v>m2</v>
          </cell>
          <cell r="F1041">
            <v>243.36</v>
          </cell>
          <cell r="G1041">
            <v>87.122879999999995</v>
          </cell>
          <cell r="H1041">
            <v>330.48288000000002</v>
          </cell>
        </row>
        <row r="1042">
          <cell r="A1042" t="str">
            <v>P 10.000.04</v>
          </cell>
          <cell r="B1042" t="str">
            <v>Terra armada tipo encontro portante h&gt;6,00m</v>
          </cell>
          <cell r="C1042" t="str">
            <v xml:space="preserve"> </v>
          </cell>
          <cell r="D1042" t="str">
            <v xml:space="preserve"> </v>
          </cell>
          <cell r="E1042" t="str">
            <v>m2</v>
          </cell>
          <cell r="F1042">
            <v>265.76</v>
          </cell>
          <cell r="G1042">
            <v>95.142079999999993</v>
          </cell>
          <cell r="H1042">
            <v>360.90207999999996</v>
          </cell>
        </row>
        <row r="1043">
          <cell r="A1043" t="str">
            <v>P 10.000.05</v>
          </cell>
          <cell r="B1043" t="str">
            <v>Aterro reforçado c/ elementos Terramesh (1,00x1,00x4,00m)(malha 8x10) ou similar</v>
          </cell>
          <cell r="C1043" t="str">
            <v xml:space="preserve"> </v>
          </cell>
          <cell r="D1043" t="str">
            <v xml:space="preserve"> </v>
          </cell>
          <cell r="E1043" t="str">
            <v>un</v>
          </cell>
          <cell r="F1043">
            <v>305.47000000000003</v>
          </cell>
          <cell r="G1043">
            <v>109.35826</v>
          </cell>
          <cell r="H1043">
            <v>414.82826</v>
          </cell>
        </row>
        <row r="1044">
          <cell r="A1044" t="str">
            <v>P 10.000.06</v>
          </cell>
          <cell r="B1044" t="str">
            <v>Aterro reforçado c/ elementos Terramesh (0,50x1,00x4,00m)(malha 8x10) ou similar</v>
          </cell>
          <cell r="C1044" t="str">
            <v xml:space="preserve"> </v>
          </cell>
          <cell r="D1044" t="str">
            <v xml:space="preserve"> </v>
          </cell>
          <cell r="E1044" t="str">
            <v>un</v>
          </cell>
          <cell r="F1044">
            <v>236.87</v>
          </cell>
          <cell r="G1044">
            <v>84.799459999999996</v>
          </cell>
          <cell r="H1044">
            <v>321.66946000000002</v>
          </cell>
        </row>
        <row r="1045">
          <cell r="A1045" t="str">
            <v>P 10.000.07</v>
          </cell>
          <cell r="B1045" t="str">
            <v>Geogrelha Paralink 400m ou similar</v>
          </cell>
          <cell r="C1045" t="str">
            <v xml:space="preserve"> </v>
          </cell>
          <cell r="D1045" t="str">
            <v xml:space="preserve"> </v>
          </cell>
          <cell r="E1045" t="str">
            <v>m2</v>
          </cell>
          <cell r="F1045">
            <v>38.36</v>
          </cell>
          <cell r="G1045">
            <v>13.73288</v>
          </cell>
          <cell r="H1045">
            <v>52.092880000000001</v>
          </cell>
        </row>
        <row r="1046">
          <cell r="A1046" t="str">
            <v>P 10.000.08</v>
          </cell>
          <cell r="B1046" t="str">
            <v>Geogrelha Paralink 800m ou similar</v>
          </cell>
          <cell r="C1046" t="str">
            <v xml:space="preserve"> </v>
          </cell>
          <cell r="D1046" t="str">
            <v xml:space="preserve"> </v>
          </cell>
          <cell r="E1046" t="str">
            <v>m2</v>
          </cell>
          <cell r="F1046">
            <v>67.599999999999994</v>
          </cell>
          <cell r="G1046">
            <v>24.200799999999997</v>
          </cell>
          <cell r="H1046">
            <v>91.800799999999995</v>
          </cell>
        </row>
        <row r="1048">
          <cell r="A1048">
            <v>7</v>
          </cell>
          <cell r="B1048" t="str">
            <v>OBRAS DE SINALIZAÇÃO - RODOVIAS EM OPERAÇÃO</v>
          </cell>
        </row>
        <row r="1049">
          <cell r="A1049" t="str">
            <v>06.000.01</v>
          </cell>
          <cell r="B1049" t="str">
            <v>Defensa maleável simples (forn / impl)</v>
          </cell>
          <cell r="C1049" t="str">
            <v xml:space="preserve"> </v>
          </cell>
          <cell r="D1049" t="str">
            <v xml:space="preserve"> </v>
          </cell>
          <cell r="E1049" t="str">
            <v>m</v>
          </cell>
          <cell r="G1049">
            <v>0</v>
          </cell>
          <cell r="H1049">
            <v>0</v>
          </cell>
        </row>
        <row r="1050">
          <cell r="A1050" t="str">
            <v>06.000.02</v>
          </cell>
          <cell r="B1050" t="str">
            <v>Ancoragem de defensa maleável simples (forn / impl)</v>
          </cell>
          <cell r="C1050" t="str">
            <v xml:space="preserve"> </v>
          </cell>
          <cell r="D1050" t="str">
            <v xml:space="preserve"> </v>
          </cell>
          <cell r="E1050" t="str">
            <v>m</v>
          </cell>
          <cell r="G1050">
            <v>0</v>
          </cell>
          <cell r="H1050">
            <v>0</v>
          </cell>
        </row>
        <row r="1051">
          <cell r="A1051" t="str">
            <v>06.000.11</v>
          </cell>
          <cell r="B1051" t="str">
            <v>Defensa maleável dupla (forn / impl)</v>
          </cell>
          <cell r="C1051" t="str">
            <v xml:space="preserve"> </v>
          </cell>
          <cell r="D1051" t="str">
            <v xml:space="preserve"> </v>
          </cell>
          <cell r="E1051" t="str">
            <v>m</v>
          </cell>
          <cell r="F1051">
            <v>103.69</v>
          </cell>
          <cell r="G1051">
            <v>37.121019999999994</v>
          </cell>
          <cell r="H1051">
            <v>140.81101999999998</v>
          </cell>
        </row>
        <row r="1052">
          <cell r="A1052" t="str">
            <v>06.000.12</v>
          </cell>
          <cell r="B1052" t="str">
            <v>Ancoragem de defensa maleável dupla (forn / impl)</v>
          </cell>
          <cell r="C1052" t="str">
            <v xml:space="preserve"> </v>
          </cell>
          <cell r="D1052" t="str">
            <v xml:space="preserve"> </v>
          </cell>
          <cell r="E1052" t="str">
            <v>m</v>
          </cell>
          <cell r="F1052">
            <v>4.82</v>
          </cell>
          <cell r="G1052">
            <v>1.72556</v>
          </cell>
          <cell r="H1052">
            <v>6.54556</v>
          </cell>
        </row>
        <row r="1053">
          <cell r="A1053" t="str">
            <v>06.010.01</v>
          </cell>
          <cell r="B1053" t="str">
            <v>Defensa semi-maleável simples (forn / impl)</v>
          </cell>
          <cell r="C1053" t="str">
            <v xml:space="preserve"> </v>
          </cell>
          <cell r="D1053" t="str">
            <v xml:space="preserve"> </v>
          </cell>
          <cell r="E1053" t="str">
            <v>m</v>
          </cell>
          <cell r="F1053">
            <v>54.6</v>
          </cell>
          <cell r="G1053">
            <v>19.546800000000001</v>
          </cell>
          <cell r="H1053">
            <v>74.146799999999999</v>
          </cell>
        </row>
        <row r="1054">
          <cell r="A1054" t="str">
            <v>06.010.02</v>
          </cell>
          <cell r="B1054" t="str">
            <v>Ancoragem defensa semi-maleável simples (forn / impl)</v>
          </cell>
          <cell r="C1054" t="str">
            <v xml:space="preserve"> </v>
          </cell>
          <cell r="D1054" t="str">
            <v xml:space="preserve"> </v>
          </cell>
          <cell r="E1054" t="str">
            <v>m</v>
          </cell>
          <cell r="G1054">
            <v>0</v>
          </cell>
          <cell r="H1054">
            <v>0</v>
          </cell>
        </row>
        <row r="1055">
          <cell r="A1055" t="str">
            <v>06.010.11</v>
          </cell>
          <cell r="B1055" t="str">
            <v>Defensa semi-maleável dupla (forn / impl)</v>
          </cell>
          <cell r="C1055" t="str">
            <v xml:space="preserve"> </v>
          </cell>
          <cell r="D1055" t="str">
            <v xml:space="preserve"> </v>
          </cell>
          <cell r="E1055" t="str">
            <v>m</v>
          </cell>
          <cell r="F1055">
            <v>92.47</v>
          </cell>
          <cell r="G1055">
            <v>33.104259999999996</v>
          </cell>
          <cell r="H1055">
            <v>125.57426</v>
          </cell>
        </row>
        <row r="1056">
          <cell r="A1056" t="str">
            <v>06.010.12</v>
          </cell>
          <cell r="B1056" t="str">
            <v>Ancoragem defensa semi-maleável dupla (forn / impl)</v>
          </cell>
          <cell r="C1056" t="str">
            <v xml:space="preserve"> </v>
          </cell>
          <cell r="D1056" t="str">
            <v xml:space="preserve"> </v>
          </cell>
          <cell r="E1056" t="str">
            <v>m</v>
          </cell>
          <cell r="G1056">
            <v>0</v>
          </cell>
          <cell r="H1056">
            <v>0</v>
          </cell>
        </row>
        <row r="1057">
          <cell r="A1057" t="str">
            <v>06.030.01</v>
          </cell>
          <cell r="B1057" t="str">
            <v>Barreira de segurança dupla - DNER PRO 176/86</v>
          </cell>
          <cell r="C1057" t="str">
            <v xml:space="preserve"> </v>
          </cell>
          <cell r="D1057" t="str">
            <v xml:space="preserve"> </v>
          </cell>
          <cell r="E1057" t="str">
            <v>m</v>
          </cell>
          <cell r="F1057">
            <v>58.53</v>
          </cell>
          <cell r="G1057">
            <v>20.95374</v>
          </cell>
          <cell r="H1057">
            <v>79.483739999999997</v>
          </cell>
        </row>
        <row r="1058">
          <cell r="A1058" t="str">
            <v>06.100.11</v>
          </cell>
          <cell r="B1058" t="str">
            <v>Pintura de faixa - tinta alquidica - 1 ano</v>
          </cell>
          <cell r="C1058" t="str">
            <v xml:space="preserve"> </v>
          </cell>
          <cell r="D1058" t="str">
            <v xml:space="preserve"> </v>
          </cell>
          <cell r="E1058" t="str">
            <v>m2</v>
          </cell>
          <cell r="F1058">
            <v>2.97</v>
          </cell>
          <cell r="G1058">
            <v>1.0632600000000001</v>
          </cell>
          <cell r="H1058">
            <v>4.0332600000000003</v>
          </cell>
        </row>
        <row r="1059">
          <cell r="A1059" t="str">
            <v>06.100.12</v>
          </cell>
          <cell r="B1059" t="str">
            <v>Pintura setas e zebrado - tinta alquidica - 1 ano</v>
          </cell>
          <cell r="C1059" t="str">
            <v xml:space="preserve"> </v>
          </cell>
          <cell r="D1059" t="str">
            <v xml:space="preserve"> </v>
          </cell>
          <cell r="E1059" t="str">
            <v>m2</v>
          </cell>
          <cell r="F1059">
            <v>4.82</v>
          </cell>
          <cell r="G1059">
            <v>1.72556</v>
          </cell>
          <cell r="H1059">
            <v>6.54556</v>
          </cell>
        </row>
        <row r="1060">
          <cell r="A1060" t="str">
            <v>06.100.21</v>
          </cell>
          <cell r="B1060" t="str">
            <v>Pintura de faixa - tinta acrílica - 2 anos</v>
          </cell>
          <cell r="C1060" t="str">
            <v xml:space="preserve"> </v>
          </cell>
          <cell r="D1060" t="str">
            <v xml:space="preserve"> </v>
          </cell>
          <cell r="E1060" t="str">
            <v>m2</v>
          </cell>
          <cell r="F1060">
            <v>5.21</v>
          </cell>
          <cell r="G1060">
            <v>1.8651799999999998</v>
          </cell>
          <cell r="H1060">
            <v>7.0751799999999996</v>
          </cell>
        </row>
        <row r="1061">
          <cell r="A1061" t="str">
            <v>06.100.22</v>
          </cell>
          <cell r="B1061" t="str">
            <v>Pintura setas e zebrado- tinta acrílica - 2 anos</v>
          </cell>
          <cell r="C1061" t="str">
            <v xml:space="preserve"> </v>
          </cell>
          <cell r="D1061" t="str">
            <v xml:space="preserve"> </v>
          </cell>
          <cell r="E1061" t="str">
            <v>m2</v>
          </cell>
          <cell r="F1061">
            <v>6.97</v>
          </cell>
          <cell r="G1061">
            <v>2.4952599999999996</v>
          </cell>
          <cell r="H1061">
            <v>9.4652599999999989</v>
          </cell>
        </row>
        <row r="1062">
          <cell r="A1062" t="str">
            <v>06.110.01</v>
          </cell>
          <cell r="B1062" t="str">
            <v>Pint. faixa c/ termoplástico - 3 anos</v>
          </cell>
          <cell r="C1062" t="str">
            <v xml:space="preserve"> </v>
          </cell>
          <cell r="D1062" t="str">
            <v xml:space="preserve"> </v>
          </cell>
          <cell r="E1062" t="str">
            <v>m2</v>
          </cell>
          <cell r="F1062">
            <v>20.059999999999999</v>
          </cell>
          <cell r="G1062">
            <v>7.1814799999999996</v>
          </cell>
          <cell r="H1062">
            <v>27.241479999999999</v>
          </cell>
        </row>
        <row r="1063">
          <cell r="A1063" t="str">
            <v>06.110.02</v>
          </cell>
          <cell r="B1063" t="str">
            <v>Pint. setas e zebrados - termopl. - 3 anos</v>
          </cell>
          <cell r="C1063" t="str">
            <v xml:space="preserve"> </v>
          </cell>
          <cell r="D1063" t="str">
            <v xml:space="preserve"> </v>
          </cell>
          <cell r="E1063" t="str">
            <v>m2</v>
          </cell>
          <cell r="F1063">
            <v>23.21</v>
          </cell>
          <cell r="G1063">
            <v>8.3091799999999996</v>
          </cell>
          <cell r="H1063">
            <v>31.519179999999999</v>
          </cell>
        </row>
        <row r="1064">
          <cell r="A1064" t="str">
            <v>06.120.01</v>
          </cell>
          <cell r="B1064" t="str">
            <v>Tacha refletiva monodirecional (forn/coloc)</v>
          </cell>
          <cell r="C1064" t="str">
            <v xml:space="preserve"> </v>
          </cell>
          <cell r="D1064" t="str">
            <v xml:space="preserve"> </v>
          </cell>
          <cell r="E1064" t="str">
            <v>und</v>
          </cell>
          <cell r="F1064">
            <v>6.9</v>
          </cell>
          <cell r="G1064">
            <v>2.4702000000000002</v>
          </cell>
          <cell r="H1064">
            <v>9.3702000000000005</v>
          </cell>
        </row>
        <row r="1065">
          <cell r="A1065" t="str">
            <v>06.120.11</v>
          </cell>
          <cell r="B1065" t="str">
            <v>Tachão refletivo monodirecional (forn/coloc)</v>
          </cell>
          <cell r="C1065" t="str">
            <v xml:space="preserve"> </v>
          </cell>
          <cell r="D1065" t="str">
            <v xml:space="preserve"> </v>
          </cell>
          <cell r="E1065" t="str">
            <v>und</v>
          </cell>
          <cell r="F1065">
            <v>19.07</v>
          </cell>
          <cell r="G1065">
            <v>6.8270599999999995</v>
          </cell>
          <cell r="H1065">
            <v>25.89706</v>
          </cell>
        </row>
        <row r="1066">
          <cell r="A1066" t="str">
            <v>06.121.01</v>
          </cell>
          <cell r="B1066" t="str">
            <v>Tacha refletiva bidirecional (forn/coloc)</v>
          </cell>
          <cell r="C1066" t="str">
            <v xml:space="preserve"> </v>
          </cell>
          <cell r="D1066" t="str">
            <v xml:space="preserve"> </v>
          </cell>
          <cell r="E1066" t="str">
            <v>und</v>
          </cell>
          <cell r="F1066">
            <v>7.71</v>
          </cell>
          <cell r="G1066">
            <v>2.7601800000000001</v>
          </cell>
          <cell r="H1066">
            <v>10.470179999999999</v>
          </cell>
        </row>
        <row r="1067">
          <cell r="A1067" t="str">
            <v>06.121.11</v>
          </cell>
          <cell r="B1067" t="str">
            <v>Tachão refletivo bidirecional (forn/coloc)</v>
          </cell>
          <cell r="C1067" t="str">
            <v xml:space="preserve"> </v>
          </cell>
          <cell r="D1067" t="str">
            <v xml:space="preserve"> </v>
          </cell>
          <cell r="E1067" t="str">
            <v>und</v>
          </cell>
          <cell r="F1067">
            <v>22.92</v>
          </cell>
          <cell r="G1067">
            <v>8.2053600000000007</v>
          </cell>
          <cell r="H1067">
            <v>31.125360000000001</v>
          </cell>
        </row>
        <row r="1068">
          <cell r="A1068" t="str">
            <v>06.200.01</v>
          </cell>
          <cell r="B1068" t="str">
            <v>Placa de sinalização semi-refletiva (forn/impl)</v>
          </cell>
          <cell r="C1068" t="str">
            <v xml:space="preserve"> </v>
          </cell>
          <cell r="D1068" t="str">
            <v xml:space="preserve"> </v>
          </cell>
          <cell r="E1068" t="str">
            <v>m2</v>
          </cell>
          <cell r="F1068">
            <v>97.99</v>
          </cell>
          <cell r="G1068">
            <v>35.080419999999997</v>
          </cell>
          <cell r="H1068">
            <v>133.07041999999998</v>
          </cell>
        </row>
        <row r="1069">
          <cell r="A1069" t="str">
            <v>06.200.02</v>
          </cell>
          <cell r="B1069" t="str">
            <v>Placa de sinalização tot. refletiva (forn/impl)</v>
          </cell>
          <cell r="C1069" t="str">
            <v xml:space="preserve"> </v>
          </cell>
          <cell r="D1069" t="str">
            <v xml:space="preserve"> </v>
          </cell>
          <cell r="E1069" t="str">
            <v>m2</v>
          </cell>
          <cell r="F1069">
            <v>156.05000000000001</v>
          </cell>
          <cell r="G1069">
            <v>55.865900000000003</v>
          </cell>
          <cell r="H1069">
            <v>211.91590000000002</v>
          </cell>
        </row>
        <row r="1070">
          <cell r="A1070" t="str">
            <v>06.200.91</v>
          </cell>
          <cell r="B1070" t="str">
            <v>Remoção de placa de sinalização</v>
          </cell>
          <cell r="C1070" t="str">
            <v xml:space="preserve"> </v>
          </cell>
          <cell r="D1070" t="str">
            <v xml:space="preserve"> </v>
          </cell>
          <cell r="E1070" t="str">
            <v>m2</v>
          </cell>
          <cell r="F1070">
            <v>4.87</v>
          </cell>
          <cell r="G1070">
            <v>1.74346</v>
          </cell>
          <cell r="H1070">
            <v>6.6134599999999999</v>
          </cell>
        </row>
        <row r="1071">
          <cell r="A1071" t="str">
            <v>06.200.92</v>
          </cell>
          <cell r="B1071" t="str">
            <v>Recuperação de chapa p/ placa de sinalização</v>
          </cell>
          <cell r="C1071" t="str">
            <v xml:space="preserve"> </v>
          </cell>
          <cell r="D1071" t="str">
            <v xml:space="preserve"> </v>
          </cell>
          <cell r="E1071" t="str">
            <v>m2</v>
          </cell>
          <cell r="G1071">
            <v>0</v>
          </cell>
          <cell r="H1071">
            <v>0</v>
          </cell>
        </row>
        <row r="1072">
          <cell r="A1072" t="str">
            <v>06.202.01</v>
          </cell>
          <cell r="B1072" t="str">
            <v>Confecção de placa de sinalização semi-refletiva</v>
          </cell>
          <cell r="C1072" t="str">
            <v xml:space="preserve"> </v>
          </cell>
          <cell r="D1072" t="str">
            <v xml:space="preserve"> </v>
          </cell>
          <cell r="E1072" t="str">
            <v>m2</v>
          </cell>
          <cell r="F1072">
            <v>72.510000000000005</v>
          </cell>
          <cell r="G1072">
            <v>25.958580000000001</v>
          </cell>
          <cell r="H1072">
            <v>98.468580000000003</v>
          </cell>
        </row>
        <row r="1073">
          <cell r="A1073" t="str">
            <v>06.202.11</v>
          </cell>
          <cell r="B1073" t="str">
            <v>Confecção de placa de sinalização tot. refletiva</v>
          </cell>
          <cell r="C1073" t="str">
            <v xml:space="preserve"> </v>
          </cell>
          <cell r="D1073" t="str">
            <v xml:space="preserve"> </v>
          </cell>
          <cell r="E1073" t="str">
            <v>m2</v>
          </cell>
          <cell r="F1073">
            <v>130.57</v>
          </cell>
          <cell r="G1073">
            <v>46.744059999999998</v>
          </cell>
          <cell r="H1073">
            <v>177.31405999999998</v>
          </cell>
        </row>
        <row r="1074">
          <cell r="A1074" t="str">
            <v>06.202.21</v>
          </cell>
          <cell r="B1074" t="str">
            <v>Conf. placa sinal. semi-refletiva - chapa recuperada</v>
          </cell>
          <cell r="C1074" t="str">
            <v xml:space="preserve"> </v>
          </cell>
          <cell r="D1074" t="str">
            <v xml:space="preserve"> </v>
          </cell>
          <cell r="E1074" t="str">
            <v>m2</v>
          </cell>
          <cell r="F1074">
            <v>46.13</v>
          </cell>
          <cell r="G1074">
            <v>16.51454</v>
          </cell>
          <cell r="H1074">
            <v>62.644540000000006</v>
          </cell>
        </row>
        <row r="1075">
          <cell r="A1075" t="str">
            <v>06.202.31</v>
          </cell>
          <cell r="B1075" t="str">
            <v>Conf. placa sinal. tot. refletiva  - chapa recuperada</v>
          </cell>
          <cell r="C1075" t="str">
            <v xml:space="preserve"> </v>
          </cell>
          <cell r="D1075" t="str">
            <v xml:space="preserve"> </v>
          </cell>
          <cell r="E1075" t="str">
            <v>m2</v>
          </cell>
          <cell r="F1075">
            <v>103.17</v>
          </cell>
          <cell r="G1075">
            <v>36.93486</v>
          </cell>
          <cell r="H1075">
            <v>140.10486</v>
          </cell>
        </row>
        <row r="1076">
          <cell r="A1076" t="str">
            <v>06.203.01</v>
          </cell>
          <cell r="B1076" t="str">
            <v>Confecção de suporte e travessa p/ placa sinalização</v>
          </cell>
          <cell r="C1076" t="str">
            <v xml:space="preserve"> </v>
          </cell>
          <cell r="D1076" t="str">
            <v xml:space="preserve"> </v>
          </cell>
          <cell r="E1076" t="str">
            <v>und</v>
          </cell>
          <cell r="F1076">
            <v>18.73</v>
          </cell>
          <cell r="G1076">
            <v>6.7053399999999996</v>
          </cell>
          <cell r="H1076">
            <v>25.43534</v>
          </cell>
        </row>
        <row r="1077">
          <cell r="A1077" t="str">
            <v>06.230.01</v>
          </cell>
          <cell r="B1077" t="str">
            <v>Balizador de concreto (forn/impl)</v>
          </cell>
          <cell r="C1077" t="str">
            <v xml:space="preserve"> </v>
          </cell>
          <cell r="D1077" t="str">
            <v xml:space="preserve"> </v>
          </cell>
          <cell r="E1077" t="str">
            <v>und</v>
          </cell>
          <cell r="F1077">
            <v>7.63</v>
          </cell>
          <cell r="G1077">
            <v>2.7315399999999999</v>
          </cell>
          <cell r="H1077">
            <v>10.36154</v>
          </cell>
        </row>
        <row r="1078">
          <cell r="A1078" t="str">
            <v>06.230.11</v>
          </cell>
          <cell r="B1078" t="str">
            <v>Fabricação balizador circular de concreto D=10cm</v>
          </cell>
          <cell r="C1078" t="str">
            <v xml:space="preserve"> </v>
          </cell>
          <cell r="D1078" t="str">
            <v xml:space="preserve"> </v>
          </cell>
          <cell r="E1078" t="str">
            <v>und</v>
          </cell>
          <cell r="G1078">
            <v>0</v>
          </cell>
          <cell r="H1078">
            <v>0</v>
          </cell>
        </row>
        <row r="1079">
          <cell r="A1079" t="str">
            <v>09.002.00</v>
          </cell>
          <cell r="B1079" t="str">
            <v>Transporte em caminhão basculante de 5 m3 (8,8T )</v>
          </cell>
          <cell r="C1079" t="str">
            <v xml:space="preserve"> </v>
          </cell>
          <cell r="D1079" t="str">
            <v xml:space="preserve"> </v>
          </cell>
          <cell r="E1079" t="str">
            <v>TKm</v>
          </cell>
          <cell r="F1079">
            <v>0.13</v>
          </cell>
          <cell r="G1079">
            <v>4.6539999999999998E-2</v>
          </cell>
          <cell r="H1079">
            <v>0.17654</v>
          </cell>
        </row>
        <row r="1080">
          <cell r="A1080" t="str">
            <v>09.002.01</v>
          </cell>
          <cell r="B1080" t="str">
            <v>Transporte em caminhão de carroceria de 4T</v>
          </cell>
          <cell r="C1080" t="str">
            <v xml:space="preserve"> </v>
          </cell>
          <cell r="D1080" t="str">
            <v xml:space="preserve"> </v>
          </cell>
          <cell r="E1080" t="str">
            <v>TKm</v>
          </cell>
          <cell r="F1080">
            <v>0.28000000000000003</v>
          </cell>
          <cell r="G1080">
            <v>0.10024000000000001</v>
          </cell>
          <cell r="H1080">
            <v>0.38024000000000002</v>
          </cell>
        </row>
        <row r="1081">
          <cell r="A1081" t="str">
            <v>09.202.00</v>
          </cell>
          <cell r="B1081" t="str">
            <v>Transporte de água</v>
          </cell>
          <cell r="C1081" t="str">
            <v xml:space="preserve"> </v>
          </cell>
          <cell r="D1081" t="str">
            <v xml:space="preserve"> </v>
          </cell>
          <cell r="E1081" t="str">
            <v>m3</v>
          </cell>
          <cell r="F1081">
            <v>0.33</v>
          </cell>
          <cell r="G1081">
            <v>0.11814</v>
          </cell>
          <cell r="H1081">
            <v>0.44813999999999998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801280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7813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2100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56170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20948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5757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40210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12107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60453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1000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1000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1000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1000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53491</v>
          </cell>
          <cell r="G28">
            <v>3.26</v>
          </cell>
        </row>
        <row r="29">
          <cell r="A29" t="str">
            <v>DER50255</v>
          </cell>
          <cell r="B29" t="str">
            <v>Esc.  Carga e Transp. de mat. 1a cat. c/ CB 3000&lt;DMT&lt;4000m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323342</v>
          </cell>
          <cell r="G29">
            <v>3.3</v>
          </cell>
        </row>
        <row r="30">
          <cell r="A30" t="str">
            <v>DER50265</v>
          </cell>
          <cell r="B30" t="str">
            <v>Esc.  Carga e Transp. de mat. 1a cat. c/ CB 4000&lt;DMT&lt;5000m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236048</v>
          </cell>
          <cell r="G30">
            <v>3.76</v>
          </cell>
        </row>
        <row r="31">
          <cell r="A31" t="str">
            <v>DER50260</v>
          </cell>
          <cell r="B31" t="str">
            <v>Esc.  Carga e Transp. de mat. 1a cat. c/ CB 5000&lt;DMT&lt;6000m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52752</v>
          </cell>
          <cell r="G31">
            <v>4.29</v>
          </cell>
        </row>
        <row r="32">
          <cell r="A32" t="str">
            <v>DER50270</v>
          </cell>
          <cell r="B32" t="str">
            <v>Esc.  Carga e Transp. de mat. 1a cat. c/ CB 6000&lt;DMT&lt;7000m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247920</v>
          </cell>
          <cell r="G32">
            <v>4.79</v>
          </cell>
        </row>
        <row r="33">
          <cell r="A33" t="str">
            <v>DER50280</v>
          </cell>
          <cell r="B33" t="str">
            <v>Esc.  Carga e Transp. de mat. 1a cat. c/ CB 7000&lt;DMT&lt;8000m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235005</v>
          </cell>
          <cell r="G33">
            <v>5.27</v>
          </cell>
        </row>
        <row r="34">
          <cell r="A34" t="str">
            <v>DER50290</v>
          </cell>
          <cell r="B34" t="str">
            <v>Esc.  Carga e Transp. de mat. 1a cat. c/ CB 8000&lt;DMT&lt;9000m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188851</v>
          </cell>
          <cell r="G34">
            <v>5.79</v>
          </cell>
        </row>
        <row r="35">
          <cell r="A35" t="str">
            <v>DER50300</v>
          </cell>
          <cell r="B35" t="str">
            <v>Esc.  Carga e Transp. de mat. 1a cat. c/ CB 9000&lt;DMT&lt;10000m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90081</v>
          </cell>
          <cell r="G35">
            <v>6.3</v>
          </cell>
        </row>
        <row r="36">
          <cell r="A36" t="str">
            <v>DER50305</v>
          </cell>
          <cell r="B36" t="str">
            <v>Esc.  Carga e Transp. de mat. 1a cat. c/ CB 10000&lt;DMT&lt;12000m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1000</v>
          </cell>
          <cell r="G36">
            <v>7.05</v>
          </cell>
        </row>
        <row r="37">
          <cell r="A37" t="str">
            <v>DER50315</v>
          </cell>
          <cell r="B37" t="str">
            <v>Esc.  Carga e Transp. de mat. 1a cat. c/ CB 12000&lt;DMT&lt;14000m</v>
          </cell>
          <cell r="C37" t="str">
            <v xml:space="preserve"> </v>
          </cell>
          <cell r="D37" t="str">
            <v xml:space="preserve"> </v>
          </cell>
          <cell r="E37" t="str">
            <v>m3</v>
          </cell>
          <cell r="F37">
            <v>99667</v>
          </cell>
          <cell r="G37">
            <v>8.0299999999999994</v>
          </cell>
        </row>
        <row r="38">
          <cell r="A38" t="str">
            <v>DER50325</v>
          </cell>
          <cell r="B38" t="str">
            <v>Esc.  Carga e Transp. de mat. 1a cat. c/ CB 14000&lt;DMT&lt;16000m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1000</v>
          </cell>
          <cell r="G38">
            <v>9</v>
          </cell>
        </row>
        <row r="39">
          <cell r="A39" t="str">
            <v>DER50335</v>
          </cell>
          <cell r="B39" t="str">
            <v>Esc.  Carga e Transp. de mat. 1a cat. c/ CB 16000&lt;DMT&lt;18000m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1000</v>
          </cell>
          <cell r="G39">
            <v>10.08</v>
          </cell>
        </row>
        <row r="40">
          <cell r="A40" t="str">
            <v>DER50345</v>
          </cell>
          <cell r="B40" t="str">
            <v>Esc.  Carga e Transp. de mat. 1a cat. c/ CB 18000&lt;DMT&lt;20000m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17045</v>
          </cell>
          <cell r="G40">
            <v>11.07</v>
          </cell>
        </row>
        <row r="41">
          <cell r="A41" t="str">
            <v>DER50355</v>
          </cell>
          <cell r="B41" t="str">
            <v>Esc.  Carga e Transp. de mat. 1a cat. c/ CB 20000&lt;DMT&lt;22000m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10490</v>
          </cell>
          <cell r="G41">
            <v>12.02</v>
          </cell>
        </row>
        <row r="42">
          <cell r="A42" t="str">
            <v>DER50365</v>
          </cell>
          <cell r="B42" t="str">
            <v>Esc.  Carga e Transp. de mat. 1a cat. c/ CB 22000&lt;DMT&lt;24000m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11970</v>
          </cell>
          <cell r="G42">
            <v>13.06</v>
          </cell>
        </row>
        <row r="43">
          <cell r="A43" t="str">
            <v>DER50375</v>
          </cell>
          <cell r="B43" t="str">
            <v>Esc.  Carga e Transp. de mat. 1a cat. c/ CB 24000&lt;DMT&lt;26000m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22879</v>
          </cell>
          <cell r="G43">
            <v>14.08</v>
          </cell>
        </row>
        <row r="44">
          <cell r="A44" t="str">
            <v>DER50385</v>
          </cell>
          <cell r="B44" t="str">
            <v>Esc.  Carga e Transp. de mat. 1a cat. c/ CB 26000&lt;DMT&lt;28000m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11616</v>
          </cell>
          <cell r="G44">
            <v>15.02</v>
          </cell>
        </row>
        <row r="45">
          <cell r="A45" t="str">
            <v>DER50395</v>
          </cell>
          <cell r="B45" t="str">
            <v>Esc.  Carga e Transp. de mat. 1a cat. c/ CB 28000&lt;DMT&lt;30000m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2182</v>
          </cell>
          <cell r="G45">
            <v>16.05</v>
          </cell>
        </row>
        <row r="46">
          <cell r="A46" t="str">
            <v>01.101.01</v>
          </cell>
          <cell r="B46" t="str">
            <v>Escavação,carga e transportes de material de 2a  categoria DMT até 50m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200</v>
          </cell>
          <cell r="G46">
            <v>1.28</v>
          </cell>
        </row>
        <row r="47">
          <cell r="A47" t="str">
            <v>01.101.09</v>
          </cell>
          <cell r="B47" t="str">
            <v>Escavação,carga e transportes de material de 2a categoria,c/CB, DMT 50 a 200m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200</v>
          </cell>
          <cell r="G47">
            <v>2.85</v>
          </cell>
        </row>
        <row r="48">
          <cell r="A48" t="str">
            <v>01.101.10</v>
          </cell>
          <cell r="B48" t="str">
            <v>Escavação,carga e transportes de material de 2a categoria,c/CB,  DMT 200 a 400m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200</v>
          </cell>
          <cell r="G48">
            <v>2.97</v>
          </cell>
        </row>
        <row r="49">
          <cell r="A49" t="str">
            <v>01.101.11</v>
          </cell>
          <cell r="B49" t="str">
            <v>Escavação,carga e transportes de material de 2a categoria,c/CB,  DMT 400 a 600m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200</v>
          </cell>
          <cell r="G49">
            <v>3.15</v>
          </cell>
        </row>
        <row r="50">
          <cell r="A50" t="str">
            <v>01.101.12</v>
          </cell>
          <cell r="B50" t="str">
            <v>Escavação,carga e transportes de material de 2a categoria,c/CB,  DMT 600 a 800m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200</v>
          </cell>
          <cell r="G50">
            <v>3.23</v>
          </cell>
        </row>
        <row r="51">
          <cell r="A51" t="str">
            <v>01.101.13</v>
          </cell>
          <cell r="B51" t="str">
            <v>Escavação,carga e transportes de material de 2a categoria,c/CB,  DMT 800 a 1 000m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200</v>
          </cell>
          <cell r="G51">
            <v>3.42</v>
          </cell>
        </row>
        <row r="52">
          <cell r="A52" t="str">
            <v>01.101.14</v>
          </cell>
          <cell r="B52" t="str">
            <v>Escavação,carga e transportes de material de 2a categoria,c/CB,  DMT 1000 a 1200m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13466</v>
          </cell>
          <cell r="G52">
            <v>3.49</v>
          </cell>
        </row>
        <row r="53">
          <cell r="A53" t="str">
            <v>01.101.15</v>
          </cell>
          <cell r="B53" t="str">
            <v>Escavação,carga e transportes de material de 2a categoria,c/CB,  DMT 1200 a 1400m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200</v>
          </cell>
          <cell r="G53">
            <v>3.73</v>
          </cell>
        </row>
        <row r="54">
          <cell r="A54" t="str">
            <v>01.101.16</v>
          </cell>
          <cell r="B54" t="str">
            <v>Escavação,carga e transportes de material de 2a categoria,c/CB,  DMT 1400 a 1600m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200</v>
          </cell>
          <cell r="G54">
            <v>3.87</v>
          </cell>
        </row>
        <row r="55">
          <cell r="A55" t="str">
            <v>01.101.17</v>
          </cell>
          <cell r="B55" t="str">
            <v>Escavação,carga e transportes de material de 2a categoria,c/CB,  DMT 1600 a 1800m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200</v>
          </cell>
          <cell r="G55">
            <v>3.99</v>
          </cell>
        </row>
        <row r="56">
          <cell r="A56" t="str">
            <v>01.101.18</v>
          </cell>
          <cell r="B56" t="str">
            <v>Escavação,carga e transportes de material de 2a categoria,c/CB,  DMT 1800 a 2000m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200</v>
          </cell>
          <cell r="G56">
            <v>4.1399999999999997</v>
          </cell>
        </row>
        <row r="57">
          <cell r="A57" t="str">
            <v>01.101.19</v>
          </cell>
          <cell r="B57" t="str">
            <v>Escavação,carga e transportes de material de 2a categoria,c/CB,  DMT 2000 a 3000m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32094</v>
          </cell>
          <cell r="G57">
            <v>4.51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24102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 t="str">
            <v xml:space="preserve"> </v>
          </cell>
          <cell r="D59" t="str">
            <v xml:space="preserve"> 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Escavação,carga e transportes de material de 2a categoria DMT 5000 a 6000m</v>
          </cell>
          <cell r="C60" t="str">
            <v xml:space="preserve"> </v>
          </cell>
          <cell r="D60" t="str">
            <v xml:space="preserve"> 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DER51260</v>
          </cell>
          <cell r="B61" t="str">
            <v>Escavação,carga e transportes de material de 2a categoria DMT 6000 a 7000m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200</v>
          </cell>
          <cell r="G61">
            <v>6.34</v>
          </cell>
        </row>
        <row r="62">
          <cell r="A62" t="str">
            <v>DER51270</v>
          </cell>
          <cell r="B62" t="str">
            <v>Escavação,carga e transportes de material de 2a categoria DMT 7000 a 8000m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229920</v>
          </cell>
          <cell r="G62">
            <v>6.93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96000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 t="str">
            <v xml:space="preserve"> </v>
          </cell>
          <cell r="D64" t="str">
            <v xml:space="preserve"> 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Escavação,carga e transportes de material de 2a categoria DMT 10000 a 12000m</v>
          </cell>
          <cell r="C65" t="str">
            <v xml:space="preserve"> </v>
          </cell>
          <cell r="D65" t="str">
            <v xml:space="preserve"> 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DER51310</v>
          </cell>
          <cell r="B66" t="str">
            <v>Escavação,carga e transportes de material de 2a categoria DMT 12000 a 14000m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200</v>
          </cell>
          <cell r="G66">
            <v>10.14</v>
          </cell>
        </row>
        <row r="67">
          <cell r="A67" t="str">
            <v>DER51320</v>
          </cell>
          <cell r="B67" t="str">
            <v>Escavação,carga e transportes de material de 2a categoria DMT 14000 a 16000m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200</v>
          </cell>
          <cell r="G67">
            <v>11.31</v>
          </cell>
        </row>
        <row r="68">
          <cell r="A68" t="str">
            <v>DER51330</v>
          </cell>
          <cell r="B68" t="str">
            <v>Escavação,carga e transportes de material de 2a categoria DMT 16000 a 18000m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200</v>
          </cell>
          <cell r="G68">
            <v>12.53</v>
          </cell>
        </row>
        <row r="69">
          <cell r="A69" t="str">
            <v>01.102.07</v>
          </cell>
          <cell r="B69" t="str">
            <v xml:space="preserve">Escavação,carga e transportes de material de 3a categoria DMT 1000 a 1200m 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200</v>
          </cell>
          <cell r="G69">
            <v>14.18</v>
          </cell>
        </row>
        <row r="70">
          <cell r="A70" t="str">
            <v>DER52050</v>
          </cell>
          <cell r="B70" t="str">
            <v>Esc. Carga e Transp. de solos moles DMT&lt;=50m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100</v>
          </cell>
          <cell r="G70">
            <v>3.54</v>
          </cell>
        </row>
        <row r="71">
          <cell r="A71" t="str">
            <v>DER52060</v>
          </cell>
          <cell r="B71" t="str">
            <v>Esc. Carga e Transp. de solos moles 50&lt;DMT&lt;=100m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100</v>
          </cell>
          <cell r="G71">
            <v>3.69</v>
          </cell>
        </row>
        <row r="72">
          <cell r="A72" t="str">
            <v>DER52070</v>
          </cell>
          <cell r="B72" t="str">
            <v>Esc. Carga e Transp. de solos moles 100&lt;DMT&lt;=200m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100</v>
          </cell>
          <cell r="G72">
            <v>3.95</v>
          </cell>
        </row>
        <row r="73">
          <cell r="A73" t="str">
            <v>DER52082</v>
          </cell>
          <cell r="B73" t="str">
            <v>Esc. Carga e Transp. de solos moles 200&lt;DMT&lt;=400m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2800</v>
          </cell>
          <cell r="G73">
            <v>4.03</v>
          </cell>
        </row>
        <row r="74">
          <cell r="A74" t="str">
            <v>DER52087</v>
          </cell>
          <cell r="B74" t="str">
            <v>Esc. Carga e Transp. de solos moles 400&lt;DMT&lt;=600m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13028</v>
          </cell>
          <cell r="G74">
            <v>4.5999999999999996</v>
          </cell>
        </row>
        <row r="75">
          <cell r="A75" t="str">
            <v>DER52090</v>
          </cell>
          <cell r="B75" t="str">
            <v>Esc. Carga e Transp. de solos moles 600&lt;DMT&lt;=800m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25992</v>
          </cell>
          <cell r="G75">
            <v>4.6399999999999997</v>
          </cell>
        </row>
        <row r="76">
          <cell r="A76" t="str">
            <v>DER52095</v>
          </cell>
          <cell r="B76" t="str">
            <v>Esc. Carga e Transp. de solos moles 800&lt;DMT&lt;=1000m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17948</v>
          </cell>
          <cell r="G76">
            <v>4.7</v>
          </cell>
        </row>
        <row r="77">
          <cell r="A77" t="str">
            <v>DER52100</v>
          </cell>
          <cell r="B77" t="str">
            <v>Esc. Carga e Transp. de solos moles 1000&lt;DMT&lt;=1200m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10990</v>
          </cell>
          <cell r="G77">
            <v>4.71</v>
          </cell>
        </row>
        <row r="78">
          <cell r="A78" t="str">
            <v>DER52101</v>
          </cell>
          <cell r="B78" t="str">
            <v>Esc. Carga e Transp. de solos moles 1200&lt;DMT&lt;=1400m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5965</v>
          </cell>
          <cell r="G78">
            <v>4.74</v>
          </cell>
        </row>
        <row r="79">
          <cell r="A79" t="str">
            <v>DER52102</v>
          </cell>
          <cell r="B79" t="str">
            <v>Esc. Carga e Transp. de solos moles 1400&lt;DMT&lt;=1600m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6497</v>
          </cell>
          <cell r="G79">
            <v>4.8099999999999996</v>
          </cell>
        </row>
        <row r="80">
          <cell r="A80" t="str">
            <v>DER52103</v>
          </cell>
          <cell r="B80" t="str">
            <v>Esc. Carga e Transp. de solos moles 1600&lt;DMT&lt;=1800m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1853</v>
          </cell>
          <cell r="G80">
            <v>4.8600000000000003</v>
          </cell>
        </row>
        <row r="81">
          <cell r="A81" t="str">
            <v>DER52104</v>
          </cell>
          <cell r="B81" t="str">
            <v>Esc. Carga e Transp. de solos moles 1800&lt;DMT&lt;=2000m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12026</v>
          </cell>
          <cell r="G81">
            <v>4.9800000000000004</v>
          </cell>
        </row>
        <row r="82">
          <cell r="A82" t="str">
            <v>DER52105</v>
          </cell>
          <cell r="B82" t="str">
            <v>Esc. Carga e Transp. de solos moles 2000&lt;DMT&lt;=3000m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21899</v>
          </cell>
          <cell r="G82">
            <v>5.77</v>
          </cell>
        </row>
        <row r="83">
          <cell r="A83" t="str">
            <v>DER52106</v>
          </cell>
          <cell r="B83" t="str">
            <v>Esc. Carga e Transp. de solos moles 3000&lt;DMT&lt;=4000m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5075</v>
          </cell>
          <cell r="G83">
            <v>6.37</v>
          </cell>
        </row>
        <row r="84">
          <cell r="A84" t="str">
            <v>DER52106a</v>
          </cell>
          <cell r="B84" t="str">
            <v>Esc. Carga e Transp. de solos moles 4000&lt;DMT&lt;=5000m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17928</v>
          </cell>
          <cell r="G84">
            <v>7.36</v>
          </cell>
        </row>
        <row r="85">
          <cell r="A85" t="str">
            <v>DER52106c</v>
          </cell>
          <cell r="B85" t="str">
            <v>Esc. Carga e Transp. de solos moles 6000&lt;DMT&lt;=7000m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281785</v>
          </cell>
          <cell r="G85">
            <v>9.41</v>
          </cell>
        </row>
        <row r="86">
          <cell r="A86" t="str">
            <v>DER52120</v>
          </cell>
          <cell r="B86" t="str">
            <v>Extr.,Carga, Transp.e espalh.de areia ext.p/colchão dren.(banh.Maracajá)e subst.solos moles DMT=49km</v>
          </cell>
          <cell r="E86" t="str">
            <v>m3</v>
          </cell>
          <cell r="F86">
            <v>37031</v>
          </cell>
          <cell r="G86">
            <v>16.36</v>
          </cell>
        </row>
        <row r="87">
          <cell r="A87" t="str">
            <v>DER52120e</v>
          </cell>
          <cell r="B87" t="str">
            <v>Escav.,Carga, Transp.e espalh.de areia comerc.p/colchão dren.(banh.Maracajá)e subst.solos moles DMT=49km</v>
          </cell>
          <cell r="E87" t="str">
            <v>m3</v>
          </cell>
          <cell r="F87">
            <v>240702</v>
          </cell>
          <cell r="G87">
            <v>21.01</v>
          </cell>
        </row>
        <row r="88">
          <cell r="A88" t="str">
            <v>DER52120c</v>
          </cell>
          <cell r="B88" t="str">
            <v>Extr.,Carga, Transp.e Espalh.areia comerc.p/colchão dren.(banh.Maracajá)e subst.solos moles DMT=95,2km</v>
          </cell>
          <cell r="E88" t="str">
            <v>m3</v>
          </cell>
          <cell r="F88">
            <v>92578</v>
          </cell>
          <cell r="G88">
            <v>33.19</v>
          </cell>
        </row>
        <row r="89">
          <cell r="A89" t="str">
            <v>DER52120d</v>
          </cell>
          <cell r="B89" t="str">
            <v>Extração, Carga e Transp.e Espalh.de seixo p/colchão drenante(banhado do Maracajá) DMT=23,7km</v>
          </cell>
          <cell r="E89" t="str">
            <v>m3</v>
          </cell>
          <cell r="F89">
            <v>108722</v>
          </cell>
          <cell r="G89">
            <v>15.7</v>
          </cell>
        </row>
        <row r="90">
          <cell r="A90" t="str">
            <v>DER52020a</v>
          </cell>
          <cell r="B90" t="str">
            <v>Carga, transp.e espalhamento de camada vegetal 50&lt;DMT&lt;=200m</v>
          </cell>
          <cell r="E90" t="str">
            <v>m3</v>
          </cell>
          <cell r="F90">
            <v>27990</v>
          </cell>
          <cell r="G90">
            <v>2.2400000000000002</v>
          </cell>
        </row>
        <row r="91">
          <cell r="A91" t="str">
            <v>DER52020b</v>
          </cell>
          <cell r="B91" t="str">
            <v>Escarificação de acessos, desvios e áreas de jazidas e do canteiro de obra</v>
          </cell>
          <cell r="E91" t="str">
            <v>m2</v>
          </cell>
          <cell r="F91">
            <v>345000</v>
          </cell>
          <cell r="G91">
            <v>0.42</v>
          </cell>
        </row>
        <row r="92">
          <cell r="A92" t="str">
            <v>P 52050</v>
          </cell>
          <cell r="B92" t="str">
            <v>Espalhamento de solos moles</v>
          </cell>
          <cell r="E92" t="str">
            <v>m3</v>
          </cell>
          <cell r="F92">
            <v>424086</v>
          </cell>
          <cell r="G92">
            <v>0.35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 t="str">
            <v xml:space="preserve"> </v>
          </cell>
          <cell r="E93" t="str">
            <v>m3</v>
          </cell>
          <cell r="F93">
            <v>1932295</v>
          </cell>
          <cell r="G93">
            <v>0.79</v>
          </cell>
        </row>
        <row r="94">
          <cell r="A94" t="str">
            <v>01.511.00</v>
          </cell>
          <cell r="B94" t="str">
            <v>Compactação de aterros a 100% Proctor Normal</v>
          </cell>
          <cell r="C94" t="str">
            <v>DNER-ES282/97</v>
          </cell>
          <cell r="D94" t="str">
            <v xml:space="preserve"> 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P 03.993.02a</v>
          </cell>
          <cell r="B95" t="str">
            <v>Estacas pré-mold. de concreto 700 KN, fornec., transp.e cravação</v>
          </cell>
          <cell r="C95" t="str">
            <v xml:space="preserve"> </v>
          </cell>
          <cell r="D95" t="str">
            <v xml:space="preserve"> </v>
          </cell>
          <cell r="E95" t="str">
            <v>m</v>
          </cell>
          <cell r="F95">
            <v>277153</v>
          </cell>
          <cell r="G95">
            <v>48.07</v>
          </cell>
        </row>
        <row r="96">
          <cell r="A96" t="str">
            <v>P 03.993.02c</v>
          </cell>
          <cell r="B96" t="str">
            <v>Emendas para estacas pré-moldadas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8931</v>
          </cell>
          <cell r="G96">
            <v>95.06</v>
          </cell>
        </row>
        <row r="97">
          <cell r="A97" t="str">
            <v>03.300.01</v>
          </cell>
          <cell r="B97" t="str">
            <v>Concreto magro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2188</v>
          </cell>
          <cell r="G97">
            <v>105.69</v>
          </cell>
        </row>
        <row r="98">
          <cell r="A98" t="str">
            <v>03.325.00</v>
          </cell>
          <cell r="B98" t="str">
            <v xml:space="preserve">Concreto fck= 18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18011</v>
          </cell>
          <cell r="G98">
            <v>144.27000000000001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2046258</v>
          </cell>
          <cell r="G99">
            <v>2.59</v>
          </cell>
        </row>
        <row r="100">
          <cell r="A100" t="str">
            <v>03.371.01</v>
          </cell>
          <cell r="B100" t="str">
            <v>Formas de placa compensada resinada</v>
          </cell>
          <cell r="C100" t="str">
            <v xml:space="preserve"> </v>
          </cell>
          <cell r="D100" t="str">
            <v xml:space="preserve"> </v>
          </cell>
          <cell r="E100" t="str">
            <v>m2</v>
          </cell>
          <cell r="F100">
            <v>3180</v>
          </cell>
          <cell r="G100">
            <v>21.86</v>
          </cell>
        </row>
        <row r="101">
          <cell r="F101" t="str">
            <v>SUB-TOTAL</v>
          </cell>
        </row>
        <row r="103">
          <cell r="B103" t="str">
            <v>PAVIMENTAÇÃO</v>
          </cell>
        </row>
        <row r="104">
          <cell r="A104" t="str">
            <v>02.000.00</v>
          </cell>
          <cell r="B104" t="str">
            <v>Regularização do subleito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286192</v>
          </cell>
          <cell r="G104">
            <v>0.3</v>
          </cell>
        </row>
        <row r="105">
          <cell r="A105" t="str">
            <v>DER53130</v>
          </cell>
          <cell r="B105" t="str">
            <v>Camada de macadame seco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56007</v>
          </cell>
          <cell r="G105">
            <v>21.86</v>
          </cell>
        </row>
        <row r="106">
          <cell r="A106" t="str">
            <v>02.230.00</v>
          </cell>
          <cell r="B106" t="str">
            <v>Base brita graduada</v>
          </cell>
          <cell r="C106" t="str">
            <v>DNER-ES303/97</v>
          </cell>
          <cell r="D106" t="str">
            <v xml:space="preserve"> </v>
          </cell>
          <cell r="E106" t="str">
            <v>m3</v>
          </cell>
          <cell r="F106">
            <v>40388</v>
          </cell>
          <cell r="G106">
            <v>28.06</v>
          </cell>
        </row>
        <row r="107">
          <cell r="A107" t="str">
            <v>02.300.00</v>
          </cell>
          <cell r="B107" t="str">
            <v>Imprimação - Fornecimento, transporte e execução</v>
          </cell>
          <cell r="C107" t="str">
            <v>DNER-ES306/97</v>
          </cell>
          <cell r="D107" t="str">
            <v xml:space="preserve"> </v>
          </cell>
          <cell r="E107" t="str">
            <v>m2</v>
          </cell>
          <cell r="F107">
            <v>264571</v>
          </cell>
          <cell r="G107">
            <v>1.1100000000000001</v>
          </cell>
        </row>
        <row r="108">
          <cell r="A108" t="str">
            <v>02.400.00</v>
          </cell>
          <cell r="B108" t="str">
            <v>Pintura de ligação - Fornec., transporte e execução</v>
          </cell>
          <cell r="C108" t="str">
            <v>DNER-ES307/97</v>
          </cell>
          <cell r="D108" t="str">
            <v xml:space="preserve"> </v>
          </cell>
          <cell r="E108" t="str">
            <v>m2</v>
          </cell>
          <cell r="F108">
            <v>804691.72</v>
          </cell>
          <cell r="G108">
            <v>0.41</v>
          </cell>
        </row>
        <row r="109">
          <cell r="A109" t="str">
            <v>02.540.01</v>
          </cell>
          <cell r="B109" t="str">
            <v>Concreto betuminoso usinado a quente - usina 100/140 t/h</v>
          </cell>
          <cell r="C109" t="str">
            <v>DNER-ES313/97</v>
          </cell>
          <cell r="D109" t="str">
            <v xml:space="preserve"> </v>
          </cell>
          <cell r="E109" t="str">
            <v>t</v>
          </cell>
          <cell r="F109">
            <v>99087</v>
          </cell>
          <cell r="G109">
            <v>67.64</v>
          </cell>
        </row>
        <row r="110">
          <cell r="A110" t="str">
            <v>DER82200a</v>
          </cell>
          <cell r="B110" t="str">
            <v>Remoção de camada granular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6475</v>
          </cell>
          <cell r="G110">
            <v>4.67</v>
          </cell>
        </row>
        <row r="111">
          <cell r="A111" t="str">
            <v>DER82200</v>
          </cell>
          <cell r="B111" t="str">
            <v>Remoção de revestimento de CBUQ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6474</v>
          </cell>
          <cell r="G111">
            <v>5.73</v>
          </cell>
        </row>
        <row r="112">
          <cell r="F112" t="str">
            <v>SUB-TOTAL</v>
          </cell>
        </row>
        <row r="114">
          <cell r="B114" t="str">
            <v>DRENAGEM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544</v>
          </cell>
          <cell r="G115">
            <v>17.57</v>
          </cell>
        </row>
        <row r="116">
          <cell r="A116" t="str">
            <v>04.001.00</v>
          </cell>
          <cell r="B116" t="str">
            <v>Escavação mecânica em material de 1a categoria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04.011.00</v>
          </cell>
          <cell r="B117" t="str">
            <v>Escavação mecânica em material de 2a categoria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20</v>
          </cell>
          <cell r="G117">
            <v>0.9</v>
          </cell>
        </row>
        <row r="118">
          <cell r="A118" t="str">
            <v>04.001.01</v>
          </cell>
          <cell r="B118" t="str">
            <v>Escavação mecânica,reaterro e compactação (material de 1a categoria)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3037</v>
          </cell>
          <cell r="G118">
            <v>3.03</v>
          </cell>
        </row>
        <row r="119">
          <cell r="A119" t="str">
            <v>04.400.02</v>
          </cell>
          <cell r="B119" t="str">
            <v>Valeta de prot. de cortes c/ revest. vegetal VPC 02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7610</v>
          </cell>
          <cell r="G119">
            <v>23.24</v>
          </cell>
        </row>
        <row r="120">
          <cell r="A120" t="str">
            <v>04.401.01</v>
          </cell>
          <cell r="B120" t="str">
            <v>Valeta de prot. de aterro c/ revest. vegetal VPA 01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6358</v>
          </cell>
          <cell r="G120">
            <v>31.98</v>
          </cell>
        </row>
        <row r="121">
          <cell r="A121" t="str">
            <v>04.401.02</v>
          </cell>
          <cell r="B121" t="str">
            <v>Valeta de prot. de aterro c/ revest. vegetal VPA 02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19035</v>
          </cell>
          <cell r="G121">
            <v>24.32</v>
          </cell>
        </row>
        <row r="122">
          <cell r="A122" t="str">
            <v>04.500.06</v>
          </cell>
          <cell r="B122" t="str">
            <v>Dreno longit. profundo p/cortes em solo- DPS 06</v>
          </cell>
          <cell r="C122" t="str">
            <v>DNER-ES292/97</v>
          </cell>
          <cell r="D122" t="str">
            <v xml:space="preserve"> </v>
          </cell>
          <cell r="E122" t="str">
            <v>m</v>
          </cell>
          <cell r="F122">
            <v>3836</v>
          </cell>
          <cell r="G122">
            <v>34.94</v>
          </cell>
        </row>
        <row r="123">
          <cell r="A123" t="str">
            <v>04.502.02</v>
          </cell>
          <cell r="B123" t="str">
            <v>Boca de saída p/ dreno longit. profundo- BSD 02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24</v>
          </cell>
          <cell r="G123">
            <v>49.08</v>
          </cell>
        </row>
        <row r="124">
          <cell r="A124" t="str">
            <v>04.510.03</v>
          </cell>
          <cell r="B124" t="str">
            <v>Dreno sub- superficial- DSS 03</v>
          </cell>
          <cell r="C124" t="str">
            <v>DNER-ES294/97</v>
          </cell>
          <cell r="D124" t="str">
            <v xml:space="preserve"> </v>
          </cell>
          <cell r="E124" t="str">
            <v>m</v>
          </cell>
          <cell r="F124">
            <v>13990</v>
          </cell>
          <cell r="G124">
            <v>3.71</v>
          </cell>
        </row>
        <row r="125">
          <cell r="A125" t="str">
            <v>04.511.01</v>
          </cell>
          <cell r="B125" t="str">
            <v>Boca de saída p/ dreno sub-superficial-BSD 03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50</v>
          </cell>
          <cell r="G125">
            <v>20.86</v>
          </cell>
        </row>
        <row r="126">
          <cell r="A126" t="str">
            <v>04.900.03</v>
          </cell>
          <cell r="B126" t="str">
            <v>Sarjeta triangular de concreto-STC 03</v>
          </cell>
          <cell r="C126" t="str">
            <v>DNER-ES288/97</v>
          </cell>
          <cell r="D126" t="str">
            <v xml:space="preserve"> </v>
          </cell>
          <cell r="E126" t="str">
            <v>m</v>
          </cell>
          <cell r="F126">
            <v>440</v>
          </cell>
          <cell r="G126">
            <v>16.02</v>
          </cell>
        </row>
        <row r="127">
          <cell r="A127" t="str">
            <v>04.900.04</v>
          </cell>
          <cell r="B127" t="str">
            <v>Sarjeta triangular de concreto-STC 04</v>
          </cell>
          <cell r="C127" t="str">
            <v>DNER-ES288/97</v>
          </cell>
          <cell r="D127" t="str">
            <v xml:space="preserve"> </v>
          </cell>
          <cell r="E127" t="str">
            <v>m</v>
          </cell>
          <cell r="F127">
            <v>847</v>
          </cell>
          <cell r="G127">
            <v>12.93</v>
          </cell>
        </row>
        <row r="128">
          <cell r="A128" t="str">
            <v>04.900.21</v>
          </cell>
          <cell r="B128" t="str">
            <v>Sarjeta de cant. central de concreto-SCC 01</v>
          </cell>
          <cell r="C128" t="str">
            <v>DNER-ES288/97</v>
          </cell>
          <cell r="D128" t="str">
            <v xml:space="preserve"> </v>
          </cell>
          <cell r="E128" t="str">
            <v>m</v>
          </cell>
          <cell r="F128">
            <v>13109</v>
          </cell>
          <cell r="G128">
            <v>13.85</v>
          </cell>
        </row>
        <row r="129">
          <cell r="A129" t="str">
            <v>04.900.22</v>
          </cell>
          <cell r="B129" t="str">
            <v>Sarjeta de cant. central de concreto-SCC 02</v>
          </cell>
          <cell r="C129" t="str">
            <v>DNER-ES288/97</v>
          </cell>
          <cell r="D129" t="str">
            <v xml:space="preserve"> </v>
          </cell>
          <cell r="E129" t="str">
            <v>m</v>
          </cell>
          <cell r="F129">
            <v>3154</v>
          </cell>
          <cell r="G129">
            <v>19.170000000000002</v>
          </cell>
        </row>
        <row r="130">
          <cell r="A130" t="str">
            <v>DER78150b</v>
          </cell>
          <cell r="B130" t="str">
            <v>Caixa coletora de sarjeta - CCS, D=40cm E H=1,00m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3</v>
          </cell>
          <cell r="G130">
            <v>382.07</v>
          </cell>
        </row>
        <row r="131">
          <cell r="A131" t="str">
            <v>DER78150c</v>
          </cell>
          <cell r="B131" t="str">
            <v>Caixa coletora de sarjeta - CCS, D=40cm E H=1,50m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8</v>
          </cell>
          <cell r="G131">
            <v>503.68</v>
          </cell>
        </row>
        <row r="132">
          <cell r="A132" t="str">
            <v>DER78150d</v>
          </cell>
          <cell r="B132" t="str">
            <v>Caixa coletora de sarjeta - CCS, D=40cm E H=2,00m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</v>
          </cell>
          <cell r="G132">
            <v>625.26</v>
          </cell>
        </row>
        <row r="133">
          <cell r="A133" t="str">
            <v>DER78150a</v>
          </cell>
          <cell r="B133" t="str">
            <v>Caixa coletora de sarjeta - CCS, D=60cm E H=1,5m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7</v>
          </cell>
          <cell r="G133">
            <v>500.45</v>
          </cell>
        </row>
        <row r="134">
          <cell r="A134" t="str">
            <v>04.101.01</v>
          </cell>
          <cell r="B134" t="str">
            <v>Boca de BSTC D=0.60m-normal</v>
          </cell>
          <cell r="C134" t="str">
            <v>DNER-ES284/97</v>
          </cell>
          <cell r="D134" t="str">
            <v xml:space="preserve"> </v>
          </cell>
          <cell r="E134" t="str">
            <v>un</v>
          </cell>
          <cell r="F134">
            <v>23</v>
          </cell>
          <cell r="G134">
            <v>299.62</v>
          </cell>
        </row>
        <row r="135">
          <cell r="A135" t="str">
            <v>04.930.01</v>
          </cell>
          <cell r="B135" t="str">
            <v>Caixa coletora de sarjeta-CCS 01</v>
          </cell>
          <cell r="C135" t="str">
            <v>DNER-ES287/97</v>
          </cell>
          <cell r="D135" t="str">
            <v xml:space="preserve"> </v>
          </cell>
          <cell r="E135" t="str">
            <v>un</v>
          </cell>
          <cell r="F135">
            <v>13</v>
          </cell>
          <cell r="G135">
            <v>568.85</v>
          </cell>
        </row>
        <row r="136">
          <cell r="A136" t="str">
            <v>04.930.02</v>
          </cell>
          <cell r="B136" t="str">
            <v>Caixa coletora de sarjeta-CCS 02</v>
          </cell>
          <cell r="C136" t="str">
            <v>DNER-ES287/97</v>
          </cell>
          <cell r="D136" t="str">
            <v xml:space="preserve"> </v>
          </cell>
          <cell r="E136" t="str">
            <v>un</v>
          </cell>
          <cell r="F136">
            <v>2</v>
          </cell>
          <cell r="G136">
            <v>555.63</v>
          </cell>
        </row>
        <row r="137">
          <cell r="A137" t="str">
            <v>04.930.03</v>
          </cell>
          <cell r="B137" t="str">
            <v>Caixa coletora de sarjeta-CCS 03</v>
          </cell>
          <cell r="C137" t="str">
            <v>DNER-ES287/97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542.39</v>
          </cell>
        </row>
        <row r="138">
          <cell r="A138" t="str">
            <v>04.930.05</v>
          </cell>
          <cell r="B138" t="str">
            <v>Caixa coletora de sarjeta-CCS 05</v>
          </cell>
          <cell r="C138" t="str">
            <v>DNER-ES287/97</v>
          </cell>
          <cell r="D138" t="str">
            <v xml:space="preserve"> </v>
          </cell>
          <cell r="E138" t="str">
            <v>un</v>
          </cell>
          <cell r="F138">
            <v>5</v>
          </cell>
          <cell r="G138">
            <v>715.16</v>
          </cell>
        </row>
        <row r="139">
          <cell r="A139" t="str">
            <v>04.930.09</v>
          </cell>
          <cell r="B139" t="str">
            <v>Caixa coletora de sarjeta-CCS 09</v>
          </cell>
          <cell r="C139" t="str">
            <v>DNER-ES287/97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860.7</v>
          </cell>
        </row>
        <row r="140">
          <cell r="A140" t="str">
            <v>04.930.10</v>
          </cell>
          <cell r="B140" t="str">
            <v>Caixa coletora de sarjeta-CCS 10</v>
          </cell>
          <cell r="C140" t="str">
            <v>DNER-ES287/97</v>
          </cell>
          <cell r="D140" t="str">
            <v xml:space="preserve"> </v>
          </cell>
          <cell r="E140" t="str">
            <v>un</v>
          </cell>
          <cell r="F140">
            <v>1</v>
          </cell>
          <cell r="G140">
            <v>846.69</v>
          </cell>
        </row>
        <row r="141">
          <cell r="A141" t="str">
            <v>04.930.11</v>
          </cell>
          <cell r="B141" t="str">
            <v>Caixa coletora de sarjeta-CCS 11</v>
          </cell>
          <cell r="C141" t="str">
            <v>DNER-ES287/97</v>
          </cell>
          <cell r="D141" t="str">
            <v xml:space="preserve"> </v>
          </cell>
          <cell r="E141" t="str">
            <v>un</v>
          </cell>
          <cell r="F141">
            <v>2</v>
          </cell>
          <cell r="G141">
            <v>832.67</v>
          </cell>
        </row>
        <row r="142">
          <cell r="A142" t="str">
            <v>DER78300</v>
          </cell>
          <cell r="B142" t="str">
            <v>Caixa coletora de sarjeta - CCS, D=100cm E H=1,50m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4</v>
          </cell>
          <cell r="G142">
            <v>449.54</v>
          </cell>
        </row>
        <row r="143">
          <cell r="A143" t="str">
            <v>DER77150a</v>
          </cell>
          <cell r="B143" t="str">
            <v>Caixa coletora de talvegue - CCT, D=40cm E H=1,00m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2</v>
          </cell>
          <cell r="G143">
            <v>388.24</v>
          </cell>
        </row>
        <row r="144">
          <cell r="A144" t="str">
            <v>DER77150b</v>
          </cell>
          <cell r="B144" t="str">
            <v>Caixa coletora de talvegue - CCT, D=40cm E H=1,50m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510.91</v>
          </cell>
        </row>
        <row r="145">
          <cell r="A145" t="str">
            <v>DER77150c</v>
          </cell>
          <cell r="B145" t="str">
            <v>Caixa coletora de talvegue - CCT, D=60cm E H=1,00m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1</v>
          </cell>
          <cell r="G145">
            <v>320.83</v>
          </cell>
        </row>
        <row r="146">
          <cell r="A146" t="str">
            <v>DER77150</v>
          </cell>
          <cell r="B146" t="str">
            <v>Caixa coletora de talvegue - CCT, D=100cm E H=1,50m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3</v>
          </cell>
          <cell r="G146">
            <v>410.6</v>
          </cell>
        </row>
        <row r="147">
          <cell r="A147" t="str">
            <v>04.960.01</v>
          </cell>
          <cell r="B147" t="str">
            <v>Boca de lobo simples c/ grelha de concreto-BLS 01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2</v>
          </cell>
          <cell r="G147">
            <v>203.51</v>
          </cell>
        </row>
        <row r="148">
          <cell r="A148" t="str">
            <v>04.960.02</v>
          </cell>
          <cell r="B148" t="str">
            <v>Boca de lobo simples c/ grelha de concreto-BLS 02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8</v>
          </cell>
          <cell r="G148">
            <v>257.83999999999997</v>
          </cell>
        </row>
        <row r="149">
          <cell r="A149" t="str">
            <v>P 04.100.07</v>
          </cell>
          <cell r="B149" t="str">
            <v>Execução de galerias D=0,40 c/ lastro de brita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420</v>
          </cell>
          <cell r="G149">
            <v>41.68</v>
          </cell>
        </row>
        <row r="150">
          <cell r="A150" t="str">
            <v>P 04.100.09</v>
          </cell>
          <cell r="B150" t="str">
            <v>Execução de galerias D=0,60 c/ lastro de brita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110</v>
          </cell>
          <cell r="G150">
            <v>100.67</v>
          </cell>
        </row>
        <row r="151">
          <cell r="A151" t="str">
            <v>P 04.100.13</v>
          </cell>
          <cell r="B151" t="str">
            <v>Execução de galerias D=0,80 c/ lastro de brita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24</v>
          </cell>
          <cell r="G151">
            <v>53.83</v>
          </cell>
        </row>
        <row r="152">
          <cell r="A152" t="str">
            <v>P 04.100.08</v>
          </cell>
          <cell r="B152" t="str">
            <v>Execução de galerias D=0,40 c/ lastro de concreto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535</v>
          </cell>
          <cell r="G152">
            <v>58.65</v>
          </cell>
        </row>
        <row r="153">
          <cell r="A153" t="str">
            <v>P 04.100.10</v>
          </cell>
          <cell r="B153" t="str">
            <v>Execução de galerias D=0,60 c/ lastro de concreto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363</v>
          </cell>
          <cell r="G153">
            <v>131.66</v>
          </cell>
        </row>
        <row r="154">
          <cell r="A154" t="str">
            <v>DER72350b</v>
          </cell>
          <cell r="B154" t="str">
            <v>Boca para BSTC D=40cm - Normal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12</v>
          </cell>
          <cell r="G154">
            <v>147.57</v>
          </cell>
        </row>
        <row r="155">
          <cell r="A155" t="str">
            <v>04.100.01</v>
          </cell>
          <cell r="B155" t="str">
            <v>Corpo de BSTC D=0.60m</v>
          </cell>
          <cell r="C155" t="str">
            <v>DNER-ES284/97</v>
          </cell>
          <cell r="D155" t="str">
            <v xml:space="preserve"> </v>
          </cell>
          <cell r="E155" t="str">
            <v xml:space="preserve">m </v>
          </cell>
          <cell r="F155">
            <v>35</v>
          </cell>
          <cell r="G155">
            <v>139.21</v>
          </cell>
        </row>
        <row r="156">
          <cell r="A156" t="str">
            <v>DER72450</v>
          </cell>
          <cell r="B156" t="str">
            <v>Boca para BSTC D=80cm - Normal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401.45</v>
          </cell>
        </row>
        <row r="157">
          <cell r="A157" t="str">
            <v>P 04.100.06</v>
          </cell>
          <cell r="B157" t="str">
            <v>Galeria D=0,40m envelopada</v>
          </cell>
          <cell r="C157" t="str">
            <v xml:space="preserve"> </v>
          </cell>
          <cell r="D157" t="str">
            <v xml:space="preserve"> </v>
          </cell>
          <cell r="E157" t="str">
            <v>m</v>
          </cell>
          <cell r="F157">
            <v>15</v>
          </cell>
          <cell r="G157">
            <v>103.37</v>
          </cell>
        </row>
        <row r="158">
          <cell r="A158" t="str">
            <v>04.963.01</v>
          </cell>
          <cell r="B158" t="str">
            <v>Poço de visita- PVI 01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493.1</v>
          </cell>
        </row>
        <row r="159">
          <cell r="A159" t="str">
            <v>04.940.02</v>
          </cell>
          <cell r="B159" t="str">
            <v>Descida d’água tipo rápido- canal retangular-DAR 02</v>
          </cell>
          <cell r="C159" t="str">
            <v>DNER-ES291/97</v>
          </cell>
          <cell r="D159" t="str">
            <v xml:space="preserve"> </v>
          </cell>
          <cell r="E159" t="str">
            <v>m</v>
          </cell>
          <cell r="F159">
            <v>4</v>
          </cell>
          <cell r="G159">
            <v>57.28</v>
          </cell>
        </row>
        <row r="160">
          <cell r="A160" t="str">
            <v>P 04.100.08a</v>
          </cell>
          <cell r="B160" t="str">
            <v>Execução de travessia D=0,40 c/ lastro de concreto p/execução de desvio durante a obra</v>
          </cell>
          <cell r="C160" t="str">
            <v xml:space="preserve"> </v>
          </cell>
          <cell r="D160" t="str">
            <v xml:space="preserve"> </v>
          </cell>
          <cell r="E160" t="str">
            <v>m</v>
          </cell>
          <cell r="F160">
            <v>1055</v>
          </cell>
          <cell r="G160">
            <v>58.65</v>
          </cell>
        </row>
        <row r="161">
          <cell r="A161" t="str">
            <v>04.990.06</v>
          </cell>
          <cell r="B161" t="str">
            <v>Transposição de segmentos de sarjetas- TSS 06</v>
          </cell>
          <cell r="C161" t="str">
            <v>DNER-ES289/97</v>
          </cell>
          <cell r="D161" t="str">
            <v xml:space="preserve"> </v>
          </cell>
          <cell r="E161" t="str">
            <v>m</v>
          </cell>
          <cell r="F161">
            <v>12</v>
          </cell>
          <cell r="G161">
            <v>79.02</v>
          </cell>
        </row>
        <row r="162">
          <cell r="F162" t="str">
            <v>SUB-TOTAL</v>
          </cell>
        </row>
        <row r="164">
          <cell r="B164" t="str">
            <v>OBRAS DE ARTE CORRENTES</v>
          </cell>
        </row>
        <row r="165">
          <cell r="A165" t="str">
            <v>04.001.01</v>
          </cell>
          <cell r="B165" t="str">
            <v>Escavação mecânica,reaterro e compactação (material de 1a categoria)</v>
          </cell>
          <cell r="C165" t="str">
            <v xml:space="preserve"> </v>
          </cell>
          <cell r="D165" t="str">
            <v xml:space="preserve"> </v>
          </cell>
          <cell r="E165" t="str">
            <v>m3</v>
          </cell>
          <cell r="F165">
            <v>12147</v>
          </cell>
          <cell r="G165">
            <v>3.03</v>
          </cell>
        </row>
        <row r="166">
          <cell r="A166" t="str">
            <v>04.100.01</v>
          </cell>
          <cell r="B166" t="str">
            <v>Corpo de BSTC D=0.60m</v>
          </cell>
          <cell r="C166" t="str">
            <v>DNER-ES284/97</v>
          </cell>
          <cell r="D166" t="str">
            <v xml:space="preserve"> </v>
          </cell>
          <cell r="E166" t="str">
            <v xml:space="preserve">m </v>
          </cell>
          <cell r="F166">
            <v>17</v>
          </cell>
          <cell r="G166">
            <v>139.21</v>
          </cell>
        </row>
        <row r="167">
          <cell r="A167" t="str">
            <v>04.100.02</v>
          </cell>
          <cell r="B167" t="str">
            <v>Corpo de BSTC D=0.80m</v>
          </cell>
          <cell r="C167" t="str">
            <v>DNER-ES284/97</v>
          </cell>
          <cell r="D167" t="str">
            <v xml:space="preserve"> </v>
          </cell>
          <cell r="E167" t="str">
            <v xml:space="preserve">m </v>
          </cell>
          <cell r="F167">
            <v>347</v>
          </cell>
          <cell r="G167">
            <v>201.98</v>
          </cell>
        </row>
        <row r="168">
          <cell r="A168" t="str">
            <v>P 04.100.11</v>
          </cell>
          <cell r="B168" t="str">
            <v>Galeria D=0,80m envelopada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10</v>
          </cell>
          <cell r="G168">
            <v>263.04000000000002</v>
          </cell>
        </row>
        <row r="169">
          <cell r="A169" t="str">
            <v>04.100.03</v>
          </cell>
          <cell r="B169" t="str">
            <v>Corpo de BSTC D=1.00m</v>
          </cell>
          <cell r="C169" t="str">
            <v>DNER-ES284/97</v>
          </cell>
          <cell r="D169" t="str">
            <v xml:space="preserve"> </v>
          </cell>
          <cell r="E169" t="str">
            <v xml:space="preserve">m </v>
          </cell>
          <cell r="F169">
            <v>262</v>
          </cell>
          <cell r="G169">
            <v>280.33</v>
          </cell>
        </row>
        <row r="170">
          <cell r="A170" t="str">
            <v>04.100.04</v>
          </cell>
          <cell r="B170" t="str">
            <v>Corpo de BSTC D=1.20m</v>
          </cell>
          <cell r="C170" t="str">
            <v>DNER-ES284/97</v>
          </cell>
          <cell r="D170" t="str">
            <v xml:space="preserve"> </v>
          </cell>
          <cell r="E170" t="str">
            <v xml:space="preserve">m </v>
          </cell>
          <cell r="F170">
            <v>25</v>
          </cell>
          <cell r="G170">
            <v>381.37</v>
          </cell>
        </row>
        <row r="171">
          <cell r="A171" t="str">
            <v>04.101.01</v>
          </cell>
          <cell r="B171" t="str">
            <v>Boca de BSTC D=0.60m-normal</v>
          </cell>
          <cell r="C171" t="str">
            <v>DNER-ES284/97</v>
          </cell>
          <cell r="D171" t="str">
            <v xml:space="preserve"> </v>
          </cell>
          <cell r="E171" t="str">
            <v>un</v>
          </cell>
          <cell r="F171">
            <v>2</v>
          </cell>
          <cell r="G171">
            <v>299.62</v>
          </cell>
        </row>
        <row r="172">
          <cell r="A172" t="str">
            <v>04.101.02</v>
          </cell>
          <cell r="B172" t="str">
            <v>Boca de BSTC D=0.80m-normal</v>
          </cell>
          <cell r="C172" t="str">
            <v>DNER-ES284/97</v>
          </cell>
          <cell r="D172" t="str">
            <v xml:space="preserve"> </v>
          </cell>
          <cell r="E172" t="str">
            <v>un</v>
          </cell>
          <cell r="F172">
            <v>16</v>
          </cell>
          <cell r="G172">
            <v>494.05</v>
          </cell>
        </row>
        <row r="173">
          <cell r="A173" t="str">
            <v>04.101.03</v>
          </cell>
          <cell r="B173" t="str">
            <v>Boca de BSTC D=1.00m-normal</v>
          </cell>
          <cell r="C173" t="str">
            <v>DNER-ES284/97</v>
          </cell>
          <cell r="D173" t="str">
            <v xml:space="preserve"> </v>
          </cell>
          <cell r="E173" t="str">
            <v>un</v>
          </cell>
          <cell r="F173">
            <v>9</v>
          </cell>
          <cell r="G173">
            <v>757.56</v>
          </cell>
        </row>
        <row r="174">
          <cell r="A174" t="str">
            <v>04.101.04</v>
          </cell>
          <cell r="B174" t="str">
            <v>Boca de BSTC D=1.20m-normal</v>
          </cell>
          <cell r="C174" t="str">
            <v>DNER-ES284/97</v>
          </cell>
          <cell r="D174" t="str">
            <v xml:space="preserve"> </v>
          </cell>
          <cell r="E174" t="str">
            <v>un</v>
          </cell>
          <cell r="F174">
            <v>5</v>
          </cell>
          <cell r="G174">
            <v>1087.17</v>
          </cell>
        </row>
        <row r="175">
          <cell r="A175" t="str">
            <v>04.101.05</v>
          </cell>
          <cell r="B175" t="str">
            <v>Boca de BSTC D=1.50m-normal</v>
          </cell>
          <cell r="C175" t="str">
            <v>DNER-ES284/97</v>
          </cell>
          <cell r="D175" t="str">
            <v xml:space="preserve"> </v>
          </cell>
          <cell r="E175" t="str">
            <v>un</v>
          </cell>
          <cell r="F175">
            <v>2</v>
          </cell>
          <cell r="G175">
            <v>1942.12</v>
          </cell>
        </row>
        <row r="176">
          <cell r="A176" t="str">
            <v>04.110.01</v>
          </cell>
          <cell r="B176" t="str">
            <v>Corpo de BDTC D=1.00m</v>
          </cell>
          <cell r="C176" t="str">
            <v>DNER-ES284/97</v>
          </cell>
          <cell r="D176" t="str">
            <v xml:space="preserve"> </v>
          </cell>
          <cell r="E176" t="str">
            <v>m</v>
          </cell>
          <cell r="F176">
            <v>428</v>
          </cell>
          <cell r="G176">
            <v>572.14</v>
          </cell>
        </row>
        <row r="177">
          <cell r="A177" t="str">
            <v>04.110.02</v>
          </cell>
          <cell r="B177" t="str">
            <v>Corpo de BDTC D=1.20m</v>
          </cell>
          <cell r="C177" t="str">
            <v>DNER-ES284/97</v>
          </cell>
          <cell r="D177" t="str">
            <v xml:space="preserve"> </v>
          </cell>
          <cell r="E177" t="str">
            <v>m</v>
          </cell>
          <cell r="F177">
            <v>60</v>
          </cell>
          <cell r="G177">
            <v>745.38</v>
          </cell>
        </row>
        <row r="178">
          <cell r="A178" t="str">
            <v>P04.110.00</v>
          </cell>
          <cell r="B178" t="str">
            <v>Corpo de BDTC D=0.80m c/ laje de concreto</v>
          </cell>
          <cell r="C178" t="str">
            <v xml:space="preserve"> </v>
          </cell>
          <cell r="D178" t="str">
            <v xml:space="preserve"> </v>
          </cell>
          <cell r="E178" t="str">
            <v>m</v>
          </cell>
          <cell r="F178">
            <v>15</v>
          </cell>
          <cell r="G178">
            <v>335.3</v>
          </cell>
        </row>
        <row r="179">
          <cell r="A179" t="str">
            <v>04.111.01</v>
          </cell>
          <cell r="B179" t="str">
            <v>Boca de BDTC D=1.00m-normal</v>
          </cell>
          <cell r="C179" t="str">
            <v>DNER-ES284/97</v>
          </cell>
          <cell r="D179" t="str">
            <v xml:space="preserve"> </v>
          </cell>
          <cell r="E179" t="str">
            <v>un</v>
          </cell>
          <cell r="F179">
            <v>22</v>
          </cell>
          <cell r="G179">
            <v>1056.6199999999999</v>
          </cell>
        </row>
        <row r="180">
          <cell r="A180" t="str">
            <v>04.111.02</v>
          </cell>
          <cell r="B180" t="str">
            <v>Boca de BDTC D=1.20m-normal</v>
          </cell>
          <cell r="C180" t="str">
            <v>DNER-ES284/97</v>
          </cell>
          <cell r="D180" t="str">
            <v xml:space="preserve"> </v>
          </cell>
          <cell r="E180" t="str">
            <v>un</v>
          </cell>
          <cell r="F180">
            <v>2</v>
          </cell>
          <cell r="G180">
            <v>1521.54</v>
          </cell>
        </row>
        <row r="181">
          <cell r="A181" t="str">
            <v>P04.111.01</v>
          </cell>
          <cell r="B181" t="str">
            <v>Boca de BDTC D=0.80m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1</v>
          </cell>
          <cell r="G181">
            <v>560.76</v>
          </cell>
        </row>
        <row r="182">
          <cell r="A182" t="str">
            <v>04.120.01</v>
          </cell>
          <cell r="B182" t="str">
            <v>Corpo de BTTC D=1.00m</v>
          </cell>
          <cell r="C182" t="str">
            <v>DNER-ES284/97</v>
          </cell>
          <cell r="D182" t="str">
            <v xml:space="preserve"> </v>
          </cell>
          <cell r="E182" t="str">
            <v>m</v>
          </cell>
          <cell r="F182">
            <v>131</v>
          </cell>
          <cell r="G182">
            <v>808.8</v>
          </cell>
        </row>
        <row r="183">
          <cell r="A183" t="str">
            <v>04.120.02</v>
          </cell>
          <cell r="B183" t="str">
            <v>Corpo de BTTC D=1.20m</v>
          </cell>
          <cell r="C183" t="str">
            <v>DNER-ES284/97</v>
          </cell>
          <cell r="D183" t="str">
            <v xml:space="preserve"> </v>
          </cell>
          <cell r="E183" t="str">
            <v>m</v>
          </cell>
          <cell r="F183">
            <v>97</v>
          </cell>
          <cell r="G183">
            <v>1110.23</v>
          </cell>
        </row>
        <row r="184">
          <cell r="A184" t="str">
            <v>04.121.01</v>
          </cell>
          <cell r="B184" t="str">
            <v>Boca de BTTC D=1.00m-normal</v>
          </cell>
          <cell r="C184" t="str">
            <v xml:space="preserve"> </v>
          </cell>
          <cell r="D184" t="str">
            <v xml:space="preserve"> </v>
          </cell>
          <cell r="E184" t="str">
            <v>un</v>
          </cell>
          <cell r="F184">
            <v>6</v>
          </cell>
          <cell r="G184">
            <v>1356.87</v>
          </cell>
        </row>
        <row r="185">
          <cell r="A185" t="str">
            <v>04.121.02</v>
          </cell>
          <cell r="B185" t="str">
            <v>Boca de BTTC D=1.20m-normal</v>
          </cell>
          <cell r="C185" t="str">
            <v xml:space="preserve"> </v>
          </cell>
          <cell r="D185" t="str">
            <v xml:space="preserve"> </v>
          </cell>
          <cell r="E185" t="str">
            <v>un</v>
          </cell>
          <cell r="F185">
            <v>2</v>
          </cell>
          <cell r="G185">
            <v>1955.59</v>
          </cell>
        </row>
        <row r="186">
          <cell r="A186" t="str">
            <v>04.200.06</v>
          </cell>
          <cell r="B186" t="str">
            <v>Corpo de BSCC 2.00x2.00m-H=1.00 a 2.50m</v>
          </cell>
          <cell r="C186" t="str">
            <v>DNER-ES286/97</v>
          </cell>
          <cell r="D186" t="str">
            <v xml:space="preserve"> </v>
          </cell>
          <cell r="E186" t="str">
            <v>m</v>
          </cell>
          <cell r="F186">
            <v>21</v>
          </cell>
          <cell r="G186">
            <v>661.97</v>
          </cell>
        </row>
        <row r="187">
          <cell r="A187" t="str">
            <v>04.200.07</v>
          </cell>
          <cell r="B187" t="str">
            <v>Corpo de BSCC 2.50x2.50m-H=1.00 a 2.50m</v>
          </cell>
          <cell r="C187" t="str">
            <v>DNER-ES286/97</v>
          </cell>
          <cell r="D187" t="str">
            <v xml:space="preserve"> </v>
          </cell>
          <cell r="E187" t="str">
            <v>m</v>
          </cell>
          <cell r="F187">
            <v>52</v>
          </cell>
          <cell r="G187">
            <v>975.93</v>
          </cell>
        </row>
        <row r="188">
          <cell r="A188" t="str">
            <v>04.201.02</v>
          </cell>
          <cell r="B188" t="str">
            <v>Boca de BSCC 2.00x2.00m - normal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2</v>
          </cell>
          <cell r="G188">
            <v>4874.24</v>
          </cell>
        </row>
        <row r="189">
          <cell r="A189" t="str">
            <v>04.201.03</v>
          </cell>
          <cell r="B189" t="str">
            <v>Boca de BSCC 2.50x2.50m - normal</v>
          </cell>
          <cell r="C189" t="str">
            <v xml:space="preserve"> </v>
          </cell>
          <cell r="D189" t="str">
            <v xml:space="preserve"> </v>
          </cell>
          <cell r="E189" t="str">
            <v>un</v>
          </cell>
          <cell r="F189">
            <v>3</v>
          </cell>
          <cell r="G189">
            <v>6579.56</v>
          </cell>
        </row>
        <row r="190">
          <cell r="A190" t="str">
            <v>04.210.01</v>
          </cell>
          <cell r="B190" t="str">
            <v>Corpo de BDCC 1.50x1.50m-H=0 a 1.00m</v>
          </cell>
          <cell r="C190" t="str">
            <v>DNER-ES286/97</v>
          </cell>
          <cell r="D190" t="str">
            <v xml:space="preserve"> </v>
          </cell>
          <cell r="E190" t="str">
            <v>m</v>
          </cell>
          <cell r="F190">
            <v>40</v>
          </cell>
          <cell r="G190">
            <v>864.14</v>
          </cell>
        </row>
        <row r="191">
          <cell r="A191" t="str">
            <v>04.211.01</v>
          </cell>
          <cell r="B191" t="str">
            <v>Boca de BDCC 1.50x1.50m - normal</v>
          </cell>
          <cell r="C191" t="str">
            <v xml:space="preserve"> </v>
          </cell>
          <cell r="D191" t="str">
            <v xml:space="preserve"> </v>
          </cell>
          <cell r="E191" t="str">
            <v>un</v>
          </cell>
          <cell r="F191">
            <v>2</v>
          </cell>
          <cell r="G191">
            <v>3642.66</v>
          </cell>
        </row>
        <row r="192">
          <cell r="A192" t="str">
            <v>04.220.09</v>
          </cell>
          <cell r="B192" t="str">
            <v>Corpo de BTCC 1.50x1.50m-H=2.50 a 5.00m</v>
          </cell>
          <cell r="C192" t="str">
            <v>DNER-ES286/97</v>
          </cell>
          <cell r="D192" t="str">
            <v xml:space="preserve"> </v>
          </cell>
          <cell r="E192" t="str">
            <v>m</v>
          </cell>
          <cell r="F192">
            <v>17</v>
          </cell>
          <cell r="G192">
            <v>1221.79</v>
          </cell>
        </row>
        <row r="193">
          <cell r="A193" t="str">
            <v>04.221.01</v>
          </cell>
          <cell r="B193" t="str">
            <v>Boca de BTCC 1.50x1.50m - normal</v>
          </cell>
          <cell r="C193" t="str">
            <v xml:space="preserve"> </v>
          </cell>
          <cell r="D193" t="str">
            <v xml:space="preserve"> </v>
          </cell>
          <cell r="E193" t="str">
            <v>un</v>
          </cell>
          <cell r="F193">
            <v>2</v>
          </cell>
          <cell r="G193">
            <v>4561.4799999999996</v>
          </cell>
        </row>
        <row r="194">
          <cell r="A194" t="str">
            <v>04.999.01</v>
          </cell>
          <cell r="B194" t="str">
            <v>Remoção de bueiros existentes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717</v>
          </cell>
          <cell r="G194">
            <v>13.06</v>
          </cell>
        </row>
        <row r="195">
          <cell r="A195" t="str">
            <v>04.999.01a</v>
          </cell>
          <cell r="B195" t="str">
            <v>Limpeza de bueiro e revestimento com tela galvanizada e concreto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92.84</v>
          </cell>
          <cell r="G195">
            <v>44.18</v>
          </cell>
        </row>
        <row r="196">
          <cell r="A196" t="str">
            <v>04.999.02</v>
          </cell>
          <cell r="B196" t="str">
            <v>Demolição de dispositivos de concreto</v>
          </cell>
          <cell r="C196" t="str">
            <v>DNER-ES296/97</v>
          </cell>
          <cell r="D196" t="str">
            <v xml:space="preserve"> </v>
          </cell>
          <cell r="E196" t="str">
            <v>m3</v>
          </cell>
          <cell r="F196">
            <v>238</v>
          </cell>
          <cell r="G196">
            <v>12.58</v>
          </cell>
        </row>
        <row r="197">
          <cell r="A197" t="str">
            <v>P 04.100.23</v>
          </cell>
          <cell r="B197" t="str">
            <v>Bueiro Met.Corrug.circular, T.Armco,  c/Epoxy-bonded, MP-100, D=1,50 m, E=2,0mm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35</v>
          </cell>
          <cell r="G197">
            <v>510.8</v>
          </cell>
        </row>
        <row r="198">
          <cell r="A198" t="str">
            <v>P 04.100.19</v>
          </cell>
          <cell r="B198" t="str">
            <v>Tunnel liner plate, c/Epoxy-bonded, D=1,20m, E=2,70mm</v>
          </cell>
          <cell r="C198" t="str">
            <v xml:space="preserve"> </v>
          </cell>
          <cell r="D198" t="str">
            <v xml:space="preserve"> </v>
          </cell>
          <cell r="E198" t="str">
            <v>m</v>
          </cell>
          <cell r="F198">
            <v>45</v>
          </cell>
          <cell r="G198">
            <v>923.09</v>
          </cell>
        </row>
        <row r="199">
          <cell r="A199" t="str">
            <v>P 04.100.20</v>
          </cell>
          <cell r="B199" t="str">
            <v>Tunnel liner plate, c/Epoxy-bonded, D=1,40m, E=2,70mm</v>
          </cell>
          <cell r="C199" t="str">
            <v xml:space="preserve"> </v>
          </cell>
          <cell r="D199" t="str">
            <v xml:space="preserve"> </v>
          </cell>
          <cell r="E199" t="str">
            <v>m</v>
          </cell>
          <cell r="F199">
            <v>49</v>
          </cell>
          <cell r="G199">
            <v>1029.42</v>
          </cell>
        </row>
        <row r="200">
          <cell r="A200" t="str">
            <v>DER72450a</v>
          </cell>
          <cell r="B200" t="str">
            <v>Boca para BSTM D=140cm - Normal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2</v>
          </cell>
          <cell r="G200">
            <v>690.23</v>
          </cell>
        </row>
        <row r="202">
          <cell r="F202" t="str">
            <v>SUB-TOTAL</v>
          </cell>
        </row>
        <row r="204">
          <cell r="B204" t="str">
            <v>OBRAS COMPLEMENTARES</v>
          </cell>
        </row>
        <row r="205">
          <cell r="A205" t="str">
            <v>05.100.00</v>
          </cell>
          <cell r="B205" t="str">
            <v>Enleivamento</v>
          </cell>
          <cell r="C205" t="str">
            <v>DNER-ES341/97</v>
          </cell>
          <cell r="D205" t="str">
            <v xml:space="preserve"> </v>
          </cell>
          <cell r="E205" t="str">
            <v>m2</v>
          </cell>
          <cell r="F205">
            <v>144229</v>
          </cell>
          <cell r="G205">
            <v>2.06</v>
          </cell>
        </row>
        <row r="206">
          <cell r="A206" t="str">
            <v>05.102.00</v>
          </cell>
          <cell r="B206" t="str">
            <v>Hidrossemeadura</v>
          </cell>
          <cell r="C206" t="str">
            <v>DNER-ES341/97</v>
          </cell>
          <cell r="D206" t="str">
            <v xml:space="preserve"> </v>
          </cell>
          <cell r="E206" t="str">
            <v>m2</v>
          </cell>
          <cell r="F206">
            <v>656277</v>
          </cell>
          <cell r="G206">
            <v>0.49</v>
          </cell>
        </row>
        <row r="207">
          <cell r="A207" t="str">
            <v>P 05.100.02</v>
          </cell>
          <cell r="B207" t="str">
            <v>Fornecimento e plantio de árvore selecionada</v>
          </cell>
          <cell r="C207" t="str">
            <v xml:space="preserve"> </v>
          </cell>
          <cell r="D207" t="str">
            <v xml:space="preserve"> </v>
          </cell>
          <cell r="E207" t="str">
            <v>un</v>
          </cell>
          <cell r="F207">
            <v>4122</v>
          </cell>
          <cell r="G207">
            <v>6.02</v>
          </cell>
        </row>
        <row r="208">
          <cell r="A208" t="str">
            <v>DER80050</v>
          </cell>
          <cell r="B208" t="str">
            <v>Remoção e recolocação de cercas de arame farpado</v>
          </cell>
          <cell r="C208" t="str">
            <v xml:space="preserve"> </v>
          </cell>
          <cell r="D208" t="str">
            <v xml:space="preserve"> </v>
          </cell>
          <cell r="E208" t="str">
            <v>m</v>
          </cell>
          <cell r="F208">
            <v>7200</v>
          </cell>
          <cell r="G208">
            <v>3.23</v>
          </cell>
        </row>
        <row r="209">
          <cell r="A209" t="str">
            <v>06.400.01</v>
          </cell>
          <cell r="B209" t="str">
            <v>Cercas de arame farpado c/ mourao de concreto</v>
          </cell>
          <cell r="C209" t="str">
            <v xml:space="preserve"> </v>
          </cell>
          <cell r="D209" t="str">
            <v xml:space="preserve"> </v>
          </cell>
          <cell r="E209" t="str">
            <v>m</v>
          </cell>
          <cell r="F209">
            <v>19200</v>
          </cell>
          <cell r="G209">
            <v>8.76</v>
          </cell>
        </row>
        <row r="210">
          <cell r="A210" t="str">
            <v>P 05.100.04</v>
          </cell>
          <cell r="B210" t="str">
            <v>Alambrado c/tela galvanizada c/mourões de concreto h=2,00m</v>
          </cell>
          <cell r="C210" t="str">
            <v xml:space="preserve"> </v>
          </cell>
          <cell r="D210" t="str">
            <v xml:space="preserve"> </v>
          </cell>
          <cell r="E210" t="str">
            <v>m</v>
          </cell>
          <cell r="F210">
            <v>810</v>
          </cell>
          <cell r="G210">
            <v>38.340000000000003</v>
          </cell>
        </row>
        <row r="211">
          <cell r="A211" t="str">
            <v>P 05.100.05</v>
          </cell>
          <cell r="B211" t="str">
            <v xml:space="preserve">Portão duas folhas 4,20 x 2,00m, c/tela de aço galvanizado 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1</v>
          </cell>
          <cell r="G211">
            <v>2020.74</v>
          </cell>
        </row>
        <row r="212">
          <cell r="A212" t="str">
            <v>P 05.300.00</v>
          </cell>
          <cell r="B212" t="str">
            <v>Abrigos para passageiros</v>
          </cell>
          <cell r="C212" t="str">
            <v xml:space="preserve"> </v>
          </cell>
          <cell r="D212" t="str">
            <v xml:space="preserve"> </v>
          </cell>
          <cell r="E212" t="str">
            <v>un</v>
          </cell>
          <cell r="F212">
            <v>7</v>
          </cell>
          <cell r="G212">
            <v>832.7</v>
          </cell>
        </row>
        <row r="213">
          <cell r="A213" t="str">
            <v>R1</v>
          </cell>
          <cell r="B213" t="str">
            <v>Remanejamento de Rede de Baixa Tensão (220/380V)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650</v>
          </cell>
          <cell r="G213">
            <v>4.7</v>
          </cell>
        </row>
        <row r="214">
          <cell r="A214" t="str">
            <v>R2</v>
          </cell>
          <cell r="B214" t="str">
            <v>Remanejamento de Rede de Alta Tensão (138kV)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930</v>
          </cell>
          <cell r="G214">
            <v>6.2</v>
          </cell>
        </row>
        <row r="215">
          <cell r="A215" t="str">
            <v>R8</v>
          </cell>
          <cell r="B215" t="str">
            <v>Remanejamento de Poste de Concreto 9/150</v>
          </cell>
          <cell r="C215" t="str">
            <v xml:space="preserve"> </v>
          </cell>
          <cell r="D215" t="str">
            <v xml:space="preserve"> </v>
          </cell>
          <cell r="E215" t="str">
            <v>un</v>
          </cell>
          <cell r="F215">
            <v>7</v>
          </cell>
          <cell r="G215">
            <v>75</v>
          </cell>
        </row>
        <row r="216">
          <cell r="A216" t="str">
            <v>R9</v>
          </cell>
          <cell r="B216" t="str">
            <v>Remanejamento de Poste de Concreto 9/300</v>
          </cell>
          <cell r="C216" t="str">
            <v xml:space="preserve"> </v>
          </cell>
          <cell r="D216" t="str">
            <v xml:space="preserve"> </v>
          </cell>
          <cell r="E216" t="str">
            <v>un</v>
          </cell>
          <cell r="F216">
            <v>2</v>
          </cell>
          <cell r="G216">
            <v>75</v>
          </cell>
        </row>
        <row r="217">
          <cell r="A217" t="str">
            <v>R22</v>
          </cell>
          <cell r="B217" t="str">
            <v>Remanejamento de Poste de Concreto 09/300 c/ transformador</v>
          </cell>
          <cell r="C217" t="str">
            <v xml:space="preserve"> </v>
          </cell>
          <cell r="D217" t="str">
            <v xml:space="preserve"> </v>
          </cell>
          <cell r="E217" t="str">
            <v>un</v>
          </cell>
          <cell r="F217">
            <v>1</v>
          </cell>
          <cell r="G217">
            <v>290</v>
          </cell>
        </row>
        <row r="218">
          <cell r="A218" t="str">
            <v>R10</v>
          </cell>
          <cell r="B218" t="str">
            <v>Remanejamento de Poste de Concreto 10/150</v>
          </cell>
          <cell r="C218" t="str">
            <v xml:space="preserve"> </v>
          </cell>
          <cell r="D218" t="str">
            <v xml:space="preserve"> </v>
          </cell>
          <cell r="E218" t="str">
            <v>un</v>
          </cell>
          <cell r="F218">
            <v>17</v>
          </cell>
          <cell r="G218">
            <v>75</v>
          </cell>
        </row>
        <row r="219">
          <cell r="A219" t="str">
            <v>R11</v>
          </cell>
          <cell r="B219" t="str">
            <v>Remanejamento de Poste de Concreto 10/300</v>
          </cell>
          <cell r="C219" t="str">
            <v xml:space="preserve"> </v>
          </cell>
          <cell r="D219" t="str">
            <v xml:space="preserve"> </v>
          </cell>
          <cell r="E219" t="str">
            <v>un</v>
          </cell>
          <cell r="F219">
            <v>16</v>
          </cell>
          <cell r="G219">
            <v>75</v>
          </cell>
        </row>
        <row r="220">
          <cell r="A220" t="str">
            <v>R12</v>
          </cell>
          <cell r="B220" t="str">
            <v>Remanejamento de Poste de Concreto 10/600</v>
          </cell>
          <cell r="C220" t="str">
            <v xml:space="preserve"> </v>
          </cell>
          <cell r="D220" t="str">
            <v xml:space="preserve"> </v>
          </cell>
          <cell r="E220" t="str">
            <v>un</v>
          </cell>
          <cell r="F220">
            <v>2</v>
          </cell>
          <cell r="G220">
            <v>75</v>
          </cell>
        </row>
        <row r="221">
          <cell r="A221" t="str">
            <v>R18</v>
          </cell>
          <cell r="B221" t="str">
            <v>Remanejamento de Poste de Concreto 10/150 c/ 3 pétalas (400W) instalado</v>
          </cell>
          <cell r="C221" t="str">
            <v xml:space="preserve"> </v>
          </cell>
          <cell r="D221" t="str">
            <v xml:space="preserve"> </v>
          </cell>
          <cell r="E221" t="str">
            <v>un</v>
          </cell>
          <cell r="F221">
            <v>2</v>
          </cell>
          <cell r="G221">
            <v>250</v>
          </cell>
        </row>
        <row r="222">
          <cell r="A222" t="str">
            <v>R25</v>
          </cell>
          <cell r="B222" t="str">
            <v>Remanejamento de Poste Metálico 20m c/ 3 pétalas instalado</v>
          </cell>
          <cell r="C222" t="str">
            <v xml:space="preserve"> </v>
          </cell>
          <cell r="D222" t="str">
            <v xml:space="preserve"> </v>
          </cell>
          <cell r="E222" t="str">
            <v>un</v>
          </cell>
          <cell r="F222">
            <v>1</v>
          </cell>
          <cell r="G222">
            <v>350</v>
          </cell>
        </row>
        <row r="223">
          <cell r="A223" t="str">
            <v>R26</v>
          </cell>
          <cell r="B223" t="str">
            <v>Remanejamento de Poste Metálico 20m c/ 4 pétalas instalado</v>
          </cell>
          <cell r="C223" t="str">
            <v xml:space="preserve"> </v>
          </cell>
          <cell r="D223" t="str">
            <v xml:space="preserve"> </v>
          </cell>
          <cell r="E223" t="str">
            <v>un</v>
          </cell>
          <cell r="F223">
            <v>2</v>
          </cell>
          <cell r="G223">
            <v>410</v>
          </cell>
        </row>
        <row r="224">
          <cell r="A224" t="str">
            <v>R3</v>
          </cell>
          <cell r="B224" t="str">
            <v>Remanejamento de Rede de Telefonia</v>
          </cell>
          <cell r="C224" t="str">
            <v xml:space="preserve"> </v>
          </cell>
          <cell r="D224" t="str">
            <v xml:space="preserve"> </v>
          </cell>
          <cell r="E224" t="str">
            <v>m</v>
          </cell>
          <cell r="F224">
            <v>360</v>
          </cell>
          <cell r="G224">
            <v>2</v>
          </cell>
        </row>
        <row r="225">
          <cell r="A225" t="str">
            <v>R28</v>
          </cell>
          <cell r="B225" t="str">
            <v>Remanejamento de Canalização de água em Ferro Fundido, 100mm</v>
          </cell>
          <cell r="C225" t="str">
            <v xml:space="preserve"> </v>
          </cell>
          <cell r="D225" t="str">
            <v xml:space="preserve"> </v>
          </cell>
          <cell r="E225" t="str">
            <v>m</v>
          </cell>
          <cell r="F225">
            <v>800</v>
          </cell>
          <cell r="G225">
            <v>234.18</v>
          </cell>
        </row>
        <row r="226">
          <cell r="B226" t="str">
            <v>Placas de aproximação( 02 unidades)p/Viaduto nº1</v>
          </cell>
        </row>
        <row r="227">
          <cell r="A227" t="str">
            <v>03.371.01</v>
          </cell>
          <cell r="B227" t="str">
            <v>Formas de placa compensada resinada</v>
          </cell>
          <cell r="C227" t="str">
            <v xml:space="preserve"> </v>
          </cell>
          <cell r="D227" t="str">
            <v xml:space="preserve"> </v>
          </cell>
          <cell r="E227" t="str">
            <v>m2</v>
          </cell>
          <cell r="F227">
            <v>16</v>
          </cell>
          <cell r="G227">
            <v>21.86</v>
          </cell>
        </row>
        <row r="228">
          <cell r="A228" t="str">
            <v>03.353.00</v>
          </cell>
          <cell r="B228" t="str">
            <v>Forn., preparo e colocação nas formas, de aço CA-50</v>
          </cell>
          <cell r="C228" t="str">
            <v xml:space="preserve"> </v>
          </cell>
          <cell r="D228" t="str">
            <v xml:space="preserve"> </v>
          </cell>
          <cell r="E228" t="str">
            <v>kg</v>
          </cell>
          <cell r="F228">
            <v>1814</v>
          </cell>
          <cell r="G228">
            <v>2.59</v>
          </cell>
        </row>
        <row r="229">
          <cell r="A229" t="str">
            <v>P 03.327.01</v>
          </cell>
          <cell r="B229" t="str">
            <v xml:space="preserve">Concreto fck= 25 MPa-contr. raz. uso ger. 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22</v>
          </cell>
          <cell r="G229">
            <v>163.22</v>
          </cell>
        </row>
        <row r="230">
          <cell r="B230" t="str">
            <v>Placas de aproximação( 02 unidades)p/Viaduto nº2</v>
          </cell>
        </row>
        <row r="231">
          <cell r="A231" t="str">
            <v>03.371.01</v>
          </cell>
          <cell r="B231" t="str">
            <v>Formas de placa compensada resinada</v>
          </cell>
          <cell r="C231" t="str">
            <v xml:space="preserve"> </v>
          </cell>
          <cell r="D231" t="str">
            <v xml:space="preserve"> </v>
          </cell>
          <cell r="E231" t="str">
            <v>m2</v>
          </cell>
          <cell r="F231">
            <v>16</v>
          </cell>
          <cell r="G231">
            <v>21.86</v>
          </cell>
        </row>
        <row r="232">
          <cell r="A232" t="str">
            <v>03.353.00</v>
          </cell>
          <cell r="B232" t="str">
            <v>Forn., preparo e colocação nas formas, de aço CA-50</v>
          </cell>
          <cell r="C232" t="str">
            <v xml:space="preserve"> </v>
          </cell>
          <cell r="D232" t="str">
            <v xml:space="preserve"> </v>
          </cell>
          <cell r="E232" t="str">
            <v>kg</v>
          </cell>
          <cell r="F232">
            <v>1814</v>
          </cell>
          <cell r="G232">
            <v>2.59</v>
          </cell>
        </row>
        <row r="233">
          <cell r="A233" t="str">
            <v>P 03.327.01</v>
          </cell>
          <cell r="B233" t="str">
            <v xml:space="preserve">Concreto fck= 25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22</v>
          </cell>
          <cell r="G233">
            <v>163.22</v>
          </cell>
        </row>
        <row r="235">
          <cell r="G235" t="str">
            <v>SUB-TOTAL</v>
          </cell>
        </row>
        <row r="237">
          <cell r="G237" t="str">
            <v>TOTAL</v>
          </cell>
        </row>
      </sheetData>
      <sheetData sheetId="8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36000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360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180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01.100.12</v>
          </cell>
          <cell r="B18" t="str">
            <v>Escavação,carga e transportes de material de 1a categoria DMT= 600 a 800m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325</v>
          </cell>
          <cell r="G18">
            <v>2.19</v>
          </cell>
        </row>
        <row r="19">
          <cell r="A19" t="str">
            <v>01.100.18</v>
          </cell>
          <cell r="B19" t="str">
            <v>Escavação,carga e transportes de material de 1a categoria DMT= 1800 a 2000m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2295</v>
          </cell>
          <cell r="G19">
            <v>2.92</v>
          </cell>
        </row>
        <row r="20">
          <cell r="A20" t="str">
            <v>01.100.19</v>
          </cell>
          <cell r="B20" t="str">
            <v>Escavação,carga e transportes de material de 1a categoria DMT=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4475</v>
          </cell>
          <cell r="G20">
            <v>3.26</v>
          </cell>
        </row>
        <row r="21">
          <cell r="A21" t="str">
            <v>DER50260</v>
          </cell>
          <cell r="B21" t="str">
            <v>Esc.  Carga e Transp. de mat. 1a cat. c/ CB 5000&lt;DMT&lt;6000m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1223</v>
          </cell>
          <cell r="G21">
            <v>4.29</v>
          </cell>
        </row>
        <row r="22">
          <cell r="A22" t="str">
            <v>DER50290</v>
          </cell>
          <cell r="B22" t="str">
            <v>Esc.  Carga e Transp. de mat. 1a cat. c/ CB 8000&lt;DMT&lt;9000m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2097</v>
          </cell>
          <cell r="G22">
            <v>5.79</v>
          </cell>
        </row>
        <row r="23">
          <cell r="A23" t="str">
            <v>01.101.12</v>
          </cell>
          <cell r="B23" t="str">
            <v>Escavação,carga e transportes de material de 2a categoria,c/CB,  DMT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2276</v>
          </cell>
          <cell r="G23">
            <v>3.23</v>
          </cell>
        </row>
        <row r="24">
          <cell r="A24" t="str">
            <v>01.101.18</v>
          </cell>
          <cell r="B24" t="str">
            <v>Escavação,carga e transportes de material de 2a categoria,c/CB,  DMT 1800 a 2000m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2295</v>
          </cell>
          <cell r="G24">
            <v>4.1399999999999997</v>
          </cell>
        </row>
        <row r="25">
          <cell r="A25" t="str">
            <v>01.101.19</v>
          </cell>
          <cell r="B25" t="str">
            <v>Escavação,carga e transportes de material de 2a categoria,c/CB,  DMT 2000 a 3000m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5527</v>
          </cell>
          <cell r="G25">
            <v>4.51</v>
          </cell>
        </row>
        <row r="26">
          <cell r="A26" t="str">
            <v>DER51250</v>
          </cell>
          <cell r="B26" t="str">
            <v>Escavação,carga e transportes de material de 2a categoria DMT 5000 a 6000m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1842</v>
          </cell>
          <cell r="G26">
            <v>5.7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2097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Escavação,carga e transportes de material de 2a categoria DMT 14000 a 16000m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DER51360</v>
          </cell>
          <cell r="B30" t="str">
            <v>Escavação,carga e transportes de material de 2a categoria DMT 22000 a 24000m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1500</v>
          </cell>
          <cell r="G30">
            <v>16.04</v>
          </cell>
        </row>
        <row r="31">
          <cell r="A31" t="str">
            <v>DER52090</v>
          </cell>
          <cell r="B31" t="str">
            <v>Esc. Carga e Transp. de solos moles 600&lt;DMT&lt;=800m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8592</v>
          </cell>
          <cell r="G31">
            <v>4.6399999999999997</v>
          </cell>
        </row>
        <row r="32">
          <cell r="A32" t="str">
            <v>DER52095</v>
          </cell>
          <cell r="B32" t="str">
            <v>Esc. Carga e Transp. de solos moles 800&lt;DMT&lt;=1000m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2097</v>
          </cell>
          <cell r="G32">
            <v>4.7</v>
          </cell>
        </row>
        <row r="33">
          <cell r="A33" t="str">
            <v>DER52105</v>
          </cell>
          <cell r="B33" t="str">
            <v>Esc. Carga e Transp. de solos moles 2000&lt;DMT&lt;=3000m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</v>
          </cell>
          <cell r="G33">
            <v>5.77</v>
          </cell>
        </row>
        <row r="34">
          <cell r="A34" t="str">
            <v>DER52106</v>
          </cell>
          <cell r="B34" t="str">
            <v>Esc. Carga e Transp. de solos moles 3000&lt;DMT&lt;=4000m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3665</v>
          </cell>
          <cell r="G34">
            <v>6.37</v>
          </cell>
        </row>
        <row r="35">
          <cell r="A35" t="str">
            <v>01.510.00</v>
          </cell>
          <cell r="B35" t="str">
            <v>Compactação de aterros a 95% Proctor Normal</v>
          </cell>
          <cell r="C35" t="str">
            <v>DNER-ES282/97</v>
          </cell>
          <cell r="D35" t="str">
            <v xml:space="preserve"> </v>
          </cell>
          <cell r="E35" t="str">
            <v>m3</v>
          </cell>
          <cell r="F35">
            <v>5906</v>
          </cell>
          <cell r="G35">
            <v>0.79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 t="str">
            <v xml:space="preserve"> </v>
          </cell>
          <cell r="E36" t="str">
            <v>m3</v>
          </cell>
          <cell r="F36">
            <v>3477</v>
          </cell>
          <cell r="G36">
            <v>1.36</v>
          </cell>
        </row>
        <row r="37">
          <cell r="F37" t="str">
            <v>SUB-TOTAL</v>
          </cell>
        </row>
        <row r="39">
          <cell r="B39" t="str">
            <v>PAVIMENTAÇÃO</v>
          </cell>
        </row>
        <row r="40">
          <cell r="A40" t="str">
            <v>02.000.00</v>
          </cell>
          <cell r="B40" t="str">
            <v>Regularização do subleito</v>
          </cell>
          <cell r="C40" t="str">
            <v xml:space="preserve"> </v>
          </cell>
          <cell r="D40" t="str">
            <v xml:space="preserve"> </v>
          </cell>
          <cell r="E40" t="str">
            <v>m2</v>
          </cell>
          <cell r="F40">
            <v>11690</v>
          </cell>
          <cell r="G40">
            <v>0.3</v>
          </cell>
        </row>
        <row r="41">
          <cell r="A41" t="str">
            <v>P01.401.00</v>
          </cell>
          <cell r="B41" t="str">
            <v>Revestimento Primário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2245</v>
          </cell>
          <cell r="G41">
            <v>11.75</v>
          </cell>
        </row>
        <row r="42">
          <cell r="F42" t="str">
            <v>SUB-TOTAL</v>
          </cell>
        </row>
        <row r="43">
          <cell r="B43" t="str">
            <v>DRENAGEM</v>
          </cell>
        </row>
        <row r="44">
          <cell r="A44" t="str">
            <v>04.000.00</v>
          </cell>
          <cell r="B44" t="str">
            <v>Escavação manual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17.57</v>
          </cell>
        </row>
        <row r="45">
          <cell r="A45" t="str">
            <v>04.001.00</v>
          </cell>
          <cell r="B45" t="str">
            <v>Escavação mecânica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1344</v>
          </cell>
          <cell r="G45">
            <v>2.09</v>
          </cell>
        </row>
        <row r="46">
          <cell r="A46" t="str">
            <v>04.001.01</v>
          </cell>
          <cell r="B46" t="str">
            <v>Escavação mecânica,reaterro e compactação (material de 1a categoria)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255</v>
          </cell>
          <cell r="G46">
            <v>3.03</v>
          </cell>
        </row>
        <row r="47">
          <cell r="A47" t="str">
            <v>04.401.02</v>
          </cell>
          <cell r="B47" t="str">
            <v>Valeta de prot. de aterro c/ revest. vegetal VPA 02</v>
          </cell>
          <cell r="C47" t="str">
            <v xml:space="preserve"> </v>
          </cell>
          <cell r="D47" t="str">
            <v xml:space="preserve"> </v>
          </cell>
          <cell r="E47" t="str">
            <v>m</v>
          </cell>
          <cell r="F47">
            <v>517</v>
          </cell>
          <cell r="G47">
            <v>24.32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627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110</v>
          </cell>
          <cell r="G49">
            <v>19.170000000000002</v>
          </cell>
        </row>
        <row r="50">
          <cell r="A50" t="str">
            <v>04.900.33</v>
          </cell>
          <cell r="B50" t="str">
            <v>Sarjeta triangular de grama-STG 03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451</v>
          </cell>
          <cell r="G50">
            <v>10.61</v>
          </cell>
        </row>
        <row r="51">
          <cell r="A51" t="str">
            <v>04.900.34</v>
          </cell>
          <cell r="B51" t="str">
            <v>Sarjeta triangular de grama-STG 04</v>
          </cell>
          <cell r="C51" t="str">
            <v xml:space="preserve"> </v>
          </cell>
          <cell r="D51" t="str">
            <v xml:space="preserve"> </v>
          </cell>
          <cell r="E51" t="str">
            <v>m</v>
          </cell>
          <cell r="F51">
            <v>715</v>
          </cell>
          <cell r="G51">
            <v>8.4700000000000006</v>
          </cell>
        </row>
        <row r="52">
          <cell r="F52" t="str">
            <v>SUB-TOTAL</v>
          </cell>
        </row>
        <row r="54">
          <cell r="B54" t="str">
            <v>OBRAS DE ARTE CORRENTES</v>
          </cell>
        </row>
        <row r="55">
          <cell r="A55" t="str">
            <v>04.001.00</v>
          </cell>
          <cell r="B55" t="str">
            <v>Escavação mecânica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1075.2</v>
          </cell>
          <cell r="G55">
            <v>2.09</v>
          </cell>
        </row>
        <row r="56">
          <cell r="A56" t="str">
            <v>04.001.01</v>
          </cell>
          <cell r="B56" t="str">
            <v>Escavação mecânica,reaterro e compactação (material de 1a categoria)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1020</v>
          </cell>
          <cell r="G56">
            <v>3.03</v>
          </cell>
        </row>
        <row r="57">
          <cell r="A57" t="str">
            <v>04.100.02</v>
          </cell>
          <cell r="B57" t="str">
            <v>Corpo de BSTC D=0.80m</v>
          </cell>
          <cell r="C57" t="str">
            <v>DNER-ES284/97</v>
          </cell>
          <cell r="D57" t="str">
            <v xml:space="preserve"> </v>
          </cell>
          <cell r="E57" t="str">
            <v xml:space="preserve">m </v>
          </cell>
          <cell r="F57">
            <v>65</v>
          </cell>
          <cell r="G57">
            <v>201.98</v>
          </cell>
        </row>
        <row r="58">
          <cell r="A58" t="str">
            <v>04.101.02</v>
          </cell>
          <cell r="B58" t="str">
            <v>Boca de BSTC D=0.80m-normal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4</v>
          </cell>
          <cell r="G58">
            <v>494.05</v>
          </cell>
        </row>
        <row r="59">
          <cell r="A59" t="str">
            <v>DER72950</v>
          </cell>
          <cell r="B59" t="str">
            <v>Boca de BSTC D=2,00m-normal</v>
          </cell>
          <cell r="C59" t="str">
            <v xml:space="preserve"> </v>
          </cell>
          <cell r="D59" t="str">
            <v xml:space="preserve"> </v>
          </cell>
          <cell r="E59" t="str">
            <v>un</v>
          </cell>
          <cell r="F59">
            <v>2</v>
          </cell>
          <cell r="G59">
            <v>1469.87</v>
          </cell>
        </row>
        <row r="60">
          <cell r="A60" t="str">
            <v>P04.110.00</v>
          </cell>
          <cell r="B60" t="str">
            <v>Corpo de BDTC D=0.80m c/ laje de concreto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92</v>
          </cell>
          <cell r="G60">
            <v>335.3</v>
          </cell>
        </row>
        <row r="61">
          <cell r="A61" t="str">
            <v>P04.111.01</v>
          </cell>
          <cell r="B61" t="str">
            <v>Boca de BDTC D=0.80m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560.76</v>
          </cell>
        </row>
        <row r="62">
          <cell r="A62" t="str">
            <v>04.200.02</v>
          </cell>
          <cell r="B62" t="str">
            <v>Corpo de BSCC 2.00x2.00m-H=0 a 1.00m</v>
          </cell>
          <cell r="C62" t="str">
            <v>DNER-ES286/97</v>
          </cell>
          <cell r="D62" t="str">
            <v xml:space="preserve"> </v>
          </cell>
          <cell r="E62" t="str">
            <v>m</v>
          </cell>
          <cell r="F62">
            <v>21</v>
          </cell>
          <cell r="G62">
            <v>737.8</v>
          </cell>
        </row>
        <row r="63">
          <cell r="A63" t="str">
            <v>04.201.02</v>
          </cell>
          <cell r="B63" t="str">
            <v>Boca de BSCC 2.00x2.00m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4874.24</v>
          </cell>
        </row>
        <row r="64">
          <cell r="A64" t="str">
            <v>P 04.100.21</v>
          </cell>
          <cell r="B64" t="str">
            <v>Tunnel liner plate, c/Epoxy-bonded, D=2,00m, E=2,70mm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44.5</v>
          </cell>
          <cell r="G64">
            <v>1370.71</v>
          </cell>
        </row>
        <row r="65">
          <cell r="A65" t="str">
            <v>04.999.02</v>
          </cell>
          <cell r="B65" t="str">
            <v>Demolição de dispositivos de concreto</v>
          </cell>
          <cell r="C65" t="str">
            <v>DNER-ES296/97</v>
          </cell>
          <cell r="D65" t="str">
            <v xml:space="preserve"> </v>
          </cell>
          <cell r="E65" t="str">
            <v>m3</v>
          </cell>
          <cell r="F65">
            <v>25</v>
          </cell>
          <cell r="G65">
            <v>12.58</v>
          </cell>
        </row>
        <row r="66">
          <cell r="F66" t="str">
            <v>SUB-TOTAL</v>
          </cell>
        </row>
        <row r="67">
          <cell r="B67" t="str">
            <v>OBRAS COMPLEMENTARES</v>
          </cell>
        </row>
        <row r="68">
          <cell r="A68" t="str">
            <v>05.100.00</v>
          </cell>
          <cell r="B68" t="str">
            <v>Enleivamento</v>
          </cell>
          <cell r="C68" t="str">
            <v>DNER-ES341/97</v>
          </cell>
          <cell r="D68" t="str">
            <v xml:space="preserve"> 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05.102.00</v>
          </cell>
          <cell r="B69" t="str">
            <v>Hidrossemeadura</v>
          </cell>
          <cell r="C69" t="str">
            <v>DNER-ES341/97</v>
          </cell>
          <cell r="D69" t="str">
            <v xml:space="preserve"> </v>
          </cell>
          <cell r="E69" t="str">
            <v>m2</v>
          </cell>
          <cell r="F69">
            <v>420</v>
          </cell>
          <cell r="G69">
            <v>0.49</v>
          </cell>
        </row>
        <row r="70">
          <cell r="A70" t="str">
            <v>P 05.100.02</v>
          </cell>
          <cell r="B70" t="str">
            <v>Fornecimento e plantio de árvore selecionada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95</v>
          </cell>
          <cell r="G70">
            <v>6.02</v>
          </cell>
        </row>
      </sheetData>
      <sheetData sheetId="9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154200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1542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771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3580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389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1207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2411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5249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18027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5127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2145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1313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1078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16291</v>
          </cell>
          <cell r="G28">
            <v>3.26</v>
          </cell>
        </row>
        <row r="29">
          <cell r="A29" t="str">
            <v>DER50260</v>
          </cell>
          <cell r="B29" t="str">
            <v>Esc.  Carga e Transp. de mat. 1a cat. c/ CB 5000&lt;DMT&lt;6000m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808</v>
          </cell>
          <cell r="G29">
            <v>4.29</v>
          </cell>
        </row>
        <row r="30">
          <cell r="A30" t="str">
            <v>DER50270</v>
          </cell>
          <cell r="B30" t="str">
            <v>Esc.  Carga e Transp. de mat. 1a cat. c/ CB 6000&lt;DMT&lt;7000m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6239</v>
          </cell>
          <cell r="G30">
            <v>4.79</v>
          </cell>
        </row>
        <row r="31">
          <cell r="A31" t="str">
            <v>DER50315</v>
          </cell>
          <cell r="B31" t="str">
            <v>Esc.  Carga e Transp. de mat. 1a cat. c/ CB 12000&lt;DMT&lt;14000m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16257</v>
          </cell>
          <cell r="G31">
            <v>8.0299999999999994</v>
          </cell>
        </row>
        <row r="32">
          <cell r="A32" t="str">
            <v>01.101.09</v>
          </cell>
          <cell r="B32" t="str">
            <v>Escavação,carga e transportes de material de 2a categoria,c/CB, DMT 50 a 200m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100</v>
          </cell>
          <cell r="G32">
            <v>2.85</v>
          </cell>
        </row>
        <row r="33">
          <cell r="A33" t="str">
            <v>01.101.10</v>
          </cell>
          <cell r="B33" t="str">
            <v>Escavação,carga e transportes de material de 2a categoria,c/CB,  DMT 200 a 400m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100</v>
          </cell>
          <cell r="G33">
            <v>2.97</v>
          </cell>
        </row>
        <row r="34">
          <cell r="A34" t="str">
            <v>01.101.11</v>
          </cell>
          <cell r="B34" t="str">
            <v>Escavação,carga e transportes de material de 2a categoria,c/CB,  DMT 400 a 600m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100</v>
          </cell>
          <cell r="G34">
            <v>3.15</v>
          </cell>
        </row>
        <row r="35">
          <cell r="A35" t="str">
            <v>01.101.12</v>
          </cell>
          <cell r="B35" t="str">
            <v>Escavação,carga e transportes de material de 2a categoria,c/CB,  DMT 600 a 800m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4759</v>
          </cell>
          <cell r="G35">
            <v>3.23</v>
          </cell>
        </row>
        <row r="36">
          <cell r="A36" t="str">
            <v>01.101.13</v>
          </cell>
          <cell r="B36" t="str">
            <v>Escavação,carga e transportes de material de 2a categoria,c/CB,  DMT 800 a 1 000m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100</v>
          </cell>
          <cell r="G36">
            <v>3.42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12018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01.101.17</v>
          </cell>
          <cell r="B40" t="str">
            <v>Escavação,carga e transportes de material de 2a categoria,c/CB,  DMT 1600 a 1800m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100</v>
          </cell>
          <cell r="G40">
            <v>3.99</v>
          </cell>
        </row>
        <row r="41">
          <cell r="A41" t="str">
            <v>01.101.18</v>
          </cell>
          <cell r="B41" t="str">
            <v>Escavação,carga e transportes de material de 2a categoria,c/CB,  DMT 1800 a 2000m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235</v>
          </cell>
          <cell r="G41">
            <v>4.1399999999999997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557</v>
          </cell>
          <cell r="G42">
            <v>4.51</v>
          </cell>
        </row>
        <row r="43">
          <cell r="A43" t="str">
            <v>DER51250</v>
          </cell>
          <cell r="B43" t="str">
            <v>Escavação,carga e transportes de material de 2a categoria DMT 5000 a 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DER51260</v>
          </cell>
          <cell r="B44" t="str">
            <v>Escavação,carga e transportes de material de 2a categoria DMT 6000 a 7000m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1248</v>
          </cell>
          <cell r="G44">
            <v>6.34</v>
          </cell>
        </row>
        <row r="45">
          <cell r="A45" t="str">
            <v>DER51310</v>
          </cell>
          <cell r="B45" t="str">
            <v>Escavação,carga e transportes de material de 2a categoria DMT 12000 a 14000m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100</v>
          </cell>
          <cell r="G45">
            <v>10.14</v>
          </cell>
        </row>
        <row r="46">
          <cell r="A46" t="str">
            <v>DER52095</v>
          </cell>
          <cell r="B46" t="str">
            <v>Esc. Carga e Transp. de solos moles 800&lt;DMT&lt;=1000m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808</v>
          </cell>
          <cell r="G46">
            <v>4.7</v>
          </cell>
        </row>
        <row r="47">
          <cell r="A47" t="str">
            <v>DER52101</v>
          </cell>
          <cell r="B47" t="str">
            <v>Esc. Carga e Transp. de solos moles 1200&lt;DMT&lt;=1400m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1500</v>
          </cell>
          <cell r="G47">
            <v>4.74</v>
          </cell>
        </row>
        <row r="48">
          <cell r="A48" t="str">
            <v>DER52105</v>
          </cell>
          <cell r="B48" t="str">
            <v>Esc. Carga e Transp. de solos moles 2000&lt;DMT&lt;=3000m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1222</v>
          </cell>
          <cell r="G48">
            <v>5.77</v>
          </cell>
        </row>
        <row r="49">
          <cell r="A49" t="str">
            <v>DER52106</v>
          </cell>
          <cell r="B49" t="str">
            <v>Esc. Carga e Transp. de solos moles 3000&lt;DMT&lt;=4000m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3135</v>
          </cell>
          <cell r="G49">
            <v>6.37</v>
          </cell>
        </row>
        <row r="50">
          <cell r="A50" t="str">
            <v>01.510.00</v>
          </cell>
          <cell r="B50" t="str">
            <v>Compactação de aterros a 95% Proctor Normal</v>
          </cell>
          <cell r="C50" t="str">
            <v>DNER-ES282/97</v>
          </cell>
          <cell r="D50" t="str">
            <v xml:space="preserve"> </v>
          </cell>
          <cell r="E50" t="str">
            <v>m3</v>
          </cell>
          <cell r="F50">
            <v>48343</v>
          </cell>
          <cell r="G50">
            <v>0.79</v>
          </cell>
        </row>
        <row r="51">
          <cell r="A51" t="str">
            <v>01.511.00</v>
          </cell>
          <cell r="B51" t="str">
            <v>Compactação de aterros a 100% Proctor Normal</v>
          </cell>
          <cell r="C51" t="str">
            <v>DNER-ES282/97</v>
          </cell>
          <cell r="D51" t="str">
            <v xml:space="preserve"> </v>
          </cell>
          <cell r="E51" t="str">
            <v>m3</v>
          </cell>
          <cell r="F51">
            <v>22313</v>
          </cell>
          <cell r="G51">
            <v>1.36</v>
          </cell>
        </row>
        <row r="52">
          <cell r="F52" t="str">
            <v>SUB-TOTAL</v>
          </cell>
        </row>
        <row r="54">
          <cell r="B54" t="str">
            <v>PAVIMENTAÇÃO</v>
          </cell>
        </row>
        <row r="55">
          <cell r="A55" t="str">
            <v>02.000.00</v>
          </cell>
          <cell r="B55" t="str">
            <v>Regularização do subleito</v>
          </cell>
          <cell r="C55" t="str">
            <v xml:space="preserve"> </v>
          </cell>
          <cell r="D55" t="str">
            <v xml:space="preserve"> </v>
          </cell>
          <cell r="E55" t="str">
            <v>m2</v>
          </cell>
          <cell r="F55">
            <v>104259</v>
          </cell>
          <cell r="G55">
            <v>0.3</v>
          </cell>
        </row>
        <row r="56">
          <cell r="A56" t="str">
            <v>DER53130</v>
          </cell>
          <cell r="B56" t="str">
            <v>Camada de macadame seco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17459</v>
          </cell>
          <cell r="G56">
            <v>21.86</v>
          </cell>
        </row>
        <row r="57">
          <cell r="A57" t="str">
            <v>02.230.00</v>
          </cell>
          <cell r="B57" t="str">
            <v>Base brita graduada</v>
          </cell>
          <cell r="C57" t="str">
            <v>DNER-ES303/97</v>
          </cell>
          <cell r="D57" t="str">
            <v xml:space="preserve"> </v>
          </cell>
          <cell r="E57" t="str">
            <v>m3</v>
          </cell>
          <cell r="F57">
            <v>13838</v>
          </cell>
          <cell r="G57">
            <v>28.06</v>
          </cell>
        </row>
        <row r="58">
          <cell r="A58" t="str">
            <v>02.300.00</v>
          </cell>
          <cell r="B58" t="str">
            <v>Imprimação - Fornecimento, transporte e execução</v>
          </cell>
          <cell r="C58" t="str">
            <v>DNER-ES306/97</v>
          </cell>
          <cell r="D58" t="str">
            <v xml:space="preserve"> </v>
          </cell>
          <cell r="E58" t="str">
            <v>m2</v>
          </cell>
          <cell r="F58">
            <v>92533</v>
          </cell>
          <cell r="G58">
            <v>1.1100000000000001</v>
          </cell>
        </row>
        <row r="59">
          <cell r="A59" t="str">
            <v>02.400.00</v>
          </cell>
          <cell r="B59" t="str">
            <v>Pintura de ligação - Fornec., transporte e execução</v>
          </cell>
          <cell r="C59" t="str">
            <v>DNER-ES307/97</v>
          </cell>
          <cell r="D59" t="str">
            <v xml:space="preserve"> </v>
          </cell>
          <cell r="E59" t="str">
            <v>m2</v>
          </cell>
          <cell r="F59">
            <v>170839</v>
          </cell>
          <cell r="G59">
            <v>0.41</v>
          </cell>
        </row>
        <row r="60">
          <cell r="A60" t="str">
            <v>02.540.01</v>
          </cell>
          <cell r="B60" t="str">
            <v>Concreto betuminoso usinado a quente - usina 100/140 t/h</v>
          </cell>
          <cell r="C60" t="str">
            <v>DNER-ES313/97</v>
          </cell>
          <cell r="D60" t="str">
            <v xml:space="preserve"> </v>
          </cell>
          <cell r="E60" t="str">
            <v>t</v>
          </cell>
          <cell r="F60">
            <v>19054</v>
          </cell>
          <cell r="G60">
            <v>67.64</v>
          </cell>
        </row>
        <row r="61">
          <cell r="A61" t="str">
            <v>DER82200</v>
          </cell>
          <cell r="B61" t="str">
            <v>Remoção de revestimento de CBUQ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1526</v>
          </cell>
          <cell r="G61">
            <v>5.73</v>
          </cell>
        </row>
        <row r="62">
          <cell r="A62" t="str">
            <v>DER82200a</v>
          </cell>
          <cell r="B62" t="str">
            <v>Remoção de camada granular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1526</v>
          </cell>
          <cell r="G62">
            <v>4.67</v>
          </cell>
        </row>
        <row r="63">
          <cell r="A63" t="str">
            <v>DER82150</v>
          </cell>
          <cell r="B63" t="str">
            <v>Remoção de pavimento a paralelelpípedo</v>
          </cell>
          <cell r="C63" t="str">
            <v xml:space="preserve"> </v>
          </cell>
          <cell r="D63" t="str">
            <v xml:space="preserve"> </v>
          </cell>
          <cell r="E63" t="str">
            <v>m2</v>
          </cell>
          <cell r="F63">
            <v>2238</v>
          </cell>
          <cell r="G63">
            <v>0.62</v>
          </cell>
        </row>
        <row r="64">
          <cell r="F64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142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928.4</v>
          </cell>
          <cell r="G68">
            <v>3.03</v>
          </cell>
        </row>
        <row r="69">
          <cell r="A69" t="str">
            <v>04.401.01</v>
          </cell>
          <cell r="B69" t="str">
            <v>Valeta de prot. de aterro c/ revest. vegetal VPA 01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1908</v>
          </cell>
          <cell r="G69">
            <v>31.98</v>
          </cell>
        </row>
        <row r="70">
          <cell r="A70" t="str">
            <v>04.401.02</v>
          </cell>
          <cell r="B70" t="str">
            <v>Valeta de prot. de aterro c/ revest. vegetal VPA 02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836</v>
          </cell>
          <cell r="G70">
            <v>24.32</v>
          </cell>
        </row>
        <row r="71">
          <cell r="A71" t="str">
            <v>04.500.06</v>
          </cell>
          <cell r="B71" t="str">
            <v>Dreno longit. profundo p/cortes em solo- DPS 06</v>
          </cell>
          <cell r="C71" t="str">
            <v>DNER-ES292/97</v>
          </cell>
          <cell r="D71" t="str">
            <v xml:space="preserve"> </v>
          </cell>
          <cell r="E71" t="str">
            <v>m</v>
          </cell>
          <cell r="F71">
            <v>1243</v>
          </cell>
          <cell r="G71">
            <v>34.94</v>
          </cell>
        </row>
        <row r="72">
          <cell r="A72" t="str">
            <v>04.502.02</v>
          </cell>
          <cell r="B72" t="str">
            <v>Boca de saída p/ dreno longit. profundo- BSD 02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49.08</v>
          </cell>
        </row>
        <row r="73">
          <cell r="A73" t="str">
            <v>04.510.03</v>
          </cell>
          <cell r="B73" t="str">
            <v>Dreno sub- superficial- DSS 03</v>
          </cell>
          <cell r="C73" t="str">
            <v>DNER-ES294/97</v>
          </cell>
          <cell r="D73" t="str">
            <v xml:space="preserve"> </v>
          </cell>
          <cell r="E73" t="str">
            <v>m</v>
          </cell>
          <cell r="F73">
            <v>3497</v>
          </cell>
          <cell r="G73">
            <v>3.71</v>
          </cell>
        </row>
        <row r="74">
          <cell r="A74" t="str">
            <v>04.511.01</v>
          </cell>
          <cell r="B74" t="str">
            <v>Boca de saída p/ dreno sub-superficial-BSD 03</v>
          </cell>
          <cell r="C74" t="str">
            <v xml:space="preserve"> </v>
          </cell>
          <cell r="D74" t="str">
            <v xml:space="preserve"> </v>
          </cell>
          <cell r="E74" t="str">
            <v>un</v>
          </cell>
          <cell r="F74">
            <v>5</v>
          </cell>
          <cell r="G74">
            <v>20.86</v>
          </cell>
        </row>
        <row r="75">
          <cell r="A75" t="str">
            <v>04.900.21</v>
          </cell>
          <cell r="B75" t="str">
            <v>Sarjeta de cant. central de concreto-SCC 01</v>
          </cell>
          <cell r="C75" t="str">
            <v>DNER-ES288/97</v>
          </cell>
          <cell r="D75" t="str">
            <v xml:space="preserve"> </v>
          </cell>
          <cell r="E75" t="str">
            <v>m</v>
          </cell>
          <cell r="F75">
            <v>3036</v>
          </cell>
          <cell r="G75">
            <v>13.85</v>
          </cell>
        </row>
        <row r="76">
          <cell r="A76" t="str">
            <v>04.900.22</v>
          </cell>
          <cell r="B76" t="str">
            <v>Sarjeta de cant. central de concreto-SCC 02</v>
          </cell>
          <cell r="C76" t="str">
            <v>DNER-ES288/97</v>
          </cell>
          <cell r="D76" t="str">
            <v xml:space="preserve"> </v>
          </cell>
          <cell r="E76" t="str">
            <v>m</v>
          </cell>
          <cell r="F76">
            <v>638</v>
          </cell>
          <cell r="G76">
            <v>19.170000000000002</v>
          </cell>
        </row>
        <row r="77">
          <cell r="A77" t="str">
            <v>04.900.03</v>
          </cell>
          <cell r="B77" t="str">
            <v>Sarjeta triangular de concreto-STC 03</v>
          </cell>
          <cell r="C77" t="str">
            <v>DNER-ES288/97</v>
          </cell>
          <cell r="D77" t="str">
            <v xml:space="preserve"> </v>
          </cell>
          <cell r="E77" t="str">
            <v>m</v>
          </cell>
          <cell r="F77">
            <v>55</v>
          </cell>
          <cell r="G77">
            <v>16.02</v>
          </cell>
        </row>
        <row r="78">
          <cell r="A78" t="str">
            <v>04.910.05</v>
          </cell>
          <cell r="B78" t="str">
            <v>Meio-fio de concreto-MFC 05</v>
          </cell>
          <cell r="C78" t="str">
            <v>DNER-ES290/97</v>
          </cell>
          <cell r="D78" t="str">
            <v xml:space="preserve"> </v>
          </cell>
          <cell r="E78" t="str">
            <v>m</v>
          </cell>
          <cell r="F78">
            <v>21252</v>
          </cell>
          <cell r="G78">
            <v>10.54</v>
          </cell>
        </row>
        <row r="79">
          <cell r="A79" t="str">
            <v>DER78150b</v>
          </cell>
          <cell r="B79" t="str">
            <v>Caixa coletora de sarjeta - CCS, D=40cm E H=1,00m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4</v>
          </cell>
          <cell r="G79">
            <v>382.07</v>
          </cell>
        </row>
        <row r="80">
          <cell r="A80" t="str">
            <v>DER78150c</v>
          </cell>
          <cell r="B80" t="str">
            <v>Caixa coletora de sarjeta - CCS, D=40cm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503.68</v>
          </cell>
        </row>
        <row r="81">
          <cell r="A81" t="str">
            <v>DER78150a</v>
          </cell>
          <cell r="B81" t="str">
            <v>Caixa coletora de sarjeta - CCS, D=60cm E H=1,5m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1</v>
          </cell>
          <cell r="G81">
            <v>500.45</v>
          </cell>
        </row>
        <row r="82">
          <cell r="A82" t="str">
            <v>04.930.01</v>
          </cell>
          <cell r="B82" t="str">
            <v>Caixa coletora de sarjeta-CCS 01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1</v>
          </cell>
          <cell r="G82">
            <v>568.85</v>
          </cell>
        </row>
        <row r="83">
          <cell r="A83" t="str">
            <v>04.931.03</v>
          </cell>
          <cell r="B83" t="str">
            <v>Caixa coletora de talvegue-CCT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2</v>
          </cell>
          <cell r="G83">
            <v>551.65</v>
          </cell>
        </row>
        <row r="84">
          <cell r="A84" t="str">
            <v>04.931.02</v>
          </cell>
          <cell r="B84" t="str">
            <v>Caixa coletora de talvegue-CCT 02</v>
          </cell>
          <cell r="C84" t="str">
            <v>DNER-ES287/97</v>
          </cell>
          <cell r="D84" t="str">
            <v xml:space="preserve"> </v>
          </cell>
          <cell r="E84" t="str">
            <v>un</v>
          </cell>
          <cell r="F84">
            <v>1</v>
          </cell>
          <cell r="G84">
            <v>564.34</v>
          </cell>
        </row>
        <row r="85">
          <cell r="A85" t="str">
            <v>04.960.01</v>
          </cell>
          <cell r="B85" t="str">
            <v>Boca de lobo simples c/ grelha de concreto-BLS 01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12</v>
          </cell>
          <cell r="G85">
            <v>203.51</v>
          </cell>
        </row>
        <row r="86">
          <cell r="A86" t="str">
            <v>04.960.02</v>
          </cell>
          <cell r="B86" t="str">
            <v>Boca de lobo simples c/ grelha de concreto-BLS 02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</v>
          </cell>
          <cell r="G86">
            <v>257.83999999999997</v>
          </cell>
        </row>
        <row r="87">
          <cell r="A87" t="str">
            <v>04.960.03</v>
          </cell>
          <cell r="B87" t="str">
            <v>Boca de lobo simples c/ grelha de concreto-BLS 03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7</v>
          </cell>
          <cell r="G87">
            <v>312.23</v>
          </cell>
        </row>
        <row r="88">
          <cell r="A88" t="str">
            <v>04.961.02</v>
          </cell>
          <cell r="B88" t="str">
            <v>Boca de lobo dupla c/ grelha de concreto-BLD 02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</v>
          </cell>
          <cell r="G88">
            <v>476.56</v>
          </cell>
        </row>
        <row r="89">
          <cell r="A89" t="str">
            <v>04.999.01</v>
          </cell>
          <cell r="B89" t="str">
            <v>Remoção de bueiros existentes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65</v>
          </cell>
          <cell r="G89">
            <v>13.06</v>
          </cell>
        </row>
        <row r="90">
          <cell r="A90" t="str">
            <v>04.999.02</v>
          </cell>
          <cell r="B90" t="str">
            <v>Demolição de dispositivos de concreto</v>
          </cell>
          <cell r="C90" t="str">
            <v>DNER-ES296/97</v>
          </cell>
          <cell r="D90" t="str">
            <v xml:space="preserve"> </v>
          </cell>
          <cell r="E90" t="str">
            <v>m3</v>
          </cell>
          <cell r="F90">
            <v>69.599999999999994</v>
          </cell>
          <cell r="G90">
            <v>12.58</v>
          </cell>
        </row>
        <row r="91">
          <cell r="A91" t="str">
            <v>P 04.100.07</v>
          </cell>
          <cell r="B91" t="str">
            <v>Execução de galerias D=0,40 c/ lastro de brita</v>
          </cell>
          <cell r="C91" t="str">
            <v xml:space="preserve"> </v>
          </cell>
          <cell r="D91" t="str">
            <v xml:space="preserve"> </v>
          </cell>
          <cell r="E91" t="str">
            <v>m</v>
          </cell>
          <cell r="F91">
            <v>2037</v>
          </cell>
          <cell r="G91">
            <v>41.68</v>
          </cell>
        </row>
        <row r="92">
          <cell r="A92" t="str">
            <v>P 04.100.09</v>
          </cell>
          <cell r="B92" t="str">
            <v>Execução de galerias D=0,60 c/ lastro de brita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529</v>
          </cell>
          <cell r="G92">
            <v>100.67</v>
          </cell>
        </row>
        <row r="93">
          <cell r="A93" t="str">
            <v>P 04.100.08</v>
          </cell>
          <cell r="B93" t="str">
            <v>Execução de galerias D=0,40 c/ lastro de concreto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287</v>
          </cell>
          <cell r="G93">
            <v>58.65</v>
          </cell>
        </row>
        <row r="94">
          <cell r="A94" t="str">
            <v>P 04.100.10</v>
          </cell>
          <cell r="B94" t="str">
            <v>Execução de galerias D=0,60 c/ lastro de concreto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111</v>
          </cell>
          <cell r="G94">
            <v>131.66</v>
          </cell>
        </row>
        <row r="95">
          <cell r="A95" t="str">
            <v>DER72350b</v>
          </cell>
          <cell r="B95" t="str">
            <v>Boca para BSTC D=40cm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4</v>
          </cell>
          <cell r="G95">
            <v>147.57</v>
          </cell>
        </row>
        <row r="96">
          <cell r="A96" t="str">
            <v>04.101.01</v>
          </cell>
          <cell r="B96" t="str">
            <v>Boca de BSTC D=0.60m-normal</v>
          </cell>
          <cell r="C96" t="str">
            <v>DNER-ES284/97</v>
          </cell>
          <cell r="D96" t="str">
            <v xml:space="preserve"> </v>
          </cell>
          <cell r="E96" t="str">
            <v>un</v>
          </cell>
          <cell r="F96">
            <v>6</v>
          </cell>
          <cell r="G96">
            <v>299.62</v>
          </cell>
        </row>
        <row r="97">
          <cell r="A97" t="str">
            <v>P 04.100.06</v>
          </cell>
          <cell r="B97" t="str">
            <v>Galeria D=0,40m envelopada</v>
          </cell>
          <cell r="C97" t="str">
            <v xml:space="preserve"> </v>
          </cell>
          <cell r="D97" t="str">
            <v xml:space="preserve"> </v>
          </cell>
          <cell r="E97" t="str">
            <v>m</v>
          </cell>
          <cell r="F97">
            <v>36</v>
          </cell>
          <cell r="G97">
            <v>103.37</v>
          </cell>
        </row>
        <row r="98">
          <cell r="A98" t="str">
            <v>P 04.100.12</v>
          </cell>
          <cell r="B98" t="str">
            <v>Galeria D=0,60m envelopada</v>
          </cell>
          <cell r="C98" t="str">
            <v xml:space="preserve"> </v>
          </cell>
          <cell r="D98" t="str">
            <v xml:space="preserve"> </v>
          </cell>
          <cell r="E98" t="str">
            <v>m</v>
          </cell>
          <cell r="F98">
            <v>23</v>
          </cell>
          <cell r="G98">
            <v>191.7</v>
          </cell>
        </row>
        <row r="99">
          <cell r="A99" t="str">
            <v>P.04.100.14</v>
          </cell>
          <cell r="B99" t="str">
            <v>Caixa de ligação e passagem BSTC, D=80cm, H=1,00m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1</v>
          </cell>
          <cell r="G99">
            <v>451.1</v>
          </cell>
        </row>
        <row r="100">
          <cell r="A100" t="str">
            <v>P.04.100.15</v>
          </cell>
          <cell r="B100" t="str">
            <v>Caixa de ligação e passagem BSTC,  D=1,00m, H=1,50m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</v>
          </cell>
          <cell r="G100">
            <v>741.5</v>
          </cell>
        </row>
        <row r="101">
          <cell r="A101" t="str">
            <v>P.04.100.16</v>
          </cell>
          <cell r="B101" t="str">
            <v>Caixa de ligação e passagem BDTC,  D=1,00m, H=1,50m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1</v>
          </cell>
          <cell r="G101">
            <v>1174.79</v>
          </cell>
        </row>
        <row r="102">
          <cell r="A102" t="str">
            <v>04.962.01</v>
          </cell>
          <cell r="B102" t="str">
            <v>Caixa de ligação e passagem- CLP 01</v>
          </cell>
          <cell r="C102" t="str">
            <v>DNER-ES287/97</v>
          </cell>
          <cell r="D102" t="str">
            <v xml:space="preserve"> </v>
          </cell>
          <cell r="E102" t="str">
            <v>un</v>
          </cell>
          <cell r="F102">
            <v>5</v>
          </cell>
          <cell r="G102">
            <v>371.03</v>
          </cell>
        </row>
        <row r="103">
          <cell r="A103" t="str">
            <v>04.962.02</v>
          </cell>
          <cell r="B103" t="str">
            <v>Caixa de ligação e passagem- CLP 02</v>
          </cell>
          <cell r="C103" t="str">
            <v>DNER-ES287/97</v>
          </cell>
          <cell r="D103" t="str">
            <v xml:space="preserve"> </v>
          </cell>
          <cell r="E103" t="str">
            <v>un</v>
          </cell>
          <cell r="F103">
            <v>3</v>
          </cell>
          <cell r="G103">
            <v>359.92</v>
          </cell>
        </row>
        <row r="104">
          <cell r="A104" t="str">
            <v>04.962.07</v>
          </cell>
          <cell r="B104" t="str">
            <v>Caixa de ligação e passagem- CLP 07</v>
          </cell>
          <cell r="C104" t="str">
            <v>DNER-ES287/97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443.2</v>
          </cell>
        </row>
        <row r="105">
          <cell r="A105" t="str">
            <v>04.962.08</v>
          </cell>
          <cell r="B105" t="str">
            <v>Caixa de ligação e passagem- CLP 08</v>
          </cell>
          <cell r="C105" t="str">
            <v>DNER-ES287/97</v>
          </cell>
          <cell r="D105" t="str">
            <v xml:space="preserve"> </v>
          </cell>
          <cell r="E105" t="str">
            <v>un</v>
          </cell>
          <cell r="F105">
            <v>1</v>
          </cell>
          <cell r="G105">
            <v>431.6</v>
          </cell>
        </row>
        <row r="106">
          <cell r="A106" t="str">
            <v>04.963.01</v>
          </cell>
          <cell r="B106" t="str">
            <v>Poço de visita- PVI 01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1</v>
          </cell>
          <cell r="G106">
            <v>493.1</v>
          </cell>
        </row>
        <row r="107">
          <cell r="A107" t="str">
            <v>04.963.02</v>
          </cell>
          <cell r="B107" t="str">
            <v>Poço de visita- PVI 02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</v>
          </cell>
          <cell r="G107">
            <v>481.49</v>
          </cell>
        </row>
        <row r="108">
          <cell r="A108" t="str">
            <v>04.963.31</v>
          </cell>
          <cell r="B108" t="str">
            <v>Chaminé dos poços de visita- CPV 01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368.29</v>
          </cell>
        </row>
        <row r="109">
          <cell r="F109" t="str">
            <v>SUB-TOTAL</v>
          </cell>
        </row>
        <row r="111">
          <cell r="B111" t="str">
            <v>OBRAS DE ARTE CORRENTES</v>
          </cell>
        </row>
        <row r="112">
          <cell r="A112" t="str">
            <v>04.001.01</v>
          </cell>
          <cell r="B112" t="str">
            <v>Escavação mecânica,reaterro e compactação (material de 1a categoria)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3714</v>
          </cell>
          <cell r="G112">
            <v>3.03</v>
          </cell>
        </row>
        <row r="113">
          <cell r="A113" t="str">
            <v>DER66050</v>
          </cell>
          <cell r="B113" t="str">
            <v>Corpo de BSTC D=50cm c/ lastro de brita</v>
          </cell>
          <cell r="C113" t="str">
            <v xml:space="preserve"> </v>
          </cell>
          <cell r="D113" t="str">
            <v xml:space="preserve"> </v>
          </cell>
          <cell r="E113" t="str">
            <v>m</v>
          </cell>
          <cell r="F113">
            <v>18</v>
          </cell>
          <cell r="G113">
            <v>54.42</v>
          </cell>
        </row>
        <row r="114">
          <cell r="A114" t="str">
            <v>DER72350a</v>
          </cell>
          <cell r="B114" t="str">
            <v>Boca para BSTC D=50cm - Normal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</v>
          </cell>
          <cell r="G114">
            <v>157.56</v>
          </cell>
        </row>
        <row r="115">
          <cell r="A115" t="str">
            <v>04.100.02</v>
          </cell>
          <cell r="B115" t="str">
            <v>Corpo de BSTC D=0.80m</v>
          </cell>
          <cell r="C115" t="str">
            <v>DNER-ES284/97</v>
          </cell>
          <cell r="D115" t="str">
            <v xml:space="preserve"> </v>
          </cell>
          <cell r="E115" t="str">
            <v xml:space="preserve">m </v>
          </cell>
          <cell r="F115">
            <v>99</v>
          </cell>
          <cell r="G115">
            <v>201.98</v>
          </cell>
        </row>
        <row r="116">
          <cell r="A116" t="str">
            <v>04.100.03</v>
          </cell>
          <cell r="B116" t="str">
            <v>Corpo de BSTC D=1.00m</v>
          </cell>
          <cell r="C116" t="str">
            <v>DNER-ES284/97</v>
          </cell>
          <cell r="D116" t="str">
            <v xml:space="preserve"> </v>
          </cell>
          <cell r="E116" t="str">
            <v xml:space="preserve">m </v>
          </cell>
          <cell r="F116">
            <v>200</v>
          </cell>
          <cell r="G116">
            <v>280.33</v>
          </cell>
        </row>
        <row r="117">
          <cell r="A117" t="str">
            <v>04.101.02</v>
          </cell>
          <cell r="B117" t="str">
            <v>Boca de BSTC D=0.80m-normal</v>
          </cell>
          <cell r="C117" t="str">
            <v>DNER-ES284/97</v>
          </cell>
          <cell r="D117" t="str">
            <v xml:space="preserve"> </v>
          </cell>
          <cell r="E117" t="str">
            <v>un</v>
          </cell>
          <cell r="F117">
            <v>4</v>
          </cell>
          <cell r="G117">
            <v>494.05</v>
          </cell>
        </row>
        <row r="118">
          <cell r="A118" t="str">
            <v>04.101.03</v>
          </cell>
          <cell r="B118" t="str">
            <v>Boca de BSTC D=1.00m-normal</v>
          </cell>
          <cell r="C118" t="str">
            <v>DNER-ES284/97</v>
          </cell>
          <cell r="D118" t="str">
            <v xml:space="preserve"> </v>
          </cell>
          <cell r="E118" t="str">
            <v>un</v>
          </cell>
          <cell r="F118">
            <v>3</v>
          </cell>
          <cell r="G118">
            <v>757.56</v>
          </cell>
        </row>
        <row r="119">
          <cell r="A119" t="str">
            <v>04.101.05</v>
          </cell>
          <cell r="B119" t="str">
            <v>Boca de BSTC D=1.50m-normal</v>
          </cell>
          <cell r="C119" t="str">
            <v>DNER-ES284/97</v>
          </cell>
          <cell r="D119" t="str">
            <v xml:space="preserve"> </v>
          </cell>
          <cell r="E119" t="str">
            <v>un</v>
          </cell>
          <cell r="F119">
            <v>3</v>
          </cell>
          <cell r="G119">
            <v>1942.12</v>
          </cell>
        </row>
        <row r="120">
          <cell r="A120" t="str">
            <v>04.110.01</v>
          </cell>
          <cell r="B120" t="str">
            <v>Corpo de BDTC D=1.00m</v>
          </cell>
          <cell r="C120" t="str">
            <v>DNER-ES284/97</v>
          </cell>
          <cell r="D120" t="str">
            <v xml:space="preserve"> </v>
          </cell>
          <cell r="E120" t="str">
            <v>m</v>
          </cell>
          <cell r="F120">
            <v>142</v>
          </cell>
          <cell r="G120">
            <v>572.14</v>
          </cell>
        </row>
        <row r="121">
          <cell r="A121" t="str">
            <v>04.110.02</v>
          </cell>
          <cell r="B121" t="str">
            <v>Corpo de BDTC D=1.20m</v>
          </cell>
          <cell r="C121" t="str">
            <v>DNER-ES284/97</v>
          </cell>
          <cell r="D121" t="str">
            <v xml:space="preserve"> </v>
          </cell>
          <cell r="E121" t="str">
            <v>m</v>
          </cell>
          <cell r="F121">
            <v>78</v>
          </cell>
          <cell r="G121">
            <v>745.38</v>
          </cell>
        </row>
        <row r="122">
          <cell r="A122" t="str">
            <v>04.111.01</v>
          </cell>
          <cell r="B122" t="str">
            <v>Boca de BDTC D=1.00m-normal</v>
          </cell>
          <cell r="C122" t="str">
            <v>DNER-ES284/97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1056.6199999999999</v>
          </cell>
        </row>
        <row r="123">
          <cell r="A123" t="str">
            <v>04.111.02</v>
          </cell>
          <cell r="B123" t="str">
            <v>Boca de BDTC D=1.20m-normal</v>
          </cell>
          <cell r="C123" t="str">
            <v>DNER-ES284/97</v>
          </cell>
          <cell r="D123" t="str">
            <v xml:space="preserve"> </v>
          </cell>
          <cell r="E123" t="str">
            <v>un</v>
          </cell>
          <cell r="F123">
            <v>2</v>
          </cell>
          <cell r="G123">
            <v>1521.54</v>
          </cell>
        </row>
        <row r="124">
          <cell r="A124" t="str">
            <v>DER67700</v>
          </cell>
          <cell r="B124" t="str">
            <v>Corpo de BTTC D=0.80m c/enrocamento e laje</v>
          </cell>
          <cell r="C124" t="str">
            <v xml:space="preserve"> </v>
          </cell>
          <cell r="D124" t="str">
            <v xml:space="preserve"> </v>
          </cell>
          <cell r="E124" t="str">
            <v>m</v>
          </cell>
          <cell r="F124">
            <v>31</v>
          </cell>
          <cell r="G124">
            <v>599.96</v>
          </cell>
        </row>
        <row r="125">
          <cell r="A125" t="str">
            <v>DER73550</v>
          </cell>
          <cell r="B125" t="str">
            <v>Boca de BTTC D=0,80m-normal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</v>
          </cell>
          <cell r="G125">
            <v>685.42</v>
          </cell>
        </row>
        <row r="126">
          <cell r="A126" t="str">
            <v>P 04.100.23</v>
          </cell>
          <cell r="B126" t="str">
            <v>Bueiro Met.Corrug.circular, T.Armco,  c/Epoxy-bonded, MP-100, D=1,50 m, E=2,0mm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54</v>
          </cell>
          <cell r="G126">
            <v>510.8</v>
          </cell>
        </row>
        <row r="127">
          <cell r="F127" t="str">
            <v>SUB-TOTAL</v>
          </cell>
        </row>
        <row r="128">
          <cell r="B128" t="str">
            <v>OBRAS COMPLEMENTARES</v>
          </cell>
        </row>
        <row r="129">
          <cell r="A129" t="str">
            <v>05.100.00</v>
          </cell>
          <cell r="B129" t="str">
            <v>Enleivamento</v>
          </cell>
          <cell r="C129" t="str">
            <v>DNER-ES341/97</v>
          </cell>
          <cell r="D129" t="str">
            <v xml:space="preserve"> </v>
          </cell>
          <cell r="E129" t="str">
            <v>m2</v>
          </cell>
          <cell r="F129">
            <v>77733</v>
          </cell>
          <cell r="G129">
            <v>2.06</v>
          </cell>
        </row>
        <row r="130">
          <cell r="A130" t="str">
            <v>P 05.100.02</v>
          </cell>
          <cell r="B130" t="str">
            <v>Fornecimento e plantio de árvore selecionada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251</v>
          </cell>
          <cell r="G130">
            <v>6.02</v>
          </cell>
        </row>
        <row r="131">
          <cell r="A131" t="str">
            <v>05.102.00</v>
          </cell>
          <cell r="B131" t="str">
            <v>Hidrossemeadura</v>
          </cell>
          <cell r="C131" t="str">
            <v>DNER-ES341/97</v>
          </cell>
          <cell r="D131" t="str">
            <v xml:space="preserve"> </v>
          </cell>
          <cell r="E131" t="str">
            <v>m2</v>
          </cell>
          <cell r="F131">
            <v>241</v>
          </cell>
          <cell r="G131">
            <v>0.49</v>
          </cell>
        </row>
        <row r="132">
          <cell r="A132" t="str">
            <v>DER81950</v>
          </cell>
          <cell r="B132" t="str">
            <v>Calçada em lastro de brita c/revestimento em concreto</v>
          </cell>
          <cell r="C132" t="str">
            <v xml:space="preserve"> </v>
          </cell>
          <cell r="D132" t="str">
            <v xml:space="preserve"> </v>
          </cell>
          <cell r="E132" t="str">
            <v>m2</v>
          </cell>
          <cell r="F132">
            <v>13620</v>
          </cell>
          <cell r="G132">
            <v>8.94</v>
          </cell>
        </row>
        <row r="133">
          <cell r="A133" t="str">
            <v>05.301.01</v>
          </cell>
          <cell r="B133" t="str">
            <v>Alvenaria tijolos</v>
          </cell>
          <cell r="C133" t="str">
            <v xml:space="preserve"> </v>
          </cell>
          <cell r="D133" t="str">
            <v xml:space="preserve"> </v>
          </cell>
          <cell r="E133" t="str">
            <v>m2</v>
          </cell>
          <cell r="F133">
            <v>200</v>
          </cell>
          <cell r="G133">
            <v>24.32</v>
          </cell>
        </row>
        <row r="134">
          <cell r="A134" t="str">
            <v>P 05.300.00</v>
          </cell>
          <cell r="B134" t="str">
            <v>Abrigos para passageiros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8</v>
          </cell>
          <cell r="G134">
            <v>832.7</v>
          </cell>
        </row>
      </sheetData>
      <sheetData sheetId="10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50000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01.100.12</v>
          </cell>
          <cell r="B17" t="str">
            <v>Escavação,carga e transportes de material de 1a categoria DMT= 600 a 800m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113272</v>
          </cell>
          <cell r="G17">
            <v>2.19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14085</v>
          </cell>
          <cell r="G18">
            <v>3.26</v>
          </cell>
        </row>
        <row r="19">
          <cell r="A19" t="str">
            <v>DER50385</v>
          </cell>
          <cell r="B19" t="str">
            <v>Esc.  Carga e Transp. de mat. 1a cat. c/ CB 26000&lt;DMT&lt;28000m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17676</v>
          </cell>
          <cell r="G19">
            <v>15.02</v>
          </cell>
        </row>
        <row r="20">
          <cell r="A20" t="str">
            <v>01.101.12</v>
          </cell>
          <cell r="B20" t="str">
            <v>Escavação,carga e transportes de material de 2a categoria,c/CB,  DMT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75515</v>
          </cell>
          <cell r="G20">
            <v>3.23</v>
          </cell>
        </row>
        <row r="21">
          <cell r="A21" t="str">
            <v>01.101.19</v>
          </cell>
          <cell r="B21" t="str">
            <v>Escavação,carga e transportes de material de 2a categoria,c/CB,  DMT 2000 a 3000m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12149</v>
          </cell>
          <cell r="G21">
            <v>4.51</v>
          </cell>
        </row>
        <row r="22">
          <cell r="A22" t="str">
            <v>DER52101</v>
          </cell>
          <cell r="B22" t="str">
            <v>Esc. Carga e Transp. de solos moles 1200&lt;DMT&lt;=1400m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13597</v>
          </cell>
          <cell r="G22">
            <v>4.74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168653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21862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54585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9402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7485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49751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113720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13239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1626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1626</v>
          </cell>
          <cell r="G35">
            <v>5.73</v>
          </cell>
        </row>
        <row r="36">
          <cell r="F36" t="str">
            <v>SUB-TOTAL</v>
          </cell>
        </row>
        <row r="38">
          <cell r="B38" t="str">
            <v>DRENAGEM</v>
          </cell>
        </row>
        <row r="39">
          <cell r="A39" t="str">
            <v>04.000.00</v>
          </cell>
          <cell r="B39" t="str">
            <v>Escavação manual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157</v>
          </cell>
          <cell r="G39">
            <v>17.57</v>
          </cell>
        </row>
        <row r="40">
          <cell r="A40" t="str">
            <v>04.001.00</v>
          </cell>
          <cell r="B40" t="str">
            <v>Escavação mecânica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1085</v>
          </cell>
          <cell r="G40">
            <v>2.09</v>
          </cell>
        </row>
        <row r="41">
          <cell r="A41" t="str">
            <v>04.001.01</v>
          </cell>
          <cell r="B41" t="str">
            <v>Escavação mecânica,reaterro e compactação (material de 1a categoria)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1888</v>
          </cell>
          <cell r="G41">
            <v>3.03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805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1023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4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1095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6</v>
          </cell>
          <cell r="G46">
            <v>20.86</v>
          </cell>
        </row>
        <row r="47">
          <cell r="A47" t="str">
            <v>04.900.04</v>
          </cell>
          <cell r="B47" t="str">
            <v>Sarjeta triangular de concreto-STC 04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264</v>
          </cell>
          <cell r="G47">
            <v>12.93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678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572</v>
          </cell>
          <cell r="G49">
            <v>19.170000000000002</v>
          </cell>
        </row>
        <row r="50">
          <cell r="A50" t="str">
            <v>04.910.05</v>
          </cell>
          <cell r="B50" t="str">
            <v>Meio-fio de concreto-MFC 05</v>
          </cell>
          <cell r="C50" t="str">
            <v>DNER-ES290/97</v>
          </cell>
          <cell r="D50" t="str">
            <v xml:space="preserve"> </v>
          </cell>
          <cell r="E50" t="str">
            <v>m</v>
          </cell>
          <cell r="F50">
            <v>2286</v>
          </cell>
          <cell r="G50">
            <v>10.54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2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 t="str">
            <v xml:space="preserve"> 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Dissipador de energia- DES 01</v>
          </cell>
          <cell r="C54" t="str">
            <v>DNER-ES283/97</v>
          </cell>
          <cell r="D54" t="str">
            <v xml:space="preserve"> 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04.960.01</v>
          </cell>
          <cell r="B55" t="str">
            <v>Boca de lobo simples c/ grelha de concreto-BLS 01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4</v>
          </cell>
          <cell r="G55">
            <v>203.51</v>
          </cell>
        </row>
        <row r="56">
          <cell r="A56" t="str">
            <v>04.960.02</v>
          </cell>
          <cell r="B56" t="str">
            <v>Boca de lobo simples c/ grelha de concreto-BLS 02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4</v>
          </cell>
          <cell r="G56">
            <v>257.83999999999997</v>
          </cell>
        </row>
        <row r="57">
          <cell r="A57" t="str">
            <v>04.962.01</v>
          </cell>
          <cell r="B57" t="str">
            <v>Caixa de ligação e passagem- CLP 01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371.03</v>
          </cell>
        </row>
        <row r="58">
          <cell r="A58" t="str">
            <v>04.962.15</v>
          </cell>
          <cell r="B58" t="str">
            <v>Caixa de ligação e passagem- CLP 15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1</v>
          </cell>
          <cell r="G58">
            <v>683.07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317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40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86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198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4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5</v>
          </cell>
          <cell r="G64">
            <v>299.62</v>
          </cell>
        </row>
        <row r="65">
          <cell r="A65" t="str">
            <v>04.963.03</v>
          </cell>
          <cell r="B65" t="str">
            <v>Poço de visita- PVI 03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04.991.01</v>
          </cell>
          <cell r="B66" t="str">
            <v>Tampa de concreto p/ caixa coletora(4 nervuras)-TCC 01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48.34</v>
          </cell>
        </row>
        <row r="67">
          <cell r="F67" t="str">
            <v>SUB-TOTAL</v>
          </cell>
        </row>
        <row r="69">
          <cell r="B69" t="str">
            <v>OBRAS DE ARTE ESPECIAIS</v>
          </cell>
        </row>
        <row r="70">
          <cell r="B70" t="str">
            <v>Infra e Mesoestrutura</v>
          </cell>
        </row>
        <row r="71">
          <cell r="A71" t="str">
            <v>DER90150</v>
          </cell>
          <cell r="B71" t="str">
            <v>Escavação em tubulão a céu aberto em material de 1ªcateg.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90</v>
          </cell>
          <cell r="G71">
            <v>184.89</v>
          </cell>
        </row>
        <row r="72">
          <cell r="A72" t="str">
            <v>DER90160</v>
          </cell>
          <cell r="B72" t="str">
            <v>Escavação em tubulão a céu aberto em material de 3ªcateg.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640.85</v>
          </cell>
        </row>
        <row r="73">
          <cell r="A73" t="str">
            <v>DER90170</v>
          </cell>
          <cell r="B73" t="str">
            <v>Escavação em tubulão sob ar comprimido em material de 1ªcateg.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742.04</v>
          </cell>
        </row>
        <row r="74">
          <cell r="A74" t="str">
            <v>DER90180</v>
          </cell>
          <cell r="B74" t="str">
            <v>Escavação em tubulão sob ar comprimido em material de 3ªcateg.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110</v>
          </cell>
          <cell r="G74">
            <v>1154.25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331</v>
          </cell>
          <cell r="G75">
            <v>21.86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210</v>
          </cell>
          <cell r="G76">
            <v>30.76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11325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252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OAE6</v>
          </cell>
          <cell r="B80" t="str">
            <v>Escoramento metálico comum (cimbramento)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9500</v>
          </cell>
          <cell r="G80">
            <v>27.58</v>
          </cell>
        </row>
        <row r="81">
          <cell r="A81" t="str">
            <v>03.371.02</v>
          </cell>
          <cell r="B81" t="str">
            <v>Formas de placa compensada plastificada</v>
          </cell>
          <cell r="C81" t="str">
            <v xml:space="preserve"> </v>
          </cell>
          <cell r="D81" t="str">
            <v xml:space="preserve"> </v>
          </cell>
          <cell r="E81" t="str">
            <v>m2</v>
          </cell>
          <cell r="F81">
            <v>2606</v>
          </cell>
          <cell r="G81">
            <v>30.76</v>
          </cell>
        </row>
        <row r="82">
          <cell r="A82" t="str">
            <v>03.371.00</v>
          </cell>
          <cell r="B82" t="str">
            <v>Formas de madeira compensada</v>
          </cell>
          <cell r="C82" t="str">
            <v xml:space="preserve"> </v>
          </cell>
          <cell r="D82" t="str">
            <v xml:space="preserve"> </v>
          </cell>
          <cell r="E82" t="str">
            <v>m2</v>
          </cell>
          <cell r="F82">
            <v>928</v>
          </cell>
          <cell r="G82">
            <v>21.86</v>
          </cell>
        </row>
        <row r="83">
          <cell r="A83" t="str">
            <v>03.353.00</v>
          </cell>
          <cell r="B83" t="str">
            <v>Forn., preparo e colocação nas formas, de aço CA-50</v>
          </cell>
          <cell r="C83" t="str">
            <v xml:space="preserve"> </v>
          </cell>
          <cell r="D83" t="str">
            <v xml:space="preserve"> </v>
          </cell>
          <cell r="E83" t="str">
            <v>kg</v>
          </cell>
          <cell r="F83">
            <v>119265</v>
          </cell>
          <cell r="G83">
            <v>2.59</v>
          </cell>
        </row>
        <row r="84">
          <cell r="A84" t="str">
            <v>OAE4</v>
          </cell>
          <cell r="B84" t="str">
            <v>Armadura de protensão, fornecimento, bainhas, ancoragens, operações de protensão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45662</v>
          </cell>
          <cell r="G84">
            <v>19.28</v>
          </cell>
        </row>
        <row r="85">
          <cell r="A85" t="str">
            <v>OAE19</v>
          </cell>
          <cell r="B85" t="str">
            <v>Injeção de nata (cabos 12 varas 1/2")</v>
          </cell>
          <cell r="C85" t="str">
            <v xml:space="preserve"> </v>
          </cell>
          <cell r="D85" t="str">
            <v xml:space="preserve"> </v>
          </cell>
          <cell r="E85" t="str">
            <v>m</v>
          </cell>
          <cell r="F85">
            <v>1841.2</v>
          </cell>
          <cell r="G85">
            <v>3.65</v>
          </cell>
        </row>
        <row r="86">
          <cell r="A86" t="str">
            <v>OAE1</v>
          </cell>
          <cell r="B86" t="str">
            <v>Ancoragem ativa - Fornecimento, instalação e protensão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48</v>
          </cell>
          <cell r="G86">
            <v>682.29</v>
          </cell>
        </row>
        <row r="87">
          <cell r="A87" t="str">
            <v>03.330.00</v>
          </cell>
          <cell r="B87" t="str">
            <v>Concreto fck= 35 MPa-contr. raz. uso ger.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1403</v>
          </cell>
          <cell r="G87">
            <v>166.78</v>
          </cell>
        </row>
        <row r="88">
          <cell r="B88" t="str">
            <v>Diversos</v>
          </cell>
        </row>
        <row r="89">
          <cell r="A89" t="str">
            <v>03.510.00</v>
          </cell>
          <cell r="B89" t="str">
            <v>Aparelho de apoio em neoprene</v>
          </cell>
          <cell r="C89" t="str">
            <v xml:space="preserve"> </v>
          </cell>
          <cell r="D89" t="str">
            <v xml:space="preserve"> </v>
          </cell>
          <cell r="E89" t="str">
            <v>kg</v>
          </cell>
          <cell r="F89">
            <v>665</v>
          </cell>
          <cell r="G89">
            <v>86.94</v>
          </cell>
        </row>
        <row r="90">
          <cell r="A90" t="str">
            <v>03.700.01</v>
          </cell>
          <cell r="B90" t="str">
            <v>Guarda corpo em concreto Fck = 18 MPa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148</v>
          </cell>
          <cell r="G90">
            <v>80.150000000000006</v>
          </cell>
        </row>
        <row r="91">
          <cell r="B91" t="str">
            <v>Barreiras de segurança (C.A.) Tipo New Jersey (312 m)</v>
          </cell>
        </row>
        <row r="92">
          <cell r="A92" t="str">
            <v>03.371.01</v>
          </cell>
          <cell r="B92" t="str">
            <v>Formas de placa compensada resinada</v>
          </cell>
          <cell r="C92" t="str">
            <v xml:space="preserve"> </v>
          </cell>
          <cell r="D92" t="str">
            <v xml:space="preserve"> </v>
          </cell>
          <cell r="E92" t="str">
            <v>m2</v>
          </cell>
          <cell r="F92">
            <v>561.6</v>
          </cell>
          <cell r="G92">
            <v>21.86</v>
          </cell>
        </row>
        <row r="93">
          <cell r="A93" t="str">
            <v>03.353.00</v>
          </cell>
          <cell r="B93" t="str">
            <v>Forn., preparo e colocação nas formas, de aço CA-50</v>
          </cell>
          <cell r="C93" t="str">
            <v xml:space="preserve"> </v>
          </cell>
          <cell r="D93" t="str">
            <v xml:space="preserve"> </v>
          </cell>
          <cell r="E93" t="str">
            <v>kg</v>
          </cell>
          <cell r="F93">
            <v>4368</v>
          </cell>
          <cell r="G93">
            <v>2.59</v>
          </cell>
        </row>
        <row r="94">
          <cell r="A94" t="str">
            <v>03.326.00</v>
          </cell>
          <cell r="B94" t="str">
            <v xml:space="preserve">Concreto fck= 20 MPa-contr. raz. uso ger. 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73</v>
          </cell>
          <cell r="G94">
            <v>149.19999999999999</v>
          </cell>
        </row>
        <row r="95">
          <cell r="B95" t="str">
            <v>Placas de aproximação( 04 unidades)</v>
          </cell>
        </row>
        <row r="96">
          <cell r="A96" t="str">
            <v>03.371.00</v>
          </cell>
          <cell r="B96" t="str">
            <v>Formas de madeira compensada</v>
          </cell>
          <cell r="C96" t="str">
            <v xml:space="preserve"> </v>
          </cell>
          <cell r="D96" t="str">
            <v xml:space="preserve"> </v>
          </cell>
          <cell r="E96" t="str">
            <v>m2</v>
          </cell>
          <cell r="F96">
            <v>32</v>
          </cell>
          <cell r="G96">
            <v>21.86</v>
          </cell>
        </row>
        <row r="97">
          <cell r="A97" t="str">
            <v>03.353.00</v>
          </cell>
          <cell r="B97" t="str">
            <v>Forn., preparo e colocação nas formas, de aço CA-50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3968</v>
          </cell>
          <cell r="G97">
            <v>2.59</v>
          </cell>
        </row>
        <row r="98">
          <cell r="A98" t="str">
            <v>03.326.00</v>
          </cell>
          <cell r="B98" t="str">
            <v xml:space="preserve">Concreto fck= 20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38</v>
          </cell>
          <cell r="G98">
            <v>149.19999999999999</v>
          </cell>
        </row>
        <row r="99">
          <cell r="B99" t="str">
            <v>Drenos</v>
          </cell>
        </row>
        <row r="100">
          <cell r="A100" t="str">
            <v>P 03.991.01c</v>
          </cell>
          <cell r="B100" t="str">
            <v>Dreno de FF D= 100 mm x 500mm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40</v>
          </cell>
          <cell r="G100">
            <v>15.64</v>
          </cell>
        </row>
        <row r="101">
          <cell r="A101" t="str">
            <v>P 03.991.01b</v>
          </cell>
          <cell r="B101" t="str">
            <v>Dreno de FF D= 50 mm x 500mm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30</v>
          </cell>
          <cell r="G101">
            <v>6.63</v>
          </cell>
        </row>
        <row r="102">
          <cell r="A102" t="str">
            <v>P 03.991.01a</v>
          </cell>
          <cell r="B102" t="str">
            <v>Dreno de FF D= 30 mm x 750mm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40</v>
          </cell>
          <cell r="G102">
            <v>6.25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6227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2241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246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 t="str">
            <v xml:space="preserve"> </v>
          </cell>
          <cell r="D110" t="str">
            <v xml:space="preserve"> 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Alvenaria de pedra argamassada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PI 01</v>
          </cell>
          <cell r="B112" t="str">
            <v>Poste de aço galv. a fogo, c/ 20,0m de alt. p/ instal. tipo engastado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7</v>
          </cell>
          <cell r="G112">
            <v>2662.25</v>
          </cell>
        </row>
        <row r="113">
          <cell r="A113" t="str">
            <v>PI 02</v>
          </cell>
          <cell r="B113" t="str">
            <v>Poste de aço galvanizado a fogo, c/ 10,0m de alt. p/instal.na lat. dos viadutos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500</v>
          </cell>
        </row>
        <row r="114">
          <cell r="A114" t="str">
            <v>PI 03</v>
          </cell>
          <cell r="B114" t="str">
            <v xml:space="preserve">Luminária p/ iluminação pública ref.HRC-612 da Philips ou similar 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12</v>
          </cell>
          <cell r="G114">
            <v>400</v>
          </cell>
        </row>
        <row r="115">
          <cell r="A115" t="str">
            <v>PI 04</v>
          </cell>
          <cell r="B115" t="str">
            <v xml:space="preserve">Luminária p/ iluminação pública ref.SRC-612 da Philips ou similar 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22</v>
          </cell>
          <cell r="G115">
            <v>425.5</v>
          </cell>
        </row>
        <row r="116">
          <cell r="A116" t="str">
            <v>PI 07</v>
          </cell>
          <cell r="B116" t="str">
            <v>Suporte p/ luminária tipo ZGP402 da Philips ou similar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7</v>
          </cell>
          <cell r="G116">
            <v>100</v>
          </cell>
        </row>
        <row r="117">
          <cell r="A117" t="str">
            <v>PI 08</v>
          </cell>
          <cell r="B117" t="str">
            <v>Suporte p/ luminária tipo ZGP401 da Philips ou similar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20</v>
          </cell>
          <cell r="G117">
            <v>81.650000000000006</v>
          </cell>
        </row>
        <row r="118">
          <cell r="A118" t="str">
            <v>PI 09</v>
          </cell>
          <cell r="B118" t="str">
            <v>Lâmpada a vapor de sódio 400W, alta pressão, base E40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22</v>
          </cell>
          <cell r="G118">
            <v>33.35</v>
          </cell>
        </row>
        <row r="119">
          <cell r="A119" t="str">
            <v>PI 10</v>
          </cell>
          <cell r="B119" t="str">
            <v>Lâmpada a vapor de mercúrio 250W, alta pressão, base E40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12</v>
          </cell>
          <cell r="G119">
            <v>28.75</v>
          </cell>
        </row>
        <row r="120">
          <cell r="A120" t="str">
            <v>PI 14</v>
          </cell>
          <cell r="B120" t="str">
            <v>Caixa de passagem para instalação aparente D=50mm, tipo T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120</v>
          </cell>
          <cell r="G120">
            <v>4.08</v>
          </cell>
        </row>
        <row r="121">
          <cell r="A121" t="str">
            <v>PI 22</v>
          </cell>
          <cell r="B121" t="str">
            <v>Base completa com fusível Diazed, 6A, retardado, incluíndo tampa, anel de proteção e ajuste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34</v>
          </cell>
          <cell r="G121">
            <v>8.6300000000000008</v>
          </cell>
        </row>
        <row r="122">
          <cell r="A122" t="str">
            <v>PI 23</v>
          </cell>
          <cell r="B122" t="str">
            <v>Contator tripolar a seco, p/ corrente alternada - 55 A, para uso em rede 380/220V - 60Hz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234.6</v>
          </cell>
        </row>
        <row r="123">
          <cell r="A123" t="str">
            <v>PI 24</v>
          </cell>
          <cell r="B123" t="str">
            <v>Fita elétrica auto fusão a base de borracha EPR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5</v>
          </cell>
          <cell r="G123">
            <v>6.39</v>
          </cell>
        </row>
        <row r="124">
          <cell r="A124" t="str">
            <v>PI 25</v>
          </cell>
          <cell r="B124" t="str">
            <v>Fita adesiva plástica isolante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8</v>
          </cell>
          <cell r="G124">
            <v>3.84</v>
          </cell>
        </row>
        <row r="125">
          <cell r="A125" t="str">
            <v>PI 26</v>
          </cell>
          <cell r="B125" t="str">
            <v>Relé fotoelétrico c/ suporte para fixação galv. com furo 18mm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</v>
          </cell>
          <cell r="G125">
            <v>11.5</v>
          </cell>
        </row>
        <row r="126">
          <cell r="A126" t="str">
            <v>PI 27</v>
          </cell>
          <cell r="B126" t="str">
            <v>Cabo isolado p/ 1000V, bitola 35mm²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3600</v>
          </cell>
          <cell r="G126">
            <v>1.55</v>
          </cell>
        </row>
        <row r="127">
          <cell r="A127" t="str">
            <v>PI 28</v>
          </cell>
          <cell r="B127" t="str">
            <v>Eletroduto de aço tipo pesado 100mm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120</v>
          </cell>
          <cell r="G127">
            <v>28.55</v>
          </cell>
        </row>
        <row r="128">
          <cell r="A128" t="str">
            <v>PI 29</v>
          </cell>
          <cell r="B128" t="str">
            <v>Curva em alumínio fundido de alta resistência, fixação por encaixe,50mm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PI 30</v>
          </cell>
          <cell r="B129" t="str">
            <v>Haste para aterramento aço-cobre D 13x2400mm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15</v>
          </cell>
          <cell r="G129">
            <v>6.04</v>
          </cell>
        </row>
        <row r="130">
          <cell r="A130" t="str">
            <v>PI 31</v>
          </cell>
          <cell r="B130" t="str">
            <v>Cabo de cobre nú meio duro, 7 fios 2AWG</v>
          </cell>
          <cell r="C130" t="str">
            <v xml:space="preserve"> </v>
          </cell>
          <cell r="D130" t="str">
            <v xml:space="preserve"> </v>
          </cell>
          <cell r="E130" t="str">
            <v>kg</v>
          </cell>
          <cell r="F130">
            <v>10</v>
          </cell>
          <cell r="G130">
            <v>7.02</v>
          </cell>
        </row>
        <row r="131">
          <cell r="A131" t="str">
            <v>PI 32</v>
          </cell>
          <cell r="B131" t="str">
            <v>Conetor paralelo, liga alumínio tronco 1/0-4 AWG e derivação 2-4AWG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10</v>
          </cell>
          <cell r="G131">
            <v>1.04</v>
          </cell>
        </row>
        <row r="132">
          <cell r="A132" t="str">
            <v>PI 33</v>
          </cell>
          <cell r="B132" t="str">
            <v>Tubo de aço galvanizado, vara de 6m e 50mm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74.06</v>
          </cell>
        </row>
        <row r="133">
          <cell r="A133" t="str">
            <v>PI 34</v>
          </cell>
          <cell r="B133" t="str">
            <v>Construção de caixa tipo SP, ou pré-instalada com as mesmas características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19</v>
          </cell>
          <cell r="G133">
            <v>180</v>
          </cell>
        </row>
        <row r="134">
          <cell r="A134" t="str">
            <v>PI 35</v>
          </cell>
          <cell r="B134" t="str">
            <v>Construção de embasamento p/ poste tipo engastado, 20m de altura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7</v>
          </cell>
          <cell r="G134">
            <v>494</v>
          </cell>
        </row>
        <row r="135">
          <cell r="A135" t="str">
            <v>PI 36</v>
          </cell>
          <cell r="B135" t="str">
            <v>Construção de embasamento p/ poste tipo engastado, concreto duplo T, 10m de altura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12</v>
          </cell>
          <cell r="G135">
            <v>285</v>
          </cell>
        </row>
        <row r="136">
          <cell r="A136" t="str">
            <v>PI 38</v>
          </cell>
          <cell r="B136" t="str">
            <v>Confecção de emendas retas ou derivação em cabos classe 1000V, c/ conector à compressão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20</v>
          </cell>
          <cell r="G136">
            <v>4.5</v>
          </cell>
        </row>
        <row r="137">
          <cell r="A137" t="str">
            <v>PI 39</v>
          </cell>
          <cell r="B137" t="str">
            <v>Fixação de haste de terra e conexão ao neutro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15</v>
          </cell>
          <cell r="G137">
            <v>35</v>
          </cell>
        </row>
        <row r="138">
          <cell r="A138" t="str">
            <v>PI 40</v>
          </cell>
          <cell r="B138" t="str">
            <v>Montagem eletromecân.de iluminação a 17,5m de alt., formada p/2 pétalas, c/ fixação dos equip.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7</v>
          </cell>
          <cell r="G138">
            <v>550</v>
          </cell>
        </row>
        <row r="139">
          <cell r="A139" t="str">
            <v>PI 41</v>
          </cell>
          <cell r="B139" t="str">
            <v>Instalação de tubo de aço vara de 6m e curva de entrada de cabos na lateral do poste c/ fix. dutos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200</v>
          </cell>
        </row>
        <row r="140">
          <cell r="A140" t="str">
            <v>PI 42</v>
          </cell>
          <cell r="B140" t="str">
            <v>Instalação de poste de aço de 20m de altura engastado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7</v>
          </cell>
          <cell r="G140">
            <v>250</v>
          </cell>
        </row>
        <row r="141">
          <cell r="A141" t="str">
            <v>PI 43</v>
          </cell>
          <cell r="B141" t="str">
            <v>Travessia de pista asfáltica p/ lançamento dutos aço tipo pesado 100mm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70</v>
          </cell>
        </row>
        <row r="142">
          <cell r="A142" t="str">
            <v>PI 44</v>
          </cell>
          <cell r="B142" t="str">
            <v>Montagem eletromecânica de luminária 10,0m de altura, c/ fixação dos equip.e conexões elétricos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20</v>
          </cell>
          <cell r="G142">
            <v>60</v>
          </cell>
        </row>
        <row r="143">
          <cell r="A143" t="str">
            <v>PI 46</v>
          </cell>
          <cell r="B143" t="str">
            <v>Fixação de eletroduto de aço vara 3m ao longo das passarelas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120</v>
          </cell>
          <cell r="G143">
            <v>30</v>
          </cell>
        </row>
        <row r="144">
          <cell r="A144" t="str">
            <v>PI 51</v>
          </cell>
          <cell r="B144" t="str">
            <v>Eletoduto de PVC corrugado tipo Kanalex ou similar, 50 mm</v>
          </cell>
          <cell r="C144" t="str">
            <v xml:space="preserve"> </v>
          </cell>
          <cell r="D144" t="str">
            <v xml:space="preserve"> </v>
          </cell>
          <cell r="E144" t="str">
            <v>m</v>
          </cell>
          <cell r="F144">
            <v>415</v>
          </cell>
          <cell r="G144">
            <v>3.02</v>
          </cell>
        </row>
        <row r="145">
          <cell r="A145" t="str">
            <v>PI 56</v>
          </cell>
          <cell r="B145" t="str">
            <v>Cabo isolado p/ 1000V, 4 mm² de alumínio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440</v>
          </cell>
          <cell r="G145">
            <v>0.37</v>
          </cell>
        </row>
        <row r="146">
          <cell r="A146" t="str">
            <v>PI 63</v>
          </cell>
          <cell r="B146" t="str">
            <v>Eletroduto de aço galvanizado, d=50mm, vara de 3m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120</v>
          </cell>
          <cell r="G146">
            <v>40</v>
          </cell>
        </row>
        <row r="147">
          <cell r="A147" t="str">
            <v>PI 64</v>
          </cell>
          <cell r="B147" t="str">
            <v>Caixa de passagem p/ instalação aparente, D=50mm, tipo E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10</v>
          </cell>
          <cell r="G147">
            <v>20</v>
          </cell>
        </row>
        <row r="148">
          <cell r="A148" t="str">
            <v>PI 65</v>
          </cell>
          <cell r="B148" t="str">
            <v>Cabo de alumínio 1/0</v>
          </cell>
          <cell r="C148" t="str">
            <v xml:space="preserve"> </v>
          </cell>
          <cell r="D148" t="str">
            <v xml:space="preserve"> </v>
          </cell>
          <cell r="E148" t="str">
            <v>m</v>
          </cell>
          <cell r="F148">
            <v>450</v>
          </cell>
          <cell r="G148">
            <v>1.7</v>
          </cell>
        </row>
        <row r="149">
          <cell r="A149" t="str">
            <v>PI 66</v>
          </cell>
          <cell r="B149" t="str">
            <v>Cabo isolado p/ 1000 V, 6 mm2 de alumínio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140</v>
          </cell>
          <cell r="G149">
            <v>1</v>
          </cell>
        </row>
        <row r="150">
          <cell r="A150" t="str">
            <v>PI 68</v>
          </cell>
          <cell r="B150" t="str">
            <v>Instalação poste metálico c/ base, 10m de altura na lateral do viaduto</v>
          </cell>
          <cell r="C150" t="str">
            <v xml:space="preserve"> </v>
          </cell>
          <cell r="D150" t="str">
            <v xml:space="preserve"> </v>
          </cell>
          <cell r="E150" t="str">
            <v>un</v>
          </cell>
          <cell r="F150">
            <v>8</v>
          </cell>
          <cell r="G150">
            <v>100</v>
          </cell>
        </row>
        <row r="151">
          <cell r="A151" t="str">
            <v>PI 57</v>
          </cell>
          <cell r="B151" t="str">
            <v>Lançamento de cabos em eletroduto de PVC corrugado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415</v>
          </cell>
          <cell r="G151">
            <v>3</v>
          </cell>
        </row>
        <row r="152">
          <cell r="A152" t="str">
            <v>PI 37</v>
          </cell>
          <cell r="B152" t="str">
            <v>Lançamento de cabos em dutos de aço, classe 1000V, circuito trifásico mais neutro, e monofásico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60</v>
          </cell>
          <cell r="G152">
            <v>4</v>
          </cell>
        </row>
        <row r="153">
          <cell r="A153" t="str">
            <v>PI 69</v>
          </cell>
          <cell r="B153" t="str">
            <v>Instalação de poste concreto duplo T, 10m de altura, engastado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12</v>
          </cell>
          <cell r="G153">
            <v>200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550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530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14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1</v>
          </cell>
          <cell r="G157">
            <v>75</v>
          </cell>
        </row>
        <row r="158">
          <cell r="A158" t="str">
            <v>R12</v>
          </cell>
          <cell r="B158" t="str">
            <v>Remanejamento de Poste de Concreto 10/600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75</v>
          </cell>
        </row>
        <row r="159">
          <cell r="A159" t="str">
            <v>R14</v>
          </cell>
          <cell r="B159" t="str">
            <v>Remanejamento de Poste de Concreto 11/300</v>
          </cell>
          <cell r="C159" t="str">
            <v xml:space="preserve"> </v>
          </cell>
          <cell r="D159" t="str">
            <v xml:space="preserve"> </v>
          </cell>
          <cell r="E159" t="str">
            <v>un</v>
          </cell>
          <cell r="F159">
            <v>6</v>
          </cell>
          <cell r="G159">
            <v>75</v>
          </cell>
        </row>
        <row r="160">
          <cell r="A160" t="str">
            <v>R27</v>
          </cell>
          <cell r="B160" t="str">
            <v>Remanejamento de Poste de Madeira</v>
          </cell>
          <cell r="C160" t="str">
            <v xml:space="preserve"> </v>
          </cell>
          <cell r="D160" t="str">
            <v xml:space="preserve"> </v>
          </cell>
          <cell r="E160" t="str">
            <v>un</v>
          </cell>
          <cell r="F160">
            <v>2</v>
          </cell>
          <cell r="G160">
            <v>70</v>
          </cell>
        </row>
        <row r="161">
          <cell r="A161" t="str">
            <v>R20</v>
          </cell>
          <cell r="B161" t="str">
            <v>Remanejamento de Poste de Concreto 10/300 c/ 3 pétalas (400W) instalado</v>
          </cell>
          <cell r="C161" t="str">
            <v xml:space="preserve"> </v>
          </cell>
          <cell r="D161" t="str">
            <v xml:space="preserve"> </v>
          </cell>
          <cell r="E161" t="str">
            <v>un</v>
          </cell>
          <cell r="F161">
            <v>4</v>
          </cell>
          <cell r="G161">
            <v>250</v>
          </cell>
        </row>
        <row r="162">
          <cell r="A162" t="str">
            <v>R20A</v>
          </cell>
          <cell r="B162" t="str">
            <v>Remanejamento de Poste de Concreto 11/300 c/ 3 pétalas (400W) instalado</v>
          </cell>
          <cell r="C162" t="str">
            <v xml:space="preserve"> </v>
          </cell>
          <cell r="D162" t="str">
            <v xml:space="preserve"> </v>
          </cell>
          <cell r="E162" t="str">
            <v>un</v>
          </cell>
          <cell r="F162">
            <v>4</v>
          </cell>
          <cell r="G162">
            <v>250</v>
          </cell>
        </row>
        <row r="163">
          <cell r="A163" t="str">
            <v>R18</v>
          </cell>
          <cell r="B163" t="str">
            <v>Remanejamento de Poste de Concreto 10/150 c/ 3 pétalas (400W) instalado</v>
          </cell>
          <cell r="C163" t="str">
            <v xml:space="preserve"> </v>
          </cell>
          <cell r="D163" t="str">
            <v xml:space="preserve"> </v>
          </cell>
          <cell r="E163" t="str">
            <v>un</v>
          </cell>
          <cell r="F163">
            <v>2</v>
          </cell>
          <cell r="G163">
            <v>250</v>
          </cell>
        </row>
        <row r="164">
          <cell r="A164" t="str">
            <v>R3</v>
          </cell>
          <cell r="B164" t="str">
            <v>Remanejamento de Rede de Telefonia</v>
          </cell>
          <cell r="C164" t="str">
            <v xml:space="preserve"> </v>
          </cell>
          <cell r="D164" t="str">
            <v xml:space="preserve"> </v>
          </cell>
          <cell r="E164" t="str">
            <v>m</v>
          </cell>
          <cell r="F164">
            <v>300</v>
          </cell>
          <cell r="G164">
            <v>2</v>
          </cell>
        </row>
        <row r="165">
          <cell r="A165" t="str">
            <v>R29</v>
          </cell>
          <cell r="B165" t="str">
            <v>Remanejamento de Canalização de água em PVC, 40mm</v>
          </cell>
          <cell r="C165" t="str">
            <v xml:space="preserve"> </v>
          </cell>
          <cell r="D165" t="str">
            <v xml:space="preserve"> </v>
          </cell>
          <cell r="E165" t="str">
            <v>m</v>
          </cell>
          <cell r="F165">
            <v>440</v>
          </cell>
          <cell r="G165">
            <v>22.79</v>
          </cell>
        </row>
      </sheetData>
      <sheetData sheetId="1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2733</v>
          </cell>
          <cell r="G17">
            <v>1.98</v>
          </cell>
        </row>
        <row r="18">
          <cell r="A18" t="str">
            <v>01.100.14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1490</v>
          </cell>
          <cell r="G18">
            <v>2.4</v>
          </cell>
        </row>
        <row r="19">
          <cell r="A19" t="str">
            <v>DER50260</v>
          </cell>
          <cell r="B19" t="str">
            <v>Esc.  Carga e Transp. de mat. 1a cat. c/ CB 5000&lt;DMT&lt;6000m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7702</v>
          </cell>
          <cell r="G19">
            <v>4.29</v>
          </cell>
        </row>
        <row r="20">
          <cell r="A20" t="str">
            <v>DER50385</v>
          </cell>
          <cell r="B20" t="str">
            <v>Esc.  Carga e Transp. de mat. 1a cat. c/ CB 26000&lt;DMT&lt;28000m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20309</v>
          </cell>
          <cell r="G20">
            <v>15.02</v>
          </cell>
        </row>
        <row r="21">
          <cell r="A21" t="str">
            <v>01.101.14</v>
          </cell>
          <cell r="B21" t="str">
            <v>Escavação,carga e transportes de material de 2a categoria,c/CB,  DMT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2985</v>
          </cell>
          <cell r="G21">
            <v>3.49</v>
          </cell>
        </row>
        <row r="22">
          <cell r="A22" t="str">
            <v>DER51250</v>
          </cell>
          <cell r="B22" t="str">
            <v>Escavação,carga e transportes de material de 2a categoria DMT 5000 a 6000m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5134</v>
          </cell>
          <cell r="G22">
            <v>5.7</v>
          </cell>
        </row>
        <row r="23">
          <cell r="A23" t="str">
            <v>DER52105</v>
          </cell>
          <cell r="B23" t="str">
            <v>Esc. Carga e Transp. de solos moles 2000&lt;DMT&lt;=3000m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15622</v>
          </cell>
          <cell r="G23">
            <v>5.77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25992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2444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Aterro reforçado c/ elementos Terramesh (1,00x1,00x4,00m)(malha 8x10) ou similar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DER82660</v>
          </cell>
          <cell r="B28" t="str">
            <v>Gabião caixa em PVC c/ h=100cm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195</v>
          </cell>
          <cell r="G28">
            <v>122.97</v>
          </cell>
        </row>
        <row r="29">
          <cell r="A29" t="str">
            <v>09.517.04</v>
          </cell>
          <cell r="B29" t="str">
            <v>Pedra de mão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2746</v>
          </cell>
          <cell r="G29">
            <v>11.92</v>
          </cell>
        </row>
        <row r="30">
          <cell r="A30">
            <v>9000032</v>
          </cell>
          <cell r="B30" t="str">
            <v>Manta Geotextil 200g/m2</v>
          </cell>
          <cell r="C30">
            <v>0</v>
          </cell>
          <cell r="D30">
            <v>0</v>
          </cell>
          <cell r="E30" t="str">
            <v>m2</v>
          </cell>
          <cell r="F30">
            <v>4730</v>
          </cell>
          <cell r="G30">
            <v>5.83</v>
          </cell>
        </row>
        <row r="31">
          <cell r="F31" t="str">
            <v>SUB-TOTAL</v>
          </cell>
        </row>
        <row r="33">
          <cell r="B33" t="str">
            <v>PAVIMENTAÇÃO</v>
          </cell>
        </row>
        <row r="34">
          <cell r="A34" t="str">
            <v>02.000.00</v>
          </cell>
          <cell r="B34" t="str">
            <v>Regularização do subleito</v>
          </cell>
          <cell r="C34" t="str">
            <v xml:space="preserve"> </v>
          </cell>
          <cell r="D34" t="str">
            <v xml:space="preserve"> </v>
          </cell>
          <cell r="E34" t="str">
            <v>m2</v>
          </cell>
          <cell r="F34">
            <v>51009</v>
          </cell>
          <cell r="G34">
            <v>0.3</v>
          </cell>
        </row>
        <row r="35">
          <cell r="A35" t="str">
            <v>DER53130</v>
          </cell>
          <cell r="B35" t="str">
            <v>Camada de macadame seco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10024</v>
          </cell>
          <cell r="G35">
            <v>21.86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 t="str">
            <v xml:space="preserve"> </v>
          </cell>
          <cell r="E36" t="str">
            <v>m3</v>
          </cell>
          <cell r="F36">
            <v>7284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 t="str">
            <v xml:space="preserve"> 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Pintura de ligação - Fornec., transporte e execução</v>
          </cell>
          <cell r="C38" t="str">
            <v>DNER-ES307/97</v>
          </cell>
          <cell r="D38" t="str">
            <v xml:space="preserve"> 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02.540.01</v>
          </cell>
          <cell r="B39" t="str">
            <v>Concreto betuminoso usinado a quente - usina 100/140 t/h</v>
          </cell>
          <cell r="C39" t="str">
            <v>DNER-ES313/97</v>
          </cell>
          <cell r="D39" t="str">
            <v xml:space="preserve"> </v>
          </cell>
          <cell r="E39" t="str">
            <v>t</v>
          </cell>
          <cell r="F39">
            <v>14670.5</v>
          </cell>
          <cell r="G39">
            <v>67.64</v>
          </cell>
        </row>
        <row r="40">
          <cell r="A40" t="str">
            <v>DER82200a</v>
          </cell>
          <cell r="B40" t="str">
            <v>Remoção de camada granular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546</v>
          </cell>
          <cell r="G40">
            <v>4.67</v>
          </cell>
        </row>
        <row r="41">
          <cell r="A41" t="str">
            <v>DER82200</v>
          </cell>
          <cell r="B41" t="str">
            <v>Remoção de revestimento de CBUQ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545</v>
          </cell>
          <cell r="G41">
            <v>5.73</v>
          </cell>
        </row>
        <row r="42">
          <cell r="F42" t="str">
            <v>SUB-TOTAL</v>
          </cell>
        </row>
        <row r="44">
          <cell r="B44" t="str">
            <v>DRENAGEM</v>
          </cell>
        </row>
        <row r="45">
          <cell r="A45" t="str">
            <v>04.000.00</v>
          </cell>
          <cell r="B45" t="str">
            <v>Escavação manual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48</v>
          </cell>
          <cell r="G45">
            <v>17.57</v>
          </cell>
        </row>
        <row r="46">
          <cell r="A46" t="str">
            <v>04.001.00</v>
          </cell>
          <cell r="B46" t="str">
            <v>Escavação mecânica em material de 1a categoria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1400</v>
          </cell>
          <cell r="G46">
            <v>2.09</v>
          </cell>
        </row>
        <row r="47">
          <cell r="A47" t="str">
            <v>04.001.01</v>
          </cell>
          <cell r="B47" t="str">
            <v>Escavação mecânica,reaterro e compactação (material de 1a categoria)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912</v>
          </cell>
          <cell r="G47">
            <v>3.03</v>
          </cell>
        </row>
        <row r="48">
          <cell r="A48" t="str">
            <v>04.401.02</v>
          </cell>
          <cell r="B48" t="str">
            <v>Valeta de prot. de aterro c/ revest. vegetal VPA 02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1091</v>
          </cell>
          <cell r="G48">
            <v>24.32</v>
          </cell>
        </row>
        <row r="49">
          <cell r="A49" t="str">
            <v>04.500.06</v>
          </cell>
          <cell r="B49" t="str">
            <v>Dreno longit. profundo p/cortes em solo- DPS 06</v>
          </cell>
          <cell r="C49" t="str">
            <v>DNER-ES292/97</v>
          </cell>
          <cell r="D49" t="str">
            <v xml:space="preserve"> </v>
          </cell>
          <cell r="E49" t="str">
            <v>m</v>
          </cell>
          <cell r="F49">
            <v>627</v>
          </cell>
          <cell r="G49">
            <v>34.94</v>
          </cell>
        </row>
        <row r="50">
          <cell r="A50" t="str">
            <v>04.502.02</v>
          </cell>
          <cell r="B50" t="str">
            <v>Boca de saída p/ dreno longit. profundo- BSD 02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6</v>
          </cell>
          <cell r="G50">
            <v>49.08</v>
          </cell>
        </row>
        <row r="51">
          <cell r="A51" t="str">
            <v>04.510.03</v>
          </cell>
          <cell r="B51" t="str">
            <v>Dreno sub- superficial- DSS 03</v>
          </cell>
          <cell r="C51" t="str">
            <v>DNER-ES294/97</v>
          </cell>
          <cell r="D51" t="str">
            <v xml:space="preserve"> </v>
          </cell>
          <cell r="E51" t="str">
            <v>m</v>
          </cell>
          <cell r="F51">
            <v>1662</v>
          </cell>
          <cell r="G51">
            <v>3.71</v>
          </cell>
        </row>
        <row r="52">
          <cell r="A52" t="str">
            <v>04.511.01</v>
          </cell>
          <cell r="B52" t="str">
            <v>Boca de saída p/ dreno sub-superficial-BSD 03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8</v>
          </cell>
          <cell r="G52">
            <v>20.86</v>
          </cell>
        </row>
        <row r="53">
          <cell r="A53" t="str">
            <v>04.900.21</v>
          </cell>
          <cell r="B53" t="str">
            <v>Sarjeta de cant. central de concreto-SCC 01</v>
          </cell>
          <cell r="C53" t="str">
            <v>DNER-ES288/97</v>
          </cell>
          <cell r="D53" t="str">
            <v xml:space="preserve"> </v>
          </cell>
          <cell r="E53" t="str">
            <v>m</v>
          </cell>
          <cell r="F53">
            <v>822</v>
          </cell>
          <cell r="G53">
            <v>13.85</v>
          </cell>
        </row>
        <row r="54">
          <cell r="A54" t="str">
            <v>04.910.05</v>
          </cell>
          <cell r="B54" t="str">
            <v>Meio-fio de concreto-MFC 05</v>
          </cell>
          <cell r="C54" t="str">
            <v>DNER-ES290/97</v>
          </cell>
          <cell r="D54" t="str">
            <v xml:space="preserve"> </v>
          </cell>
          <cell r="E54" t="str">
            <v>m</v>
          </cell>
          <cell r="F54">
            <v>1758</v>
          </cell>
          <cell r="G54">
            <v>10.54</v>
          </cell>
        </row>
        <row r="55">
          <cell r="A55" t="str">
            <v>DER78150a</v>
          </cell>
          <cell r="B55" t="str">
            <v>Caixa coletora de sarjeta - CCS, D=60cm E H=1,5m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500.45</v>
          </cell>
        </row>
        <row r="56">
          <cell r="A56" t="str">
            <v>04.930.01</v>
          </cell>
          <cell r="B56" t="str">
            <v>Caixa coletora de sarjeta-CCS 01</v>
          </cell>
          <cell r="C56" t="str">
            <v>DNER-ES287/97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568.85</v>
          </cell>
        </row>
        <row r="57">
          <cell r="A57" t="str">
            <v>04.930.05</v>
          </cell>
          <cell r="B57" t="str">
            <v>Caixa coletora de sarjeta-CCS 05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715.16</v>
          </cell>
        </row>
        <row r="58">
          <cell r="A58" t="str">
            <v>04.930.11</v>
          </cell>
          <cell r="B58" t="str">
            <v>Caixa coletora de sarjeta-CCS 11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832.67</v>
          </cell>
        </row>
        <row r="59">
          <cell r="A59" t="str">
            <v>04.950.02</v>
          </cell>
          <cell r="B59" t="str">
            <v>Dissipador de energia- DES 02</v>
          </cell>
          <cell r="C59" t="str">
            <v>DNER-ES283/97</v>
          </cell>
          <cell r="D59" t="str">
            <v xml:space="preserve"> </v>
          </cell>
          <cell r="E59" t="str">
            <v>un</v>
          </cell>
          <cell r="F59">
            <v>1</v>
          </cell>
          <cell r="G59">
            <v>110.58</v>
          </cell>
        </row>
        <row r="60">
          <cell r="A60" t="str">
            <v>04.960.01</v>
          </cell>
          <cell r="B60" t="str">
            <v>Boca de lobo simples c/ grelha de concreto-BLS 01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10</v>
          </cell>
          <cell r="G60">
            <v>203.51</v>
          </cell>
        </row>
        <row r="61">
          <cell r="A61" t="str">
            <v>04.960.02</v>
          </cell>
          <cell r="B61" t="str">
            <v>Boca de lobo simples c/ grelha de concreto-BLS 02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257.83999999999997</v>
          </cell>
        </row>
        <row r="62">
          <cell r="A62" t="str">
            <v>04.960.03</v>
          </cell>
          <cell r="B62" t="str">
            <v>Boca de lobo simples c/ grelha de concreto-BLS 03</v>
          </cell>
          <cell r="C62" t="str">
            <v xml:space="preserve"> </v>
          </cell>
          <cell r="D62" t="str">
            <v xml:space="preserve"> </v>
          </cell>
          <cell r="E62" t="str">
            <v>un</v>
          </cell>
          <cell r="F62">
            <v>2</v>
          </cell>
          <cell r="G62">
            <v>312.23</v>
          </cell>
        </row>
        <row r="63">
          <cell r="A63" t="str">
            <v>04.962.04</v>
          </cell>
          <cell r="B63" t="str">
            <v>Caixa de ligação e passagem- CLP 04</v>
          </cell>
          <cell r="C63" t="str">
            <v>DNER-ES287/97</v>
          </cell>
          <cell r="D63" t="str">
            <v xml:space="preserve"> </v>
          </cell>
          <cell r="E63" t="str">
            <v>un</v>
          </cell>
          <cell r="F63">
            <v>1</v>
          </cell>
          <cell r="G63">
            <v>645.97</v>
          </cell>
        </row>
        <row r="64">
          <cell r="A64" t="str">
            <v>04.963.01</v>
          </cell>
          <cell r="B64" t="str">
            <v>Poço de visita- PVI 01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1</v>
          </cell>
          <cell r="G64">
            <v>493.1</v>
          </cell>
        </row>
        <row r="65">
          <cell r="A65" t="str">
            <v>P 04.100.07</v>
          </cell>
          <cell r="B65" t="str">
            <v>Execução de galerias D=0,40 c/ lastro de brita</v>
          </cell>
          <cell r="C65" t="str">
            <v xml:space="preserve"> </v>
          </cell>
          <cell r="D65" t="str">
            <v xml:space="preserve"> </v>
          </cell>
          <cell r="E65" t="str">
            <v>m</v>
          </cell>
          <cell r="F65">
            <v>102</v>
          </cell>
          <cell r="G65">
            <v>41.68</v>
          </cell>
        </row>
        <row r="66">
          <cell r="A66" t="str">
            <v>P 04.100.09</v>
          </cell>
          <cell r="B66" t="str">
            <v>Execução de galerias D=0,60 c/ lastro de brita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124</v>
          </cell>
          <cell r="G66">
            <v>100.67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37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Canaleta c/ grelha de concreto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Caixa coletora de canaleta c/ H=2,00m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F71" t="str">
            <v>SUB-TOTAL</v>
          </cell>
        </row>
        <row r="73">
          <cell r="B73" t="str">
            <v>OBRAS DE ARTE ESPECIAIS</v>
          </cell>
        </row>
        <row r="74">
          <cell r="B74" t="str">
            <v>(Quatro tabuleiros)</v>
          </cell>
        </row>
        <row r="75">
          <cell r="B75" t="str">
            <v>Infra e Mesoestrutura</v>
          </cell>
        </row>
        <row r="76">
          <cell r="A76" t="str">
            <v>DER90150</v>
          </cell>
          <cell r="B76" t="str">
            <v>Escavação em tubulão a céu aberto em material de 1ªcateg.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</v>
          </cell>
          <cell r="G76">
            <v>184.89</v>
          </cell>
        </row>
        <row r="77">
          <cell r="A77" t="str">
            <v>DER90160</v>
          </cell>
          <cell r="B77" t="str">
            <v>Escavação em tubulão a céu aberto em material de 3ªcateg.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640.85</v>
          </cell>
        </row>
        <row r="78">
          <cell r="A78" t="str">
            <v>DER90170</v>
          </cell>
          <cell r="B78" t="str">
            <v>Escavação em tubulão sob ar comprimido em material de 1ªcateg.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140</v>
          </cell>
          <cell r="G78">
            <v>742.04</v>
          </cell>
        </row>
        <row r="79">
          <cell r="A79" t="str">
            <v>DER90180</v>
          </cell>
          <cell r="B79" t="str">
            <v>Escavação em tubulão sob ar comprimido em material de 3ªcateg.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03.371.01</v>
          </cell>
          <cell r="B80" t="str">
            <v>Formas de placa compensada resinada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879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11438</v>
          </cell>
          <cell r="G81">
            <v>2.59</v>
          </cell>
        </row>
        <row r="82">
          <cell r="A82" t="str">
            <v>P 03.327.01</v>
          </cell>
          <cell r="B82" t="str">
            <v xml:space="preserve">Concreto fck= 25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266</v>
          </cell>
          <cell r="G82">
            <v>163.22</v>
          </cell>
        </row>
        <row r="83">
          <cell r="B83" t="str">
            <v>Superestrutura</v>
          </cell>
        </row>
        <row r="84">
          <cell r="A84" t="str">
            <v>03.371.02</v>
          </cell>
          <cell r="B84" t="str">
            <v>Formas de placa compensada plastificada</v>
          </cell>
          <cell r="C84" t="str">
            <v xml:space="preserve"> </v>
          </cell>
          <cell r="D84" t="str">
            <v xml:space="preserve"> </v>
          </cell>
          <cell r="E84" t="str">
            <v>m2</v>
          </cell>
          <cell r="F84">
            <v>5127</v>
          </cell>
          <cell r="G84">
            <v>30.76</v>
          </cell>
        </row>
        <row r="85">
          <cell r="A85" t="str">
            <v>03.353.00</v>
          </cell>
          <cell r="B85" t="str">
            <v>Forn., preparo e colocação nas formas, de aço CA-50</v>
          </cell>
          <cell r="C85" t="str">
            <v xml:space="preserve"> </v>
          </cell>
          <cell r="D85" t="str">
            <v xml:space="preserve"> </v>
          </cell>
          <cell r="E85" t="str">
            <v>kg</v>
          </cell>
          <cell r="F85">
            <v>143680</v>
          </cell>
          <cell r="G85">
            <v>2.59</v>
          </cell>
        </row>
        <row r="86">
          <cell r="A86" t="str">
            <v>OAE17</v>
          </cell>
          <cell r="B86" t="str">
            <v>Transporte e lançamento de pré-lages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1368</v>
          </cell>
          <cell r="G86">
            <v>23.47</v>
          </cell>
        </row>
        <row r="87">
          <cell r="A87" t="str">
            <v>OAE18</v>
          </cell>
          <cell r="B87" t="str">
            <v>Transporte e lançamento de vigas pré-moldadas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80</v>
          </cell>
          <cell r="G87">
            <v>1281.27</v>
          </cell>
        </row>
        <row r="88">
          <cell r="A88" t="str">
            <v>03.330.00</v>
          </cell>
          <cell r="B88" t="str">
            <v>Concreto fck= 35 MPa-contr. raz. uso ger.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B89" t="str">
            <v>Diversos</v>
          </cell>
        </row>
        <row r="90">
          <cell r="B90" t="str">
            <v>Barreiras de segurança (C.A.) Tipo New Jersey (312 m)</v>
          </cell>
        </row>
        <row r="91">
          <cell r="A91" t="str">
            <v>03.371.01</v>
          </cell>
          <cell r="B91" t="str">
            <v>Formas de placa compensada resinada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4656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72</v>
          </cell>
          <cell r="G93">
            <v>163.22</v>
          </cell>
        </row>
        <row r="94">
          <cell r="B94" t="str">
            <v>Placas de aproximação( 08 unidades)</v>
          </cell>
        </row>
        <row r="95">
          <cell r="A95" t="str">
            <v>03.371.00</v>
          </cell>
          <cell r="B95" t="str">
            <v>Formas de madeira compensada</v>
          </cell>
          <cell r="C95" t="str">
            <v xml:space="preserve"> </v>
          </cell>
          <cell r="D95" t="str">
            <v xml:space="preserve"> 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03.353.00</v>
          </cell>
          <cell r="B96" t="str">
            <v>Forn., preparo e colocação nas formas, de aço CA-50</v>
          </cell>
          <cell r="C96" t="str">
            <v xml:space="preserve"> </v>
          </cell>
          <cell r="D96" t="str">
            <v xml:space="preserve"> </v>
          </cell>
          <cell r="E96" t="str">
            <v>kg</v>
          </cell>
          <cell r="F96">
            <v>7432</v>
          </cell>
          <cell r="G96">
            <v>2.59</v>
          </cell>
        </row>
        <row r="97">
          <cell r="A97" t="str">
            <v>P 03.327.01</v>
          </cell>
          <cell r="B97" t="str">
            <v xml:space="preserve">Concreto fck= 25 MPa-contr. raz. uso ger. 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108</v>
          </cell>
          <cell r="G97">
            <v>163.22</v>
          </cell>
        </row>
        <row r="98">
          <cell r="B98" t="str">
            <v>Drenos</v>
          </cell>
        </row>
        <row r="99">
          <cell r="A99" t="str">
            <v>P 03.991.01f</v>
          </cell>
          <cell r="B99" t="str">
            <v>Dreno de FF D= 150 mm x 400mm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F100" t="str">
            <v>SUB-TOTAL</v>
          </cell>
        </row>
        <row r="101">
          <cell r="B101" t="str">
            <v>OBRAS COMPLEMENTARES</v>
          </cell>
        </row>
        <row r="102">
          <cell r="A102" t="str">
            <v>05.100.00</v>
          </cell>
          <cell r="B102" t="str">
            <v>Enleivamento</v>
          </cell>
          <cell r="C102" t="str">
            <v>DNER-ES341/97</v>
          </cell>
          <cell r="D102" t="str">
            <v xml:space="preserve"> </v>
          </cell>
          <cell r="E102" t="str">
            <v>m2</v>
          </cell>
          <cell r="F102">
            <v>26014</v>
          </cell>
          <cell r="G102">
            <v>2.06</v>
          </cell>
        </row>
        <row r="103">
          <cell r="A103" t="str">
            <v>DER53460a</v>
          </cell>
          <cell r="B103" t="str">
            <v>Calçamento com briquetes de 6 cm</v>
          </cell>
          <cell r="C103" t="str">
            <v xml:space="preserve"> </v>
          </cell>
          <cell r="D103" t="str">
            <v xml:space="preserve"> </v>
          </cell>
          <cell r="E103" t="str">
            <v>m2</v>
          </cell>
          <cell r="F103">
            <v>1100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Fornecimento e plantio de árvore selecionada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05.102.00</v>
          </cell>
          <cell r="B106" t="str">
            <v>Hidrossemeadura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6318</v>
          </cell>
          <cell r="G106">
            <v>0.49</v>
          </cell>
        </row>
        <row r="107">
          <cell r="A107" t="str">
            <v>DER81950</v>
          </cell>
          <cell r="B107" t="str">
            <v>Calçada em lastro de brita c/revestimento em concreto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1400</v>
          </cell>
          <cell r="G107">
            <v>8.94</v>
          </cell>
        </row>
        <row r="108">
          <cell r="A108" t="str">
            <v>P 06.030.00</v>
          </cell>
          <cell r="B108" t="str">
            <v>Barreira de segurança simples</v>
          </cell>
          <cell r="C108" t="str">
            <v xml:space="preserve"> </v>
          </cell>
          <cell r="D108" t="str">
            <v xml:space="preserve"> </v>
          </cell>
          <cell r="E108" t="str">
            <v>m</v>
          </cell>
          <cell r="F108">
            <v>492</v>
          </cell>
          <cell r="G108">
            <v>52.16</v>
          </cell>
        </row>
        <row r="109">
          <cell r="A109" t="str">
            <v>PI 01</v>
          </cell>
          <cell r="B109" t="str">
            <v>Poste de aço galv. a fogo, c/ 20,0m de alt. p/ instal. tipo engastado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10</v>
          </cell>
          <cell r="G109">
            <v>2662.25</v>
          </cell>
        </row>
        <row r="110">
          <cell r="A110" t="str">
            <v>PI 04</v>
          </cell>
          <cell r="B110" t="str">
            <v xml:space="preserve">Luminária p/ iluminação pública ref.SRC-612 da Philips ou similar 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20</v>
          </cell>
          <cell r="G110">
            <v>425.5</v>
          </cell>
        </row>
        <row r="111">
          <cell r="A111" t="str">
            <v>PI 07</v>
          </cell>
          <cell r="B111" t="str">
            <v>Suporte p/ luminária tipo ZGP402 da Philips ou similar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10</v>
          </cell>
          <cell r="G111">
            <v>100</v>
          </cell>
        </row>
        <row r="112">
          <cell r="A112" t="str">
            <v>PI 09</v>
          </cell>
          <cell r="B112" t="str">
            <v>Lâmpada a vapor de sódio 400W, alta pressão, base E40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20</v>
          </cell>
          <cell r="G112">
            <v>33.35</v>
          </cell>
        </row>
        <row r="113">
          <cell r="A113" t="str">
            <v>PI 10</v>
          </cell>
          <cell r="B113" t="str">
            <v>Lâmpada a vapor de mercúrio 250W, alta pressão, base E40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17</v>
          </cell>
          <cell r="G113">
            <v>28.75</v>
          </cell>
        </row>
        <row r="114">
          <cell r="A114" t="str">
            <v>PI 22</v>
          </cell>
          <cell r="B114" t="str">
            <v>Base completa com fusível Diazed, 6A, retardado, incluíndo tampa, anel de proteção e ajuste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29</v>
          </cell>
          <cell r="G114">
            <v>8.6300000000000008</v>
          </cell>
        </row>
        <row r="115">
          <cell r="A115" t="str">
            <v>PI 23</v>
          </cell>
          <cell r="B115" t="str">
            <v>Contator tripolar a seco, p/ corrente alternada - 55 A, para uso em rede 380/220V - 60Hz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5</v>
          </cell>
          <cell r="G115">
            <v>234.6</v>
          </cell>
        </row>
        <row r="116">
          <cell r="A116" t="str">
            <v>PI 24</v>
          </cell>
          <cell r="B116" t="str">
            <v>Fita elétrica auto fusão a base de borracha EPR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5</v>
          </cell>
          <cell r="G116">
            <v>6.39</v>
          </cell>
        </row>
        <row r="117">
          <cell r="A117" t="str">
            <v>PI 25</v>
          </cell>
          <cell r="B117" t="str">
            <v>Fita adesiva plástica isolante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3.84</v>
          </cell>
        </row>
        <row r="118">
          <cell r="A118" t="str">
            <v>PI 26</v>
          </cell>
          <cell r="B118" t="str">
            <v>Relé fotoelétrico c/ suporte para fixação galv. com furo 18mm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5</v>
          </cell>
          <cell r="G118">
            <v>11.5</v>
          </cell>
        </row>
        <row r="119">
          <cell r="A119" t="str">
            <v>PI 27</v>
          </cell>
          <cell r="B119" t="str">
            <v>Cabo isolado p/ 1000V, bitola 35mm²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1900</v>
          </cell>
          <cell r="G119">
            <v>1.55</v>
          </cell>
        </row>
        <row r="120">
          <cell r="A120" t="str">
            <v>PI 28</v>
          </cell>
          <cell r="B120" t="str">
            <v>Eletroduto de aço tipo pesado 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230</v>
          </cell>
          <cell r="G120">
            <v>28.55</v>
          </cell>
        </row>
        <row r="121">
          <cell r="A121" t="str">
            <v>PI 54</v>
          </cell>
          <cell r="B121" t="str">
            <v>Eletroduto de PVC corrugado tipo Kanalex ou similar, D=100mm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180</v>
          </cell>
          <cell r="G121">
            <v>4.95</v>
          </cell>
        </row>
        <row r="122">
          <cell r="A122" t="str">
            <v>PI 30</v>
          </cell>
          <cell r="B122" t="str">
            <v>Haste para aterramento aço-cobre D 13x2400mm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20</v>
          </cell>
          <cell r="G122">
            <v>6.04</v>
          </cell>
        </row>
        <row r="123">
          <cell r="A123" t="str">
            <v>PI 31</v>
          </cell>
          <cell r="B123" t="str">
            <v>Cabo de cobre nú meio duro, 7 fios 2AWG</v>
          </cell>
          <cell r="C123" t="str">
            <v xml:space="preserve"> </v>
          </cell>
          <cell r="D123" t="str">
            <v xml:space="preserve"> </v>
          </cell>
          <cell r="E123" t="str">
            <v>kg</v>
          </cell>
          <cell r="F123">
            <v>10</v>
          </cell>
          <cell r="G123">
            <v>7.02</v>
          </cell>
        </row>
        <row r="124">
          <cell r="A124" t="str">
            <v>PI 20</v>
          </cell>
          <cell r="B124" t="str">
            <v>Poste de concreto duplo T 10m, 150 daN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9</v>
          </cell>
          <cell r="G124">
            <v>200</v>
          </cell>
        </row>
        <row r="125">
          <cell r="A125" t="str">
            <v>PI 50</v>
          </cell>
          <cell r="B125" t="str">
            <v>Cabo isolado, de alumínio singelo, bitola 4 mm² - estimada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400</v>
          </cell>
          <cell r="G125">
            <v>0.35</v>
          </cell>
        </row>
        <row r="126">
          <cell r="A126" t="str">
            <v>PI 34</v>
          </cell>
          <cell r="B126" t="str">
            <v>Construção de caixa tipo SP, ou pré-instalada com as mesmas características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17</v>
          </cell>
          <cell r="G126">
            <v>180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10</v>
          </cell>
          <cell r="G127">
            <v>494</v>
          </cell>
        </row>
        <row r="128">
          <cell r="A128" t="str">
            <v>PI 36</v>
          </cell>
          <cell r="B128" t="str">
            <v>Construção de embasamento p/ poste tipo engastado, concreto duplo T, 10m de altura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9</v>
          </cell>
          <cell r="G128">
            <v>285</v>
          </cell>
        </row>
        <row r="129">
          <cell r="A129" t="str">
            <v>PI 37</v>
          </cell>
          <cell r="B129" t="str">
            <v>Lançamento de cabos em dutos de aço, classe 1000V, circuito trifásico mais neutro, e monofásico</v>
          </cell>
          <cell r="C129" t="str">
            <v xml:space="preserve"> </v>
          </cell>
          <cell r="D129" t="str">
            <v xml:space="preserve"> </v>
          </cell>
          <cell r="E129" t="str">
            <v>m</v>
          </cell>
          <cell r="F129">
            <v>115</v>
          </cell>
          <cell r="G129">
            <v>4</v>
          </cell>
        </row>
        <row r="130">
          <cell r="A130" t="str">
            <v>PI 38</v>
          </cell>
          <cell r="B130" t="str">
            <v>Confecção de emendas retas ou derivação em cabos classe 1000V, c/ conector à compressão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20</v>
          </cell>
          <cell r="G130">
            <v>4.5</v>
          </cell>
        </row>
        <row r="131">
          <cell r="A131" t="str">
            <v>PI 39</v>
          </cell>
          <cell r="B131" t="str">
            <v>Fixação de haste de terra e conexão ao neutro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20</v>
          </cell>
          <cell r="G131">
            <v>35</v>
          </cell>
        </row>
        <row r="132">
          <cell r="A132" t="str">
            <v>PI 40</v>
          </cell>
          <cell r="B132" t="str">
            <v>Montagem eletromecân.de iluminação a 17,5m de alt., formada p/2 pétalas, c/ fixação dos equip.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10</v>
          </cell>
          <cell r="G132">
            <v>550</v>
          </cell>
        </row>
        <row r="133">
          <cell r="A133" t="str">
            <v>PI 57</v>
          </cell>
          <cell r="B133" t="str">
            <v>Lançamento de cabos em eletroduto de PVC corrugado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180</v>
          </cell>
          <cell r="G133">
            <v>3</v>
          </cell>
        </row>
        <row r="134">
          <cell r="A134" t="str">
            <v>PI 42</v>
          </cell>
          <cell r="B134" t="str">
            <v>Instalação de poste de aço de 20m de altura engastado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10</v>
          </cell>
          <cell r="G134">
            <v>250</v>
          </cell>
        </row>
        <row r="135">
          <cell r="A135" t="str">
            <v>PI 43</v>
          </cell>
          <cell r="B135" t="str">
            <v>Travessia de pista asfáltica p/ lançamento dutos aço tipo pesado 100mm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115</v>
          </cell>
          <cell r="G135">
            <v>70</v>
          </cell>
        </row>
        <row r="136">
          <cell r="A136" t="str">
            <v>PI 45</v>
          </cell>
          <cell r="B136" t="str">
            <v>Montagem eletromecânica de luminária padrão CELESC em poste de 11m de altura, duplo T,c/ fixação dos equip.e conexões elétricos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19</v>
          </cell>
          <cell r="G136">
            <v>35</v>
          </cell>
        </row>
        <row r="137">
          <cell r="A137" t="str">
            <v>PI 03</v>
          </cell>
          <cell r="B137" t="str">
            <v xml:space="preserve">Luminária p/ iluminação pública ref.HRC-612 da Philips ou similar 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17</v>
          </cell>
          <cell r="G137">
            <v>400</v>
          </cell>
        </row>
        <row r="138">
          <cell r="A138" t="str">
            <v>PI 18</v>
          </cell>
          <cell r="B138" t="str">
            <v>Braço curvo p/ iluminação pública padrão CELESC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17</v>
          </cell>
          <cell r="G138">
            <v>6.33</v>
          </cell>
        </row>
        <row r="139">
          <cell r="A139" t="str">
            <v>PI 65</v>
          </cell>
          <cell r="B139" t="str">
            <v>Cabo de alumínio 1/0</v>
          </cell>
          <cell r="C139" t="str">
            <v xml:space="preserve"> </v>
          </cell>
          <cell r="D139" t="str">
            <v xml:space="preserve"> </v>
          </cell>
          <cell r="E139" t="str">
            <v>m</v>
          </cell>
          <cell r="F139">
            <v>3000</v>
          </cell>
          <cell r="G139">
            <v>1.7</v>
          </cell>
        </row>
        <row r="140">
          <cell r="A140" t="str">
            <v>PI 66</v>
          </cell>
          <cell r="B140" t="str">
            <v>Cabo isolado p/ 1000 V, 6 mm2 de alumínio</v>
          </cell>
          <cell r="C140" t="str">
            <v xml:space="preserve"> </v>
          </cell>
          <cell r="D140" t="str">
            <v xml:space="preserve"> </v>
          </cell>
          <cell r="E140" t="str">
            <v>m</v>
          </cell>
          <cell r="F140">
            <v>200</v>
          </cell>
          <cell r="G140">
            <v>1</v>
          </cell>
        </row>
        <row r="141">
          <cell r="A141" t="str">
            <v>PI 67</v>
          </cell>
          <cell r="B141" t="str">
            <v>Cabo isolado p/ 1000 V, 2,5 mm2 de alumínio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0.6</v>
          </cell>
        </row>
        <row r="142">
          <cell r="A142" t="str">
            <v>PI 33</v>
          </cell>
          <cell r="B142" t="str">
            <v>Tubo de aço galvanizado, vara de 6m e 50mm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3</v>
          </cell>
          <cell r="G142">
            <v>74.06</v>
          </cell>
        </row>
        <row r="143">
          <cell r="A143" t="str">
            <v>PI 69</v>
          </cell>
          <cell r="B143" t="str">
            <v>Instalação de poste concreto duplo T, 10m de altura, engastado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9</v>
          </cell>
          <cell r="G143">
            <v>200</v>
          </cell>
        </row>
        <row r="144">
          <cell r="A144" t="str">
            <v>PI 41</v>
          </cell>
          <cell r="B144" t="str">
            <v>Instalação de tubo de aço vara de 6m e curva de entrada de cabos na lateral do poste c/ fix. dutos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3</v>
          </cell>
          <cell r="G144">
            <v>200</v>
          </cell>
        </row>
        <row r="145">
          <cell r="A145" t="str">
            <v>R1</v>
          </cell>
          <cell r="B145" t="str">
            <v>Remanejamento de Rede de Baixa Tensão (220/380V)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50</v>
          </cell>
          <cell r="G145">
            <v>4.7</v>
          </cell>
        </row>
        <row r="146">
          <cell r="A146" t="str">
            <v>R2</v>
          </cell>
          <cell r="B146" t="str">
            <v>Remanejamento de Rede de Alta Tensão (138kV)</v>
          </cell>
          <cell r="C146" t="str">
            <v xml:space="preserve"> </v>
          </cell>
          <cell r="D146" t="str">
            <v xml:space="preserve"> </v>
          </cell>
          <cell r="E146" t="str">
            <v>m</v>
          </cell>
          <cell r="F146">
            <v>260</v>
          </cell>
          <cell r="G146">
            <v>6.2</v>
          </cell>
        </row>
        <row r="147">
          <cell r="A147" t="str">
            <v>R10</v>
          </cell>
          <cell r="B147" t="str">
            <v>Remanejamento de Poste de Concreto 10/150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7</v>
          </cell>
          <cell r="G147">
            <v>75</v>
          </cell>
        </row>
        <row r="148">
          <cell r="A148" t="str">
            <v>R11</v>
          </cell>
          <cell r="B148" t="str">
            <v>Remanejamento de Poste de Concreto 10/300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2</v>
          </cell>
          <cell r="G148">
            <v>75</v>
          </cell>
        </row>
        <row r="149">
          <cell r="A149" t="str">
            <v>R3</v>
          </cell>
          <cell r="B149" t="str">
            <v>Remanejamento de Rede de Telefonia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200</v>
          </cell>
          <cell r="G149">
            <v>2</v>
          </cell>
        </row>
      </sheetData>
      <sheetData sheetId="12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3287</v>
          </cell>
          <cell r="G17">
            <v>1.98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8803</v>
          </cell>
          <cell r="G18">
            <v>3.26</v>
          </cell>
        </row>
        <row r="19">
          <cell r="A19" t="str">
            <v>DER50300</v>
          </cell>
          <cell r="B19" t="str">
            <v>Esc.  Carga e Transp. de mat. 1a cat. c/ CB 9000&lt;DMT&lt;10000m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913</v>
          </cell>
          <cell r="G19">
            <v>6.3</v>
          </cell>
        </row>
        <row r="20">
          <cell r="A20" t="str">
            <v>01.101.19</v>
          </cell>
          <cell r="B20" t="str">
            <v>Escavação,carga e transportes de material de 2a categoria,c/CB,  DMT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3716</v>
          </cell>
          <cell r="G20">
            <v>4.51</v>
          </cell>
        </row>
        <row r="21">
          <cell r="A21" t="str">
            <v>DER51340</v>
          </cell>
          <cell r="B21" t="str">
            <v>Escavação,carga e transportes de material de 2a categoria DMT 18000 a 20000m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913</v>
          </cell>
          <cell r="G21">
            <v>13.65</v>
          </cell>
        </row>
        <row r="22">
          <cell r="A22" t="str">
            <v>DER52087</v>
          </cell>
          <cell r="B22" t="str">
            <v>Esc. Carga e Transp. de solos moles 400&lt;DMT&lt;=600m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702</v>
          </cell>
          <cell r="G22">
            <v>4.5999999999999996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8376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5380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43662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8333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6048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39556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491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491</v>
          </cell>
          <cell r="G35">
            <v>5.73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57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1358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186</v>
          </cell>
          <cell r="G40">
            <v>3.03</v>
          </cell>
        </row>
        <row r="41">
          <cell r="A41" t="str">
            <v>04.401.02</v>
          </cell>
          <cell r="B41" t="str">
            <v>Valeta de prot. de aterro c/ revest. vegetal VPA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1161</v>
          </cell>
          <cell r="G41">
            <v>24.32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 t="str">
            <v xml:space="preserve"> </v>
          </cell>
          <cell r="E42" t="str">
            <v>m</v>
          </cell>
          <cell r="F42">
            <v>1032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Sarjeta de cant. central de concreto-SCC 01</v>
          </cell>
          <cell r="C44" t="str">
            <v>DNER-ES288/97</v>
          </cell>
          <cell r="D44" t="str">
            <v xml:space="preserve"> 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04.900.22</v>
          </cell>
          <cell r="B45" t="str">
            <v>Sarjeta de cant. central de concreto-SCC 02</v>
          </cell>
          <cell r="C45" t="str">
            <v>DNER-ES288/97</v>
          </cell>
          <cell r="D45" t="str">
            <v xml:space="preserve"> </v>
          </cell>
          <cell r="E45" t="str">
            <v>m</v>
          </cell>
          <cell r="F45">
            <v>924</v>
          </cell>
          <cell r="G45">
            <v>19.170000000000002</v>
          </cell>
        </row>
        <row r="46">
          <cell r="A46" t="str">
            <v>04.900.04</v>
          </cell>
          <cell r="B46" t="str">
            <v>Sarjeta triangular de concreto-STC 04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94</v>
          </cell>
          <cell r="G46">
            <v>12.93</v>
          </cell>
        </row>
        <row r="47">
          <cell r="A47" t="str">
            <v>04.910.05</v>
          </cell>
          <cell r="B47" t="str">
            <v>Meio-fio de concreto-MFC 05</v>
          </cell>
          <cell r="C47" t="str">
            <v>DNER-ES290/97</v>
          </cell>
          <cell r="D47" t="str">
            <v xml:space="preserve"> </v>
          </cell>
          <cell r="E47" t="str">
            <v>m</v>
          </cell>
          <cell r="F47">
            <v>1664</v>
          </cell>
          <cell r="G47">
            <v>10.54</v>
          </cell>
        </row>
        <row r="48">
          <cell r="A48" t="str">
            <v>DER78150b</v>
          </cell>
          <cell r="B48" t="str">
            <v>Caixa coletora de sarjeta - CCS, D=40cm E H=1,00m</v>
          </cell>
          <cell r="C48" t="str">
            <v xml:space="preserve"> </v>
          </cell>
          <cell r="D48" t="str">
            <v xml:space="preserve"> </v>
          </cell>
          <cell r="E48" t="str">
            <v>un</v>
          </cell>
          <cell r="F48">
            <v>3</v>
          </cell>
          <cell r="G48">
            <v>382.07</v>
          </cell>
        </row>
        <row r="49">
          <cell r="A49" t="str">
            <v>04.930.01</v>
          </cell>
          <cell r="B49" t="str">
            <v>Caixa coletora de sarjeta-CCS 01</v>
          </cell>
          <cell r="C49" t="str">
            <v>DNER-ES287/97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568.85</v>
          </cell>
        </row>
        <row r="50">
          <cell r="A50" t="str">
            <v>04.930.05</v>
          </cell>
          <cell r="B50" t="str">
            <v>Caixa coletora de sarjeta-CCS 05</v>
          </cell>
          <cell r="C50" t="str">
            <v>DNER-ES287/97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715.16</v>
          </cell>
        </row>
        <row r="51">
          <cell r="A51" t="str">
            <v>04.960.02</v>
          </cell>
          <cell r="B51" t="str">
            <v>Boca de lobo simples c/ grelha de concreto-BLS 02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257.83999999999997</v>
          </cell>
        </row>
        <row r="52">
          <cell r="A52" t="str">
            <v>P.04.100.17</v>
          </cell>
          <cell r="B52" t="str">
            <v>Caixa de ligação e passagem BSTC,  D=40cm, H=1,50m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491.32</v>
          </cell>
        </row>
        <row r="53">
          <cell r="A53" t="str">
            <v>P 04.100.07</v>
          </cell>
          <cell r="B53" t="str">
            <v>Execução de galerias D=0,40 c/ lastro de brita</v>
          </cell>
          <cell r="C53" t="str">
            <v xml:space="preserve"> </v>
          </cell>
          <cell r="D53" t="str">
            <v xml:space="preserve"> </v>
          </cell>
          <cell r="E53" t="str">
            <v>m</v>
          </cell>
          <cell r="F53">
            <v>82</v>
          </cell>
          <cell r="G53">
            <v>41.68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103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62</v>
          </cell>
          <cell r="G55">
            <v>131.66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5</v>
          </cell>
          <cell r="G56">
            <v>147.57</v>
          </cell>
        </row>
        <row r="57">
          <cell r="A57" t="str">
            <v>04.101.01</v>
          </cell>
          <cell r="B57" t="str">
            <v>Boca de BSTC D=0.60m-normal</v>
          </cell>
          <cell r="C57" t="str">
            <v>DNER-ES284/97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299.62</v>
          </cell>
        </row>
        <row r="58">
          <cell r="A58" t="str">
            <v>04.999.01</v>
          </cell>
          <cell r="B58" t="str">
            <v>Remoção de bueiros existentes</v>
          </cell>
          <cell r="C58" t="str">
            <v xml:space="preserve"> </v>
          </cell>
          <cell r="D58" t="str">
            <v xml:space="preserve"> </v>
          </cell>
          <cell r="E58" t="str">
            <v>m</v>
          </cell>
          <cell r="F58">
            <v>11</v>
          </cell>
          <cell r="G58">
            <v>13.06</v>
          </cell>
        </row>
        <row r="59">
          <cell r="A59" t="str">
            <v>04.999.02</v>
          </cell>
          <cell r="B59" t="str">
            <v>Demolição de dispositivos de concreto</v>
          </cell>
          <cell r="C59" t="str">
            <v>DNER-ES296/97</v>
          </cell>
          <cell r="D59" t="str">
            <v xml:space="preserve"> </v>
          </cell>
          <cell r="E59" t="str">
            <v>m3</v>
          </cell>
          <cell r="F59">
            <v>6</v>
          </cell>
          <cell r="G59">
            <v>12.58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743</v>
          </cell>
          <cell r="G63">
            <v>3.03</v>
          </cell>
        </row>
        <row r="64">
          <cell r="A64" t="str">
            <v>04.100.03</v>
          </cell>
          <cell r="B64" t="str">
            <v>Corpo de BSTC D=1.00m</v>
          </cell>
          <cell r="C64" t="str">
            <v>DNER-ES284/97</v>
          </cell>
          <cell r="D64" t="str">
            <v xml:space="preserve"> </v>
          </cell>
          <cell r="E64" t="str">
            <v xml:space="preserve">m </v>
          </cell>
          <cell r="F64">
            <v>23</v>
          </cell>
          <cell r="G64">
            <v>280.33</v>
          </cell>
        </row>
        <row r="65">
          <cell r="A65" t="str">
            <v>04.101.03</v>
          </cell>
          <cell r="B65" t="str">
            <v>Boca de BSTC D=1.00m-normal</v>
          </cell>
          <cell r="C65" t="str">
            <v>DNER-ES284/97</v>
          </cell>
          <cell r="D65" t="str">
            <v xml:space="preserve"> </v>
          </cell>
          <cell r="E65" t="str">
            <v>un</v>
          </cell>
          <cell r="F65">
            <v>2</v>
          </cell>
          <cell r="G65">
            <v>757.56</v>
          </cell>
        </row>
        <row r="66">
          <cell r="A66" t="str">
            <v>04.110.02</v>
          </cell>
          <cell r="B66" t="str">
            <v>Corpo de BDTC D=1.20m</v>
          </cell>
          <cell r="C66" t="str">
            <v>DNER-ES284/97</v>
          </cell>
          <cell r="D66" t="str">
            <v xml:space="preserve"> </v>
          </cell>
          <cell r="E66" t="str">
            <v>m</v>
          </cell>
          <cell r="F66">
            <v>45</v>
          </cell>
          <cell r="G66">
            <v>745.38</v>
          </cell>
        </row>
        <row r="67">
          <cell r="A67" t="str">
            <v>04.111.02</v>
          </cell>
          <cell r="B67" t="str">
            <v>Boca de BDTC D=1.20m-normal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2</v>
          </cell>
          <cell r="G67">
            <v>1521.54</v>
          </cell>
        </row>
        <row r="68">
          <cell r="F68" t="str">
            <v>SUB-TOTAL</v>
          </cell>
        </row>
        <row r="69">
          <cell r="B69" t="str">
            <v>OBRAS DE ARTE ESPECIAIS</v>
          </cell>
        </row>
        <row r="70">
          <cell r="B70" t="str">
            <v>(Quatro tabuleiros)</v>
          </cell>
        </row>
        <row r="71">
          <cell r="B71" t="str">
            <v>Infra e Mesoestrutura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Escavação em tubulão a céu aberto em material de 3ªcateg.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Escavação em tubulão sob ar comprimido em material de 1ªcateg.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Escavação em tubulão sob ar comprimido em material de 3ªcateg.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03.371.01</v>
          </cell>
          <cell r="B76" t="str">
            <v>Formas de placa compensada resinada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870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11480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264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03.371.02</v>
          </cell>
          <cell r="B80" t="str">
            <v>Formas de placa compensada plastificada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5127</v>
          </cell>
          <cell r="G80">
            <v>30.76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143680</v>
          </cell>
          <cell r="G81">
            <v>2.59</v>
          </cell>
        </row>
        <row r="82">
          <cell r="A82" t="str">
            <v>OAE17</v>
          </cell>
          <cell r="B82" t="str">
            <v>Transporte e lançamento de pré-lages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1368</v>
          </cell>
          <cell r="G82">
            <v>23.47</v>
          </cell>
        </row>
        <row r="83">
          <cell r="A83" t="str">
            <v>OAE18</v>
          </cell>
          <cell r="B83" t="str">
            <v>Transporte e lançamento de vigas pré-moldadas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03.330.00</v>
          </cell>
          <cell r="B84" t="str">
            <v>Concreto fck= 35 MPa-contr. raz. uso ger.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755</v>
          </cell>
          <cell r="G84">
            <v>166.78</v>
          </cell>
        </row>
        <row r="85">
          <cell r="B85" t="str">
            <v>Diversos</v>
          </cell>
        </row>
        <row r="86">
          <cell r="B86" t="str">
            <v>Barreiras de segurança (C.A.) Tipo New Jersey (312 m)</v>
          </cell>
        </row>
        <row r="87">
          <cell r="A87" t="str">
            <v>03.371.01</v>
          </cell>
          <cell r="B87" t="str">
            <v>Formas de placa compensada resinada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561</v>
          </cell>
          <cell r="G87">
            <v>21.86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4656</v>
          </cell>
          <cell r="G88">
            <v>2.59</v>
          </cell>
        </row>
        <row r="89">
          <cell r="A89" t="str">
            <v>P 03.327.01</v>
          </cell>
          <cell r="B89" t="str">
            <v xml:space="preserve">Concreto fck= 25 MPa-contr. raz. uso ger. 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B90" t="str">
            <v>Placas de aproximação( 08 unidades)</v>
          </cell>
        </row>
        <row r="91">
          <cell r="A91" t="str">
            <v>03.371.00</v>
          </cell>
          <cell r="B91" t="str">
            <v>Formas de madeira compensada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73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7432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108</v>
          </cell>
          <cell r="G93">
            <v>163.22</v>
          </cell>
        </row>
        <row r="94">
          <cell r="B94" t="str">
            <v>Drenos</v>
          </cell>
        </row>
        <row r="95">
          <cell r="A95" t="str">
            <v>P 03.991.01f</v>
          </cell>
          <cell r="B95" t="str">
            <v>Dreno de FF D= 150 mm x 400mm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36</v>
          </cell>
          <cell r="G95">
            <v>20.37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DER53460a</v>
          </cell>
          <cell r="B99" t="str">
            <v>Calçamento com briquetes de 6 cm</v>
          </cell>
          <cell r="C99" t="str">
            <v xml:space="preserve"> </v>
          </cell>
          <cell r="D99" t="str">
            <v xml:space="preserve"> </v>
          </cell>
          <cell r="E99" t="str">
            <v>m2</v>
          </cell>
          <cell r="F99">
            <v>1100</v>
          </cell>
          <cell r="G99">
            <v>20.48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148</v>
          </cell>
          <cell r="G100">
            <v>6.02</v>
          </cell>
        </row>
        <row r="101">
          <cell r="A101" t="str">
            <v>05.102.00</v>
          </cell>
          <cell r="B101" t="str">
            <v>Hidrossemeadura</v>
          </cell>
          <cell r="C101" t="str">
            <v>DNER-ES341/97</v>
          </cell>
          <cell r="D101" t="str">
            <v xml:space="preserve"> 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DER81950</v>
          </cell>
          <cell r="B102" t="str">
            <v>Calçada em lastro de brita c/revestimento em concreto</v>
          </cell>
          <cell r="C102" t="str">
            <v xml:space="preserve"> </v>
          </cell>
          <cell r="D102" t="str">
            <v xml:space="preserve"> </v>
          </cell>
          <cell r="E102" t="str">
            <v>m2</v>
          </cell>
          <cell r="F102">
            <v>1400</v>
          </cell>
          <cell r="G102">
            <v>8.94</v>
          </cell>
        </row>
        <row r="103">
          <cell r="A103" t="str">
            <v>P 05.300.00</v>
          </cell>
          <cell r="B103" t="str">
            <v>Abrigos para passageiros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1</v>
          </cell>
          <cell r="G103">
            <v>832.7</v>
          </cell>
        </row>
        <row r="104">
          <cell r="A104" t="str">
            <v>PI 01</v>
          </cell>
          <cell r="B104" t="str">
            <v>Poste de aço galv. a fogo, c/ 20,0m de alt. p/ instal. tipo engastado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4</v>
          </cell>
          <cell r="G104">
            <v>2662.25</v>
          </cell>
        </row>
        <row r="105">
          <cell r="A105" t="str">
            <v>PI 04</v>
          </cell>
          <cell r="B105" t="str">
            <v xml:space="preserve">Luminária p/ iluminação pública ref.SRC-612 da Philips ou similar 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8</v>
          </cell>
          <cell r="G105">
            <v>425.5</v>
          </cell>
        </row>
        <row r="106">
          <cell r="A106" t="str">
            <v>PI 07</v>
          </cell>
          <cell r="B106" t="str">
            <v>Suporte p/ luminária tipo ZGP402 da Philips ou similar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4</v>
          </cell>
          <cell r="G106">
            <v>100</v>
          </cell>
        </row>
        <row r="107">
          <cell r="A107" t="str">
            <v>PI 09</v>
          </cell>
          <cell r="B107" t="str">
            <v>Lâmpada a vapor de sódio 400W, alta pressão, base E40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8</v>
          </cell>
          <cell r="G107">
            <v>33.35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200</v>
          </cell>
        </row>
        <row r="109">
          <cell r="A109" t="str">
            <v>PI 22</v>
          </cell>
          <cell r="B109" t="str">
            <v>Base completa com fusível Diazed, 6A, retardado, incluíndo tampa, anel de proteção e ajuste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8</v>
          </cell>
          <cell r="G109">
            <v>8.6300000000000008</v>
          </cell>
        </row>
        <row r="110">
          <cell r="A110" t="str">
            <v>PI 23</v>
          </cell>
          <cell r="B110" t="str">
            <v>Contator tripolar a seco, p/ corrente alternada - 55 A, para uso em rede 380/220V - 60Hz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</v>
          </cell>
          <cell r="G110">
            <v>234.6</v>
          </cell>
        </row>
        <row r="111">
          <cell r="A111" t="str">
            <v>PI 24</v>
          </cell>
          <cell r="B111" t="str">
            <v>Fita elétrica auto fusão a base de borracha EPR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6.39</v>
          </cell>
        </row>
        <row r="112">
          <cell r="A112" t="str">
            <v>PI 25</v>
          </cell>
          <cell r="B112" t="str">
            <v>Fita adesiva plástica isolante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</v>
          </cell>
          <cell r="G112">
            <v>3.84</v>
          </cell>
        </row>
        <row r="113">
          <cell r="A113" t="str">
            <v>PI 26</v>
          </cell>
          <cell r="B113" t="str">
            <v>Relé fotoelétrico c/ suporte para fixação galv. com furo 18mm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2</v>
          </cell>
          <cell r="G113">
            <v>11.5</v>
          </cell>
        </row>
        <row r="114">
          <cell r="A114" t="str">
            <v>PI 27</v>
          </cell>
          <cell r="B114" t="str">
            <v>Cabo isolado p/ 1000V, bitola 35mm²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1350</v>
          </cell>
          <cell r="G114">
            <v>1.55</v>
          </cell>
        </row>
        <row r="115">
          <cell r="A115" t="str">
            <v>PI 28</v>
          </cell>
          <cell r="B115" t="str">
            <v>Eletroduto de aço tipo pesado 100mm</v>
          </cell>
          <cell r="C115" t="str">
            <v xml:space="preserve"> </v>
          </cell>
          <cell r="D115" t="str">
            <v xml:space="preserve"> </v>
          </cell>
          <cell r="E115" t="str">
            <v>m</v>
          </cell>
          <cell r="F115">
            <v>50</v>
          </cell>
          <cell r="G115">
            <v>28.55</v>
          </cell>
        </row>
        <row r="116">
          <cell r="A116" t="str">
            <v>PI 29</v>
          </cell>
          <cell r="B116" t="str">
            <v>Curva em alumínio fundido de alta resistência, fixação por encaixe,50mm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</v>
          </cell>
          <cell r="G116">
            <v>18.75</v>
          </cell>
        </row>
        <row r="117">
          <cell r="A117" t="str">
            <v>PI 30</v>
          </cell>
          <cell r="B117" t="str">
            <v>Haste para aterramento aço-cobre D 13x2400mm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6.04</v>
          </cell>
        </row>
        <row r="118">
          <cell r="A118" t="str">
            <v>PI 31</v>
          </cell>
          <cell r="B118" t="str">
            <v>Cabo de cobre nú meio duro, 7 fios 2AWG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</v>
          </cell>
          <cell r="G118">
            <v>7.02</v>
          </cell>
        </row>
        <row r="119">
          <cell r="A119" t="str">
            <v>PI 32</v>
          </cell>
          <cell r="B119" t="str">
            <v>Conetor paralelo, liga alumínio tronco 1/0-4 AWG e derivação 2-4AWG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5</v>
          </cell>
          <cell r="G119">
            <v>1.04</v>
          </cell>
        </row>
        <row r="120">
          <cell r="A120" t="str">
            <v>PI 54</v>
          </cell>
          <cell r="B120" t="str">
            <v>Eletroduto de PVC corrugado tipo Kanalex ou similar, D=100mm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270</v>
          </cell>
          <cell r="G120">
            <v>4.95</v>
          </cell>
        </row>
        <row r="121">
          <cell r="A121" t="str">
            <v>PI 33</v>
          </cell>
          <cell r="B121" t="str">
            <v>Tubo de aço galvanizado, vara de 6m e 50mm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</v>
          </cell>
          <cell r="G121">
            <v>74.06</v>
          </cell>
        </row>
        <row r="122">
          <cell r="A122" t="str">
            <v>PI 34</v>
          </cell>
          <cell r="B122" t="str">
            <v>Construção de caixa tipo SP, ou pré-instalada com as mesmas características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10</v>
          </cell>
          <cell r="G122">
            <v>180</v>
          </cell>
        </row>
        <row r="123">
          <cell r="A123" t="str">
            <v>PI 35</v>
          </cell>
          <cell r="B123" t="str">
            <v>Construção de embasamento p/ poste tipo engastado, 20m de altura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494</v>
          </cell>
        </row>
        <row r="124">
          <cell r="A124" t="str">
            <v>PI 36</v>
          </cell>
          <cell r="B124" t="str">
            <v>Construção de embasamento p/ poste tipo engastado, concreto duplo T, 10m de altura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</v>
          </cell>
          <cell r="G124">
            <v>285</v>
          </cell>
        </row>
        <row r="125">
          <cell r="A125" t="str">
            <v>PI 37</v>
          </cell>
          <cell r="B125" t="str">
            <v>Lançamento de cabos em dutos de aço, classe 1000V, circuito trifásico mais neutro, e monofásico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270</v>
          </cell>
          <cell r="G125">
            <v>4</v>
          </cell>
        </row>
        <row r="126">
          <cell r="A126" t="str">
            <v>PI 38</v>
          </cell>
          <cell r="B126" t="str">
            <v>Confecção de emendas retas ou derivação em cabos classe 1000V, c/ conector à compressão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10</v>
          </cell>
          <cell r="G126">
            <v>4.5</v>
          </cell>
        </row>
        <row r="127">
          <cell r="A127" t="str">
            <v>PI 39</v>
          </cell>
          <cell r="B127" t="str">
            <v>Fixação de haste de terra e conexão ao neutro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35</v>
          </cell>
        </row>
        <row r="128">
          <cell r="A128" t="str">
            <v>PI 40</v>
          </cell>
          <cell r="B128" t="str">
            <v>Montagem eletromecân.de iluminação a 17,5m de alt., formada p/2 pétalas, c/ fixação dos equip.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4</v>
          </cell>
          <cell r="G128">
            <v>550</v>
          </cell>
        </row>
        <row r="129">
          <cell r="A129" t="str">
            <v>PI 41</v>
          </cell>
          <cell r="B129" t="str">
            <v>Instalação de tubo de aço vara de 6m e curva de entrada de cabos na lateral do poste c/ fix. dutos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</v>
          </cell>
          <cell r="G129">
            <v>200</v>
          </cell>
        </row>
        <row r="130">
          <cell r="A130" t="str">
            <v>PI 42</v>
          </cell>
          <cell r="B130" t="str">
            <v>Instalação de poste de aço de 20m de altura engastado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</v>
          </cell>
          <cell r="G130">
            <v>250</v>
          </cell>
        </row>
        <row r="131">
          <cell r="A131" t="str">
            <v>PI 43</v>
          </cell>
          <cell r="B131" t="str">
            <v>Travessia de pista asfáltica p/ lançamento dutos aço tipo pesado 100mm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270</v>
          </cell>
          <cell r="G131">
            <v>70</v>
          </cell>
        </row>
        <row r="132">
          <cell r="A132" t="str">
            <v>PI 57</v>
          </cell>
          <cell r="B132" t="str">
            <v>Lançamento de cabos em eletroduto de PVC corrugado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270</v>
          </cell>
          <cell r="G132">
            <v>3</v>
          </cell>
        </row>
        <row r="133">
          <cell r="A133" t="str">
            <v>PI 69</v>
          </cell>
          <cell r="B133" t="str">
            <v>Instalação de poste concreto duplo T, 10m de altura, engastado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</v>
          </cell>
          <cell r="G133">
            <v>200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270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180</v>
          </cell>
          <cell r="G135">
            <v>6.2</v>
          </cell>
        </row>
        <row r="136">
          <cell r="A136" t="str">
            <v>R27</v>
          </cell>
          <cell r="B136" t="str">
            <v>Remanejamento de Poste de Madeira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4</v>
          </cell>
          <cell r="G136">
            <v>70</v>
          </cell>
        </row>
        <row r="137">
          <cell r="A137" t="str">
            <v>R20</v>
          </cell>
          <cell r="B137" t="str">
            <v>Remanejamento de Poste de Concreto 10/300 c/ 3 pétalas (400W) instalado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250</v>
          </cell>
        </row>
        <row r="138">
          <cell r="A138" t="str">
            <v>R30</v>
          </cell>
          <cell r="B138" t="str">
            <v>Remoção de rede subterrânea em baixa tensão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150</v>
          </cell>
          <cell r="G138">
            <v>6.7</v>
          </cell>
        </row>
      </sheetData>
      <sheetData sheetId="13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01.100.11</v>
          </cell>
          <cell r="B17" t="str">
            <v>Escavação,carga e transportes de material de 1a categoria DMT= 400 a 600m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1445</v>
          </cell>
          <cell r="G17">
            <v>2.12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2818</v>
          </cell>
          <cell r="G18">
            <v>3.26</v>
          </cell>
        </row>
        <row r="19">
          <cell r="A19" t="str">
            <v>DER50335</v>
          </cell>
          <cell r="B19" t="str">
            <v>Esc.  Carga e Transp. de mat. 1a cat. c/ CB 16000&lt;DMT&lt;18000m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9287</v>
          </cell>
          <cell r="G19">
            <v>10.08</v>
          </cell>
        </row>
        <row r="20">
          <cell r="A20" t="str">
            <v>01.101.11</v>
          </cell>
          <cell r="B20" t="str">
            <v>Escavação,carga e transportes de material de 2a categoria,c/CB,  DMT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6064</v>
          </cell>
          <cell r="G20">
            <v>3.15</v>
          </cell>
        </row>
        <row r="21">
          <cell r="A21" t="str">
            <v>DER52087</v>
          </cell>
          <cell r="B21" t="str">
            <v>Esc. Carga e Transp. de solos moles 400&lt;DMT&lt;=600m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7144</v>
          </cell>
          <cell r="G21">
            <v>4.5999999999999996</v>
          </cell>
        </row>
        <row r="22">
          <cell r="A22" t="str">
            <v>01.510.00</v>
          </cell>
          <cell r="B22" t="str">
            <v>Compactação de aterros a 95% Proctor Normal</v>
          </cell>
          <cell r="C22" t="str">
            <v>DNER-ES282/97</v>
          </cell>
          <cell r="D22" t="str">
            <v xml:space="preserve"> </v>
          </cell>
          <cell r="E22" t="str">
            <v>m3</v>
          </cell>
          <cell r="F22">
            <v>11975</v>
          </cell>
          <cell r="G22">
            <v>0.79</v>
          </cell>
        </row>
        <row r="23">
          <cell r="A23" t="str">
            <v>01.511.00</v>
          </cell>
          <cell r="B23" t="str">
            <v>Compactação de aterros a 100%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2348</v>
          </cell>
          <cell r="G23">
            <v>1.36</v>
          </cell>
        </row>
        <row r="24">
          <cell r="A24" t="str">
            <v>P 10.000.06</v>
          </cell>
          <cell r="B24" t="str">
            <v>Aterro reforçado c/ elementos Terramesh (0,50x1,00x4,00m)(malha 8x10) ou similar</v>
          </cell>
          <cell r="C24" t="str">
            <v xml:space="preserve"> </v>
          </cell>
          <cell r="D24" t="str">
            <v xml:space="preserve"> </v>
          </cell>
          <cell r="E24" t="str">
            <v>un</v>
          </cell>
          <cell r="F24">
            <v>1557</v>
          </cell>
          <cell r="G24">
            <v>321.67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815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Manta Geotextil 200g/m2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P 10.000.07</v>
          </cell>
          <cell r="B28" t="str">
            <v>Geogrelha Paralink 400m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1418</v>
          </cell>
          <cell r="G28">
            <v>52.09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18218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3392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2541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16640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42377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DER82200a</v>
          </cell>
          <cell r="B38" t="str">
            <v>Remoção de camada granular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370</v>
          </cell>
          <cell r="G38">
            <v>4.67</v>
          </cell>
        </row>
        <row r="39">
          <cell r="A39" t="str">
            <v>DER82200</v>
          </cell>
          <cell r="B39" t="str">
            <v>Remoção de revestimento de CBUQ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370</v>
          </cell>
          <cell r="G39">
            <v>5.73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61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1247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233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176</v>
          </cell>
          <cell r="G48">
            <v>13.85</v>
          </cell>
        </row>
        <row r="49">
          <cell r="A49" t="str">
            <v>04.910.05</v>
          </cell>
          <cell r="B49" t="str">
            <v>Meio-fio de concreto-MFC 05</v>
          </cell>
          <cell r="C49" t="str">
            <v>DNER-ES290/97</v>
          </cell>
          <cell r="D49" t="str">
            <v xml:space="preserve"> </v>
          </cell>
          <cell r="E49" t="str">
            <v>m</v>
          </cell>
          <cell r="F49">
            <v>886</v>
          </cell>
          <cell r="G49">
            <v>10.54</v>
          </cell>
        </row>
        <row r="50">
          <cell r="A50" t="str">
            <v>DER78150b</v>
          </cell>
          <cell r="B50" t="str">
            <v>Caixa coletora de sarjeta - CCS, D=40cm E H=1,00m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2</v>
          </cell>
          <cell r="G50">
            <v>382.07</v>
          </cell>
        </row>
        <row r="51">
          <cell r="A51" t="str">
            <v>04.960.01</v>
          </cell>
          <cell r="B51" t="str">
            <v>Boca de lobo simples c/ grelha de concreto-BLS 01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203.51</v>
          </cell>
        </row>
        <row r="52">
          <cell r="A52" t="str">
            <v>04.960.02</v>
          </cell>
          <cell r="B52" t="str">
            <v>Boca de lobo simples c/ grelha de concreto-BLS 02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7</v>
          </cell>
          <cell r="G52">
            <v>257.83999999999997</v>
          </cell>
        </row>
        <row r="53">
          <cell r="A53" t="str">
            <v>04.960.03</v>
          </cell>
          <cell r="B53" t="str">
            <v>Boca de lobo simples c/ grelha de concreto-BLS 03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312.23</v>
          </cell>
        </row>
        <row r="54">
          <cell r="A54" t="str">
            <v>04.960.04</v>
          </cell>
          <cell r="B54" t="str">
            <v>Boca de lobo simples c/ grelha de concreto-BLS 04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1</v>
          </cell>
          <cell r="G54">
            <v>366.56</v>
          </cell>
        </row>
        <row r="55">
          <cell r="A55" t="str">
            <v>P 04.100.07</v>
          </cell>
          <cell r="B55" t="str">
            <v>Execução de galerias D=0,40 c/ lastro de brita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122</v>
          </cell>
          <cell r="G55">
            <v>41.68</v>
          </cell>
        </row>
        <row r="56">
          <cell r="A56" t="str">
            <v>P 04.100.08</v>
          </cell>
          <cell r="B56" t="str">
            <v>Execução de galerias D=0,40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373</v>
          </cell>
          <cell r="G56">
            <v>58.65</v>
          </cell>
        </row>
        <row r="57">
          <cell r="A57" t="str">
            <v>P 04.100.10</v>
          </cell>
          <cell r="B57" t="str">
            <v>Execução de galerias D=0,60 c/ lastro de concreto</v>
          </cell>
          <cell r="C57" t="str">
            <v xml:space="preserve"> </v>
          </cell>
          <cell r="D57" t="str">
            <v xml:space="preserve"> </v>
          </cell>
          <cell r="E57" t="str">
            <v>m</v>
          </cell>
          <cell r="F57">
            <v>5</v>
          </cell>
          <cell r="G57">
            <v>131.66</v>
          </cell>
        </row>
        <row r="58">
          <cell r="A58" t="str">
            <v>DER72350b</v>
          </cell>
          <cell r="B58" t="str">
            <v>Boca para BSTC D=40cm - 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8</v>
          </cell>
          <cell r="G58">
            <v>147.57</v>
          </cell>
        </row>
        <row r="59">
          <cell r="A59" t="str">
            <v>P04.901.43</v>
          </cell>
          <cell r="B59" t="str">
            <v>Canaleta c/ grelha de concreto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121</v>
          </cell>
          <cell r="G59">
            <v>77.42</v>
          </cell>
        </row>
        <row r="60">
          <cell r="A60" t="str">
            <v>P.04.100.18</v>
          </cell>
          <cell r="B60" t="str">
            <v>Caixa coletora de canaleta c/ H=2,00m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F62" t="str">
            <v>SUB-TOTAL</v>
          </cell>
        </row>
        <row r="64">
          <cell r="B64" t="str">
            <v>OBRAS DE ARTE ESPECIAIS</v>
          </cell>
        </row>
        <row r="65">
          <cell r="A65" t="str">
            <v>03.371.01</v>
          </cell>
          <cell r="B65" t="str">
            <v>Formas de placa compensada resinada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85</v>
          </cell>
          <cell r="G65">
            <v>21.86</v>
          </cell>
        </row>
        <row r="66">
          <cell r="A66" t="str">
            <v>03.371.02</v>
          </cell>
          <cell r="B66" t="str">
            <v>Formas de placa compensada plastificada</v>
          </cell>
          <cell r="C66" t="str">
            <v xml:space="preserve"> </v>
          </cell>
          <cell r="D66" t="str">
            <v xml:space="preserve"> </v>
          </cell>
          <cell r="E66" t="str">
            <v>m2</v>
          </cell>
          <cell r="F66">
            <v>2387</v>
          </cell>
          <cell r="G66">
            <v>30.76</v>
          </cell>
        </row>
        <row r="67">
          <cell r="A67" t="str">
            <v>03.353.00</v>
          </cell>
          <cell r="B67" t="str">
            <v>Forn., preparo e colocação nas formas, de aço CA-50</v>
          </cell>
          <cell r="C67" t="str">
            <v xml:space="preserve"> </v>
          </cell>
          <cell r="D67" t="str">
            <v xml:space="preserve"> </v>
          </cell>
          <cell r="E67" t="str">
            <v>kg</v>
          </cell>
          <cell r="F67">
            <v>37870</v>
          </cell>
          <cell r="G67">
            <v>2.59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 t="str">
            <v xml:space="preserve"> </v>
          </cell>
          <cell r="D68" t="str">
            <v xml:space="preserve"> </v>
          </cell>
          <cell r="E68" t="str">
            <v>kg</v>
          </cell>
          <cell r="F68">
            <v>13643</v>
          </cell>
          <cell r="G68">
            <v>19.28</v>
          </cell>
        </row>
        <row r="69">
          <cell r="A69" t="str">
            <v>OAE17</v>
          </cell>
          <cell r="B69" t="str">
            <v>Transporte e lançamento de pré-lages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Transporte e lançamento de vigas pré-moldadas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Injeção de nata (cabos 12 varas 1/2")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03.330.00</v>
          </cell>
          <cell r="B72" t="str">
            <v>Concreto fck= 35 MPa-contr. raz. uso ger.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326</v>
          </cell>
          <cell r="G72">
            <v>166.78</v>
          </cell>
        </row>
        <row r="73">
          <cell r="A73" t="str">
            <v>P 03.327.01</v>
          </cell>
          <cell r="B73" t="str">
            <v xml:space="preserve">Concreto fck= 25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73</v>
          </cell>
          <cell r="G73">
            <v>163.22</v>
          </cell>
        </row>
        <row r="74">
          <cell r="A74" t="str">
            <v>03.510.00</v>
          </cell>
          <cell r="B74" t="str">
            <v>Aparelho de apoio em neoprene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104</v>
          </cell>
          <cell r="G74">
            <v>86.94</v>
          </cell>
        </row>
        <row r="75">
          <cell r="B75" t="str">
            <v>Barreiras de segurança (C.A.) Tipo New Jersey (129,2 m)</v>
          </cell>
        </row>
        <row r="76">
          <cell r="A76" t="str">
            <v>03.371.00</v>
          </cell>
          <cell r="B76" t="str">
            <v>Formas de madeira compensada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258.39999999999998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2080.12</v>
          </cell>
          <cell r="G77">
            <v>2.59</v>
          </cell>
        </row>
        <row r="78">
          <cell r="A78" t="str">
            <v>03.326.00</v>
          </cell>
          <cell r="B78" t="str">
            <v xml:space="preserve">Concreto fck= 20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30</v>
          </cell>
          <cell r="G78">
            <v>149.19999999999999</v>
          </cell>
        </row>
        <row r="79">
          <cell r="B79" t="str">
            <v>Placas de aproximação( 04 unidades)(dimensão 4,00m x 11,2m x 0,30m)</v>
          </cell>
        </row>
        <row r="80">
          <cell r="A80" t="str">
            <v>03.371.00</v>
          </cell>
          <cell r="B80" t="str">
            <v>Formas de madeira compensada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40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3720</v>
          </cell>
          <cell r="G81">
            <v>2.59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54</v>
          </cell>
          <cell r="G82">
            <v>149.19999999999999</v>
          </cell>
        </row>
        <row r="83">
          <cell r="B83" t="str">
            <v>Drenos</v>
          </cell>
        </row>
        <row r="84">
          <cell r="A84" t="str">
            <v>P 03.991.01d</v>
          </cell>
          <cell r="B84" t="str">
            <v>Dreno de FF D= 150 mm x 500mm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56</v>
          </cell>
          <cell r="G84">
            <v>24.91</v>
          </cell>
        </row>
        <row r="85">
          <cell r="A85" t="str">
            <v>P 03.991.01c</v>
          </cell>
          <cell r="B85" t="str">
            <v>Dreno de FF D= 100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F86" t="str">
            <v>SUB-TOTAL</v>
          </cell>
        </row>
        <row r="87">
          <cell r="B87" t="str">
            <v>OBRAS COMPLEMENTARES</v>
          </cell>
        </row>
        <row r="88">
          <cell r="A88" t="str">
            <v>05.100.00</v>
          </cell>
          <cell r="B88" t="str">
            <v>Enleivamento</v>
          </cell>
          <cell r="C88" t="str">
            <v>DNER-ES341/97</v>
          </cell>
          <cell r="D88" t="str">
            <v xml:space="preserve"> </v>
          </cell>
          <cell r="E88" t="str">
            <v>m2</v>
          </cell>
          <cell r="F88">
            <v>15972</v>
          </cell>
          <cell r="G88">
            <v>2.06</v>
          </cell>
        </row>
        <row r="89">
          <cell r="A89" t="str">
            <v>P 05.100.02</v>
          </cell>
          <cell r="B89" t="str">
            <v>Fornecimento e plantio de árvore selecionada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40</v>
          </cell>
          <cell r="G89">
            <v>6.02</v>
          </cell>
        </row>
        <row r="90">
          <cell r="A90" t="str">
            <v>P 06.030.00</v>
          </cell>
          <cell r="B90" t="str">
            <v>Barreira de segurança simples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PI 60</v>
          </cell>
          <cell r="B91" t="str">
            <v>Lâmpada a vapor de mercúrio 250W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20</v>
          </cell>
          <cell r="G91">
            <v>16.3</v>
          </cell>
        </row>
        <row r="92">
          <cell r="A92" t="str">
            <v>PI 52</v>
          </cell>
          <cell r="B92" t="str">
            <v>Luminária IMB C-300 ou similar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410</v>
          </cell>
        </row>
        <row r="93">
          <cell r="A93" t="str">
            <v>PI 13</v>
          </cell>
          <cell r="B93" t="str">
            <v>Eletroduto de aço 20mm, vara de 3m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8</v>
          </cell>
          <cell r="G93">
            <v>14.49</v>
          </cell>
        </row>
        <row r="94">
          <cell r="A94" t="str">
            <v>PI 62</v>
          </cell>
          <cell r="B94" t="str">
            <v>Caixa de passagem para instalação aparente D=20mm, tipo T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PI 15</v>
          </cell>
          <cell r="B95" t="str">
            <v>Caixa de passagem para instalação aparente D=20mm, tipo LB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3.62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20</v>
          </cell>
          <cell r="G96">
            <v>6.33</v>
          </cell>
        </row>
        <row r="97">
          <cell r="A97" t="str">
            <v>PI 22</v>
          </cell>
          <cell r="B97" t="str">
            <v>Base completa com fusível Diazed, 6A, retardado, incluíndo tampa, anel de proteção e ajuste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PI 23</v>
          </cell>
          <cell r="B98" t="str">
            <v>Contator tripolar a seco, p/ corrente alternada - 55 A, para uso em rede 380/220V - 60Hz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2</v>
          </cell>
          <cell r="G98">
            <v>234.6</v>
          </cell>
        </row>
        <row r="99">
          <cell r="A99" t="str">
            <v>PI 24</v>
          </cell>
          <cell r="B99" t="str">
            <v>Fita elétrica auto fusão a base de borracha EPR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4</v>
          </cell>
          <cell r="G99">
            <v>6.39</v>
          </cell>
        </row>
        <row r="100">
          <cell r="A100" t="str">
            <v>PI 25</v>
          </cell>
          <cell r="B100" t="str">
            <v>Fita adesiva plástica isolante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6</v>
          </cell>
          <cell r="G100">
            <v>3.84</v>
          </cell>
        </row>
        <row r="101">
          <cell r="A101" t="str">
            <v>PI 26</v>
          </cell>
          <cell r="B101" t="str">
            <v>Relé fotoelétrico c/ suporte para fixação galv. com furo 18mm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22</v>
          </cell>
          <cell r="G101">
            <v>11.5</v>
          </cell>
        </row>
        <row r="102">
          <cell r="A102" t="str">
            <v>PI 56</v>
          </cell>
          <cell r="B102" t="str">
            <v>Cabo isolado p/ 1000V, 4 mm² de alumínio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110</v>
          </cell>
          <cell r="G102">
            <v>0.37</v>
          </cell>
        </row>
        <row r="103">
          <cell r="A103" t="str">
            <v>PI 28</v>
          </cell>
          <cell r="B103" t="str">
            <v>Eletroduto de aço tipo pesado 100mm</v>
          </cell>
          <cell r="C103" t="str">
            <v xml:space="preserve"> </v>
          </cell>
          <cell r="D103" t="str">
            <v xml:space="preserve"> </v>
          </cell>
          <cell r="E103" t="str">
            <v>m</v>
          </cell>
          <cell r="F103">
            <v>140</v>
          </cell>
          <cell r="G103">
            <v>28.55</v>
          </cell>
        </row>
        <row r="104">
          <cell r="A104" t="str">
            <v>PI 29</v>
          </cell>
          <cell r="B104" t="str">
            <v>Curva em alumínio fundido de alta resistência, fixação por encaixe,50mm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18.75</v>
          </cell>
        </row>
        <row r="105">
          <cell r="A105" t="str">
            <v>PI 30</v>
          </cell>
          <cell r="B105" t="str">
            <v>Haste para aterramento aço-cobre D 13x2400mm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12</v>
          </cell>
          <cell r="G105">
            <v>6.04</v>
          </cell>
        </row>
        <row r="106">
          <cell r="A106" t="str">
            <v>PI 31</v>
          </cell>
          <cell r="B106" t="str">
            <v>Cabo de cobre nú meio duro, 7 fios 2AWG</v>
          </cell>
          <cell r="C106" t="str">
            <v xml:space="preserve"> </v>
          </cell>
          <cell r="D106" t="str">
            <v xml:space="preserve"> </v>
          </cell>
          <cell r="E106" t="str">
            <v>kg</v>
          </cell>
          <cell r="F106">
            <v>4</v>
          </cell>
          <cell r="G106">
            <v>7.02</v>
          </cell>
        </row>
        <row r="107">
          <cell r="A107" t="str">
            <v>PI 32</v>
          </cell>
          <cell r="B107" t="str">
            <v>Conetor paralelo, liga alumínio tronco 1/0-4 AWG e derivação 2-4AWG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5</v>
          </cell>
          <cell r="G107">
            <v>1.04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10</v>
          </cell>
          <cell r="G108">
            <v>200</v>
          </cell>
        </row>
        <row r="109">
          <cell r="A109" t="str">
            <v>PI 48</v>
          </cell>
          <cell r="B109" t="str">
            <v>Armação secundária p/ 2 estribo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20</v>
          </cell>
          <cell r="G109">
            <v>7.5</v>
          </cell>
        </row>
        <row r="110">
          <cell r="A110" t="str">
            <v>PI 49</v>
          </cell>
          <cell r="B110" t="str">
            <v>Armação secundária p/ 1 estribo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10</v>
          </cell>
          <cell r="G110">
            <v>3.5</v>
          </cell>
        </row>
        <row r="111">
          <cell r="A111" t="str">
            <v>PI 33</v>
          </cell>
          <cell r="B111" t="str">
            <v>Tubo de aço galvanizado, vara de 6m e 50mm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74.06</v>
          </cell>
        </row>
        <row r="112">
          <cell r="A112" t="str">
            <v>PI 34</v>
          </cell>
          <cell r="B112" t="str">
            <v>Construção de caixa tipo SP, ou pré-instalada com as mesmas características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6</v>
          </cell>
          <cell r="G112">
            <v>180</v>
          </cell>
        </row>
        <row r="113">
          <cell r="A113" t="str">
            <v>PI 36</v>
          </cell>
          <cell r="B113" t="str">
            <v>Construção de embasamento p/ poste tipo engastado, concreto duplo T, 10m de altura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10</v>
          </cell>
          <cell r="G113">
            <v>285</v>
          </cell>
        </row>
        <row r="114">
          <cell r="A114" t="str">
            <v>PI 37</v>
          </cell>
          <cell r="B114" t="str">
            <v>Lançamento de cabos em dutos de aço, classe 1000V, circuito trifásico mais neutro, e monofásico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70</v>
          </cell>
          <cell r="G114">
            <v>4</v>
          </cell>
        </row>
        <row r="115">
          <cell r="A115" t="str">
            <v>PI 38</v>
          </cell>
          <cell r="B115" t="str">
            <v>Confecção de emendas retas ou derivação em cabos classe 1000V, c/ conector à compressão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4.5</v>
          </cell>
        </row>
        <row r="116">
          <cell r="A116" t="str">
            <v>PI 39</v>
          </cell>
          <cell r="B116" t="str">
            <v>Fixação de haste de terra e conexão ao neutro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12</v>
          </cell>
          <cell r="G116">
            <v>35</v>
          </cell>
        </row>
        <row r="117">
          <cell r="A117" t="str">
            <v>PI 41</v>
          </cell>
          <cell r="B117" t="str">
            <v>Instalação de tubo de aço vara de 6m e curva de entrada de cabos na lateral do poste c/ fix. dutos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</v>
          </cell>
          <cell r="G117">
            <v>200</v>
          </cell>
        </row>
        <row r="118">
          <cell r="A118" t="str">
            <v>PI 43</v>
          </cell>
          <cell r="B118" t="str">
            <v>Travessia de pista asfáltica p/ lançamento dutos aço tipo pesado 100mm</v>
          </cell>
          <cell r="C118" t="str">
            <v xml:space="preserve"> </v>
          </cell>
          <cell r="D118" t="str">
            <v xml:space="preserve"> </v>
          </cell>
          <cell r="E118" t="str">
            <v>m</v>
          </cell>
          <cell r="F118">
            <v>70</v>
          </cell>
          <cell r="G118">
            <v>70</v>
          </cell>
        </row>
        <row r="119">
          <cell r="A119" t="str">
            <v>PI 44</v>
          </cell>
          <cell r="B119" t="str">
            <v>Montagem eletromecânica de luminária 10,0m de altura, c/ fixação dos equip.e conexões elétricos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10</v>
          </cell>
          <cell r="G119">
            <v>60</v>
          </cell>
        </row>
        <row r="120">
          <cell r="A120" t="str">
            <v>PI 58</v>
          </cell>
          <cell r="B120" t="str">
            <v>Fixação de caixas de passagem p/ instalação aparente D=20mm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4</v>
          </cell>
          <cell r="G120">
            <v>10</v>
          </cell>
        </row>
        <row r="121">
          <cell r="A121" t="str">
            <v>PI 59</v>
          </cell>
          <cell r="B121" t="str">
            <v>Instalação de luminária blindada para lâmpada a vapor de mercúrio 250W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20</v>
          </cell>
        </row>
        <row r="122">
          <cell r="A122" t="str">
            <v>PI 01</v>
          </cell>
          <cell r="B122" t="str">
            <v>Poste de aço galv. a fogo, c/ 20,0m de alt. p/ instal. tipo engastado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</v>
          </cell>
          <cell r="G122">
            <v>2662.25</v>
          </cell>
        </row>
        <row r="123">
          <cell r="A123" t="str">
            <v>PI 07</v>
          </cell>
          <cell r="B123" t="str">
            <v>Suporte p/ luminária tipo ZGP402 da Philips ou similar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1</v>
          </cell>
          <cell r="G123">
            <v>100</v>
          </cell>
        </row>
        <row r="124">
          <cell r="A124" t="str">
            <v>PI 04</v>
          </cell>
          <cell r="B124" t="str">
            <v xml:space="preserve">Luminária p/ iluminação pública ref.SRC-612 da Philips ou similar 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425.5</v>
          </cell>
        </row>
        <row r="125">
          <cell r="A125" t="str">
            <v>PI 03</v>
          </cell>
          <cell r="B125" t="str">
            <v xml:space="preserve">Luminária p/ iluminação pública ref.HRC-612 da Philips ou similar 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20</v>
          </cell>
          <cell r="G125">
            <v>400</v>
          </cell>
        </row>
        <row r="126">
          <cell r="A126" t="str">
            <v>PI 09</v>
          </cell>
          <cell r="B126" t="str">
            <v>Lâmpada a vapor de sódio 400W, alta pressão, base E40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2</v>
          </cell>
          <cell r="G126">
            <v>33.35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</v>
          </cell>
          <cell r="G127">
            <v>494</v>
          </cell>
        </row>
        <row r="128">
          <cell r="A128" t="str">
            <v>PI 42</v>
          </cell>
          <cell r="B128" t="str">
            <v>Instalação de poste de aço de 20m de altura engastado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</v>
          </cell>
          <cell r="G128">
            <v>250</v>
          </cell>
        </row>
        <row r="129">
          <cell r="A129" t="str">
            <v>PI 69</v>
          </cell>
          <cell r="B129" t="str">
            <v>Instalação de poste concreto duplo T, 10m de altura, engastado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10</v>
          </cell>
          <cell r="G129">
            <v>200</v>
          </cell>
        </row>
        <row r="130">
          <cell r="A130" t="str">
            <v>PI 27</v>
          </cell>
          <cell r="B130" t="str">
            <v>Cabo isolado p/ 1000V, bitola 35mm²</v>
          </cell>
          <cell r="C130" t="str">
            <v xml:space="preserve"> </v>
          </cell>
          <cell r="D130" t="str">
            <v xml:space="preserve"> </v>
          </cell>
          <cell r="E130" t="str">
            <v>m</v>
          </cell>
          <cell r="F130">
            <v>200</v>
          </cell>
          <cell r="G130">
            <v>1.55</v>
          </cell>
        </row>
        <row r="131">
          <cell r="A131" t="str">
            <v>PI 65</v>
          </cell>
          <cell r="B131" t="str">
            <v>Cabo de alumínio 1/0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2650</v>
          </cell>
          <cell r="G131">
            <v>1.7</v>
          </cell>
        </row>
        <row r="132">
          <cell r="A132" t="str">
            <v>PI 66</v>
          </cell>
          <cell r="B132" t="str">
            <v>Cabo isolado p/ 1000 V, 6 mm2 de alumínio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20</v>
          </cell>
          <cell r="G132">
            <v>1</v>
          </cell>
        </row>
        <row r="133">
          <cell r="A133" t="str">
            <v>PI 67</v>
          </cell>
          <cell r="B133" t="str">
            <v>Cabo isolado p/ 1000 V, 2,5 mm2 de alumínio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60</v>
          </cell>
          <cell r="G133">
            <v>0.6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200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400</v>
          </cell>
          <cell r="G135">
            <v>6.2</v>
          </cell>
        </row>
        <row r="136">
          <cell r="A136" t="str">
            <v>R10</v>
          </cell>
          <cell r="B136" t="str">
            <v>Remanejamento de Poste de Concreto 10/150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5</v>
          </cell>
          <cell r="G136">
            <v>75</v>
          </cell>
        </row>
        <row r="137">
          <cell r="A137" t="str">
            <v>R3</v>
          </cell>
          <cell r="B137" t="str">
            <v>Remanejamento de Rede de Telefonia</v>
          </cell>
          <cell r="C137" t="str">
            <v xml:space="preserve"> </v>
          </cell>
          <cell r="D137" t="str">
            <v xml:space="preserve"> </v>
          </cell>
          <cell r="E137" t="str">
            <v>m</v>
          </cell>
          <cell r="F137">
            <v>200</v>
          </cell>
          <cell r="G137">
            <v>2</v>
          </cell>
        </row>
        <row r="138">
          <cell r="A138" t="str">
            <v xml:space="preserve"> </v>
          </cell>
        </row>
      </sheetData>
      <sheetData sheetId="1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01.100.15</v>
          </cell>
          <cell r="B17" t="str">
            <v>Escavação,carga e transportes de material de 1a categoria DMT= 1200 a 1400m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5853</v>
          </cell>
          <cell r="G17">
            <v>2.62</v>
          </cell>
        </row>
        <row r="18">
          <cell r="A18" t="str">
            <v>01.101.15</v>
          </cell>
          <cell r="B18" t="str">
            <v>Escavação,carga e transportes de material de 2a categoria,c/CB,  DMT 1200 a 1400m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650</v>
          </cell>
          <cell r="G18">
            <v>3.73</v>
          </cell>
        </row>
        <row r="19">
          <cell r="A19" t="str">
            <v>01.510.00</v>
          </cell>
          <cell r="B19" t="str">
            <v>Compactação de aterros a 95% Proctor Normal</v>
          </cell>
          <cell r="C19" t="str">
            <v>DNER-ES282/97</v>
          </cell>
          <cell r="D19" t="str">
            <v xml:space="preserve"> </v>
          </cell>
          <cell r="E19" t="str">
            <v>m3</v>
          </cell>
          <cell r="F19">
            <v>1593</v>
          </cell>
          <cell r="G19">
            <v>0.79</v>
          </cell>
        </row>
        <row r="20">
          <cell r="A20" t="str">
            <v>01.511.00</v>
          </cell>
          <cell r="B20" t="str">
            <v>Compactação de aterros a 100% Proctor Normal</v>
          </cell>
          <cell r="C20" t="str">
            <v>DNER-ES282/97</v>
          </cell>
          <cell r="D20" t="str">
            <v xml:space="preserve"> </v>
          </cell>
          <cell r="E20" t="str">
            <v>m3</v>
          </cell>
          <cell r="F20">
            <v>3827</v>
          </cell>
          <cell r="G20">
            <v>1.36</v>
          </cell>
        </row>
        <row r="21">
          <cell r="A21" t="str">
            <v>P 10.000.06</v>
          </cell>
          <cell r="B21" t="str">
            <v>Aterro reforçado c/ elementos Terramesh (0,50x1,00x4,00m)(malha 8x10) ou similar</v>
          </cell>
          <cell r="C21" t="str">
            <v xml:space="preserve"> </v>
          </cell>
          <cell r="D21" t="str">
            <v xml:space="preserve"> </v>
          </cell>
          <cell r="E21" t="str">
            <v>un</v>
          </cell>
          <cell r="F21">
            <v>2638</v>
          </cell>
          <cell r="G21">
            <v>321.67</v>
          </cell>
        </row>
        <row r="22">
          <cell r="A22" t="str">
            <v>P 10.000.05</v>
          </cell>
          <cell r="B22" t="str">
            <v>Aterro reforçado c/ elementos Terramesh (1,00x1,00x4,00m)(malha 8x10) ou similar</v>
          </cell>
          <cell r="C22" t="str">
            <v xml:space="preserve"> </v>
          </cell>
          <cell r="D22" t="str">
            <v xml:space="preserve"> </v>
          </cell>
          <cell r="E22" t="str">
            <v>un</v>
          </cell>
          <cell r="F22">
            <v>1782</v>
          </cell>
          <cell r="G22">
            <v>414.83</v>
          </cell>
        </row>
        <row r="23">
          <cell r="A23" t="str">
            <v>DER82610</v>
          </cell>
          <cell r="B23" t="str">
            <v>Gabião caixa em PVC c/ h=50cm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313</v>
          </cell>
          <cell r="G23">
            <v>153.77000000000001</v>
          </cell>
        </row>
        <row r="24">
          <cell r="A24" t="str">
            <v>DER82660</v>
          </cell>
          <cell r="B24" t="str">
            <v>Gabião caixa em PVC c/ h=100cm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895</v>
          </cell>
          <cell r="G24">
            <v>122.97</v>
          </cell>
        </row>
        <row r="25">
          <cell r="A25" t="str">
            <v>09.517.04</v>
          </cell>
          <cell r="B25" t="str">
            <v>Pedra de mão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8521</v>
          </cell>
          <cell r="G25">
            <v>11.92</v>
          </cell>
        </row>
        <row r="26">
          <cell r="A26">
            <v>9000032</v>
          </cell>
          <cell r="B26" t="str">
            <v>Manta Geotextil 200g/m2</v>
          </cell>
          <cell r="C26">
            <v>0</v>
          </cell>
          <cell r="D26">
            <v>0</v>
          </cell>
          <cell r="E26" t="str">
            <v>m2</v>
          </cell>
          <cell r="F26">
            <v>12255</v>
          </cell>
          <cell r="G26">
            <v>5.83</v>
          </cell>
        </row>
        <row r="27">
          <cell r="A27" t="str">
            <v>P 10.000.07</v>
          </cell>
          <cell r="B27" t="str">
            <v>Geogrelha Paralink 400m ou similar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1475</v>
          </cell>
          <cell r="G27">
            <v>52.09</v>
          </cell>
        </row>
        <row r="28">
          <cell r="A28" t="str">
            <v>P 10.000.08</v>
          </cell>
          <cell r="B28" t="str">
            <v>Geogrelha Paralink 800m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900</v>
          </cell>
          <cell r="G28">
            <v>91.8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19615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3732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2736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17941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46266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5664</v>
          </cell>
          <cell r="G37">
            <v>67.64</v>
          </cell>
        </row>
        <row r="38">
          <cell r="A38" t="str">
            <v>DER82200</v>
          </cell>
          <cell r="B38" t="str">
            <v>Remoção de revestimento de CBUQ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380</v>
          </cell>
          <cell r="G38">
            <v>5.73</v>
          </cell>
        </row>
        <row r="39">
          <cell r="A39" t="str">
            <v>DER82200a</v>
          </cell>
          <cell r="B39" t="str">
            <v>Remoção de camada granular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380</v>
          </cell>
          <cell r="G39">
            <v>4.67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35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184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695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242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8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336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451</v>
          </cell>
          <cell r="G49">
            <v>19.170000000000002</v>
          </cell>
        </row>
        <row r="50">
          <cell r="A50" t="str">
            <v>04.900.03</v>
          </cell>
          <cell r="B50" t="str">
            <v>Sarjeta triangular de concreto-STC 03</v>
          </cell>
          <cell r="C50" t="str">
            <v>DNER-ES288/97</v>
          </cell>
          <cell r="D50" t="str">
            <v xml:space="preserve"> </v>
          </cell>
          <cell r="E50" t="str">
            <v>m</v>
          </cell>
          <cell r="F50">
            <v>55</v>
          </cell>
          <cell r="G50">
            <v>16.02</v>
          </cell>
        </row>
        <row r="51">
          <cell r="A51" t="str">
            <v>04.910.05</v>
          </cell>
          <cell r="B51" t="str">
            <v>Meio-fio de concreto-MFC 05</v>
          </cell>
          <cell r="C51" t="str">
            <v>DNER-ES290/97</v>
          </cell>
          <cell r="D51" t="str">
            <v xml:space="preserve"> </v>
          </cell>
          <cell r="E51" t="str">
            <v>m</v>
          </cell>
          <cell r="F51">
            <v>682</v>
          </cell>
          <cell r="G51">
            <v>10.54</v>
          </cell>
        </row>
        <row r="52">
          <cell r="A52" t="str">
            <v>04.960.01</v>
          </cell>
          <cell r="B52" t="str">
            <v>Boca de lobo simples c/ grelha de concreto-BLS 01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3</v>
          </cell>
          <cell r="G52">
            <v>203.51</v>
          </cell>
        </row>
        <row r="53">
          <cell r="A53" t="str">
            <v>04.960.02</v>
          </cell>
          <cell r="B53" t="str">
            <v>Boca de lobo simples c/ grelha de concreto-BLS 02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5</v>
          </cell>
          <cell r="G53">
            <v>257.83999999999997</v>
          </cell>
        </row>
        <row r="54">
          <cell r="A54" t="str">
            <v>P 04.100.07</v>
          </cell>
          <cell r="B54" t="str">
            <v>Execução de galerias D=0,40 c/ lastro de brita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281</v>
          </cell>
          <cell r="G54">
            <v>41.68</v>
          </cell>
        </row>
        <row r="55">
          <cell r="A55" t="str">
            <v>P 04.100.08</v>
          </cell>
          <cell r="B55" t="str">
            <v>Execução de galerias D=0,40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28</v>
          </cell>
          <cell r="G55">
            <v>58.65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147.57</v>
          </cell>
        </row>
        <row r="57">
          <cell r="F57" t="str">
            <v>SUB-TOTAL</v>
          </cell>
        </row>
        <row r="59">
          <cell r="B59" t="str">
            <v>OBRAS DE ARTE ESPECIAIS</v>
          </cell>
        </row>
        <row r="60">
          <cell r="A60" t="str">
            <v>03.371.01</v>
          </cell>
          <cell r="B60" t="str">
            <v>Formas de placa compensada resinada</v>
          </cell>
          <cell r="C60" t="str">
            <v xml:space="preserve"> </v>
          </cell>
          <cell r="D60" t="str">
            <v xml:space="preserve"> </v>
          </cell>
          <cell r="E60" t="str">
            <v>m2</v>
          </cell>
          <cell r="F60">
            <v>85</v>
          </cell>
          <cell r="G60">
            <v>21.86</v>
          </cell>
        </row>
        <row r="61">
          <cell r="A61" t="str">
            <v>03.371.02</v>
          </cell>
          <cell r="B61" t="str">
            <v>Formas de placa compensada plastificada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2387</v>
          </cell>
          <cell r="G61">
            <v>30.76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 t="str">
            <v xml:space="preserve"> </v>
          </cell>
          <cell r="D62" t="str">
            <v xml:space="preserve"> </v>
          </cell>
          <cell r="E62" t="str">
            <v>kg</v>
          </cell>
          <cell r="F62">
            <v>37870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 t="str">
            <v xml:space="preserve"> </v>
          </cell>
          <cell r="D63" t="str">
            <v xml:space="preserve"> 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Transporte e lançamento de pré-lages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OAE18</v>
          </cell>
          <cell r="B65" t="str">
            <v>Transporte e lançamento de vigas pré-moldadas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40</v>
          </cell>
          <cell r="G65">
            <v>1281.27</v>
          </cell>
        </row>
        <row r="66">
          <cell r="A66" t="str">
            <v>OAE19</v>
          </cell>
          <cell r="B66" t="str">
            <v>Injeção de nata (cabos 12 varas 1/2")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2388</v>
          </cell>
          <cell r="G66">
            <v>3.65</v>
          </cell>
        </row>
        <row r="67">
          <cell r="A67" t="str">
            <v>03.330.00</v>
          </cell>
          <cell r="B67" t="str">
            <v>Concreto fck= 35 MPa-contr. raz. uso ger.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326</v>
          </cell>
          <cell r="G67">
            <v>166.78</v>
          </cell>
        </row>
        <row r="68">
          <cell r="A68" t="str">
            <v>P 03.327.01</v>
          </cell>
          <cell r="B68" t="str">
            <v xml:space="preserve">Concreto fck= 25 MPa-contr. raz. uso ger. 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73</v>
          </cell>
          <cell r="G68">
            <v>163.22</v>
          </cell>
        </row>
        <row r="69">
          <cell r="A69" t="str">
            <v>03.510.00</v>
          </cell>
          <cell r="B69" t="str">
            <v>Aparelho de apoio em neoprene</v>
          </cell>
          <cell r="C69" t="str">
            <v xml:space="preserve"> </v>
          </cell>
          <cell r="D69" t="str">
            <v xml:space="preserve"> </v>
          </cell>
          <cell r="E69" t="str">
            <v>kg</v>
          </cell>
          <cell r="F69">
            <v>104</v>
          </cell>
          <cell r="G69">
            <v>86.94</v>
          </cell>
        </row>
        <row r="70">
          <cell r="B70" t="str">
            <v>Barreiras de segurança (C.A.) Tipo New Jersey (129,2 m)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258.39999999999998</v>
          </cell>
          <cell r="G71">
            <v>21.86</v>
          </cell>
        </row>
        <row r="72">
          <cell r="A72" t="str">
            <v>03.353.00</v>
          </cell>
          <cell r="B72" t="str">
            <v>Forn., preparo e colocação nas formas, de aço CA-50</v>
          </cell>
          <cell r="C72" t="str">
            <v xml:space="preserve"> </v>
          </cell>
          <cell r="D72" t="str">
            <v xml:space="preserve"> </v>
          </cell>
          <cell r="E72" t="str">
            <v>kg</v>
          </cell>
          <cell r="F72">
            <v>2080.12</v>
          </cell>
          <cell r="G72">
            <v>2.59</v>
          </cell>
        </row>
        <row r="73">
          <cell r="A73" t="str">
            <v>03.326.00</v>
          </cell>
          <cell r="B73" t="str">
            <v xml:space="preserve">Concreto fck= 20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30</v>
          </cell>
          <cell r="G73">
            <v>149.19999999999999</v>
          </cell>
        </row>
        <row r="74">
          <cell r="B74" t="str">
            <v>Placas de aproximação( 04 unidades)(dimensão 4,00m x 11,2m x 0,30m)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03.353.00</v>
          </cell>
          <cell r="B76" t="str">
            <v>Forn., preparo e colocação nas formas, de aço CA-50</v>
          </cell>
          <cell r="C76" t="str">
            <v xml:space="preserve"> </v>
          </cell>
          <cell r="D76" t="str">
            <v xml:space="preserve"> </v>
          </cell>
          <cell r="E76" t="str">
            <v>kg</v>
          </cell>
          <cell r="F76">
            <v>3720</v>
          </cell>
          <cell r="G76">
            <v>2.59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54</v>
          </cell>
          <cell r="G77">
            <v>149.19999999999999</v>
          </cell>
        </row>
        <row r="78">
          <cell r="B78" t="str">
            <v>Drenos</v>
          </cell>
        </row>
        <row r="79">
          <cell r="A79" t="str">
            <v>P 03.991.01d</v>
          </cell>
          <cell r="B79" t="str">
            <v>Dreno de FF D= 150 mm x 500mm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P 03.991.01c</v>
          </cell>
          <cell r="B80" t="str">
            <v>Dreno de FF D= 100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15.64</v>
          </cell>
        </row>
        <row r="81">
          <cell r="F81" t="str">
            <v>SUB-TOTAL</v>
          </cell>
        </row>
        <row r="82">
          <cell r="B82" t="str">
            <v>OBRAS COMPLEMENTARES</v>
          </cell>
        </row>
        <row r="83">
          <cell r="A83" t="str">
            <v>05.100.00</v>
          </cell>
          <cell r="B83" t="str">
            <v>Enleivamento</v>
          </cell>
          <cell r="C83" t="str">
            <v>DNER-ES341/97</v>
          </cell>
          <cell r="D83" t="str">
            <v xml:space="preserve"> 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06.030.00</v>
          </cell>
          <cell r="B84" t="str">
            <v>Barreira de segurança simples</v>
          </cell>
          <cell r="C84" t="str">
            <v xml:space="preserve"> </v>
          </cell>
          <cell r="D84" t="str">
            <v xml:space="preserve"> </v>
          </cell>
          <cell r="E84" t="str">
            <v>m</v>
          </cell>
          <cell r="F84">
            <v>1274</v>
          </cell>
          <cell r="G84">
            <v>52.16</v>
          </cell>
        </row>
        <row r="85">
          <cell r="A85" t="str">
            <v>PI 01</v>
          </cell>
          <cell r="B85" t="str">
            <v>Poste de aço galv. a fogo, c/ 20,0m de alt. p/ instal. tipo engastado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2662.25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83</v>
          </cell>
          <cell r="G86">
            <v>400</v>
          </cell>
        </row>
        <row r="87">
          <cell r="A87" t="str">
            <v>PI 04</v>
          </cell>
          <cell r="B87" t="str">
            <v xml:space="preserve">Luminária p/ iluminação pública ref.SRC-612 da Philips ou similar 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PI 07</v>
          </cell>
          <cell r="B88" t="str">
            <v>Suporte p/ luminária tipo ZGP402 da Philips ou similar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2</v>
          </cell>
          <cell r="G88">
            <v>100</v>
          </cell>
        </row>
        <row r="89">
          <cell r="A89" t="str">
            <v>PI 09</v>
          </cell>
          <cell r="B89" t="str">
            <v>Lâmpada a vapor de sódio 400W, alta pressão, base E40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33.35</v>
          </cell>
        </row>
        <row r="90">
          <cell r="A90" t="str">
            <v>PI 10</v>
          </cell>
          <cell r="B90" t="str">
            <v>Lâmpada a vapor de mercúrio 250W, alta pressão, base E40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83</v>
          </cell>
          <cell r="G90">
            <v>28.75</v>
          </cell>
        </row>
        <row r="91">
          <cell r="A91" t="str">
            <v>PI 14</v>
          </cell>
          <cell r="B91" t="str">
            <v>Caixa de passagem para instalação aparente D=50mm, tipo T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4.08</v>
          </cell>
        </row>
        <row r="92">
          <cell r="A92" t="str">
            <v>PI 15</v>
          </cell>
          <cell r="B92" t="str">
            <v>Caixa de passagem para instalação aparente D=20mm, tipo LB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3.62</v>
          </cell>
        </row>
        <row r="93">
          <cell r="A93" t="str">
            <v>PI 20</v>
          </cell>
          <cell r="B93" t="str">
            <v>Poste de concreto duplo T 10m, 150 daN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29</v>
          </cell>
          <cell r="G93">
            <v>200</v>
          </cell>
        </row>
        <row r="94">
          <cell r="A94" t="str">
            <v>PI 22</v>
          </cell>
          <cell r="B94" t="str">
            <v>Base completa com fusível Diazed, 6A, retardado, incluíndo tampa, anel de proteção e ajuste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87</v>
          </cell>
          <cell r="G94">
            <v>8.6300000000000008</v>
          </cell>
        </row>
        <row r="95">
          <cell r="A95" t="str">
            <v>PI 23</v>
          </cell>
          <cell r="B95" t="str">
            <v>Contator tripolar a seco, p/ corrente alternada - 55 A, para uso em rede 380/220V - 60Hz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6</v>
          </cell>
          <cell r="G95">
            <v>234.6</v>
          </cell>
        </row>
        <row r="96">
          <cell r="A96" t="str">
            <v>PI 24</v>
          </cell>
          <cell r="B96" t="str">
            <v>Fita elétrica auto fusão a base de borracha EPR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</v>
          </cell>
          <cell r="G96">
            <v>6.39</v>
          </cell>
        </row>
        <row r="97">
          <cell r="A97" t="str">
            <v>PI 25</v>
          </cell>
          <cell r="B97" t="str">
            <v>Fita adesiva plástica isolante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10</v>
          </cell>
          <cell r="G97">
            <v>3.84</v>
          </cell>
        </row>
        <row r="98">
          <cell r="A98" t="str">
            <v>PI 26</v>
          </cell>
          <cell r="B98" t="str">
            <v>Relé fotoelétrico c/ suporte para fixação galv. com furo 18mm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6</v>
          </cell>
          <cell r="G98">
            <v>11.5</v>
          </cell>
        </row>
        <row r="99">
          <cell r="A99" t="str">
            <v>PI 27</v>
          </cell>
          <cell r="B99" t="str">
            <v>Cabo isolado p/ 1000V, bitola 35mm²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1.55</v>
          </cell>
        </row>
        <row r="100">
          <cell r="A100" t="str">
            <v>PI 28</v>
          </cell>
          <cell r="B100" t="str">
            <v>Eletroduto de aço tipo pesado 100mm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40</v>
          </cell>
          <cell r="G100">
            <v>28.55</v>
          </cell>
        </row>
        <row r="101">
          <cell r="A101" t="str">
            <v>PI 30</v>
          </cell>
          <cell r="B101" t="str">
            <v>Haste para aterramento aço-cobre D 13x2400mm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29</v>
          </cell>
          <cell r="G101">
            <v>6.04</v>
          </cell>
        </row>
        <row r="102">
          <cell r="A102" t="str">
            <v>PI 31</v>
          </cell>
          <cell r="B102" t="str">
            <v>Cabo de cobre nú meio duro, 7 fios 2AWG</v>
          </cell>
          <cell r="C102" t="str">
            <v xml:space="preserve"> </v>
          </cell>
          <cell r="D102" t="str">
            <v xml:space="preserve"> </v>
          </cell>
          <cell r="E102" t="str">
            <v>kg</v>
          </cell>
          <cell r="F102">
            <v>15</v>
          </cell>
          <cell r="G102">
            <v>7.02</v>
          </cell>
        </row>
        <row r="103">
          <cell r="A103" t="str">
            <v>PI 34</v>
          </cell>
          <cell r="B103" t="str">
            <v>Construção de caixa tipo SP, ou pré-instalada com as mesmas características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6</v>
          </cell>
          <cell r="G103">
            <v>180</v>
          </cell>
        </row>
        <row r="104">
          <cell r="A104" t="str">
            <v>PI 35</v>
          </cell>
          <cell r="B104" t="str">
            <v>Construção de embasamento p/ poste tipo engastado, 20m de altura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494</v>
          </cell>
        </row>
        <row r="105">
          <cell r="A105" t="str">
            <v>PI 36</v>
          </cell>
          <cell r="B105" t="str">
            <v>Construção de embasamento p/ poste tipo engastado, concreto duplo T, 10m de altura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29</v>
          </cell>
          <cell r="G105">
            <v>285</v>
          </cell>
        </row>
        <row r="106">
          <cell r="A106" t="str">
            <v>PI 37</v>
          </cell>
          <cell r="B106" t="str">
            <v>Lançamento de cabos em dutos de aço, classe 1000V, circuito trifásico mais neutro, e monofásico</v>
          </cell>
          <cell r="C106" t="str">
            <v xml:space="preserve"> 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4</v>
          </cell>
          <cell r="G107">
            <v>4.5</v>
          </cell>
        </row>
        <row r="108">
          <cell r="A108" t="str">
            <v>PI 39</v>
          </cell>
          <cell r="B108" t="str">
            <v>Fixação de haste de terra e conexão ao neutro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29</v>
          </cell>
          <cell r="G108">
            <v>35</v>
          </cell>
        </row>
        <row r="109">
          <cell r="A109" t="str">
            <v>PI 40</v>
          </cell>
          <cell r="B109" t="str">
            <v>Montagem eletromecân.de iluminação a 17,5m de alt., formada p/2 pétalas, c/ fixação dos equip.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</v>
          </cell>
          <cell r="G109">
            <v>550</v>
          </cell>
        </row>
        <row r="110">
          <cell r="A110" t="str">
            <v>PI 41</v>
          </cell>
          <cell r="B110" t="str">
            <v>Instalação de tubo de aço vara de 6m e curva de entrada de cabos na lateral do poste c/ fix. dutos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3</v>
          </cell>
          <cell r="G110">
            <v>200</v>
          </cell>
        </row>
        <row r="111">
          <cell r="A111" t="str">
            <v>PI 42</v>
          </cell>
          <cell r="B111" t="str">
            <v>Instalação de poste de aço de 20m de altura engastado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250</v>
          </cell>
        </row>
        <row r="112">
          <cell r="A112" t="str">
            <v>PI 43</v>
          </cell>
          <cell r="B112" t="str">
            <v>Travessia de pista asfáltica p/ lançamento dutos aço tipo pesado 100mm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40</v>
          </cell>
          <cell r="G112">
            <v>70</v>
          </cell>
        </row>
        <row r="113">
          <cell r="A113" t="str">
            <v>PI 44</v>
          </cell>
          <cell r="B113" t="str">
            <v>Montagem eletromecânica de luminária 10,0m de altura, c/ fixação dos equip.e conexões elétricos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83</v>
          </cell>
          <cell r="G113">
            <v>60</v>
          </cell>
        </row>
        <row r="114">
          <cell r="A114" t="str">
            <v>PI 48</v>
          </cell>
          <cell r="B114" t="str">
            <v>Armação secundária p/ 2 estribo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58</v>
          </cell>
          <cell r="G114">
            <v>7.5</v>
          </cell>
        </row>
        <row r="115">
          <cell r="A115" t="str">
            <v>PI 49</v>
          </cell>
          <cell r="B115" t="str">
            <v>Armação secundária p/ 1 estribo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29</v>
          </cell>
          <cell r="G115">
            <v>3.5</v>
          </cell>
        </row>
        <row r="116">
          <cell r="A116" t="str">
            <v>PI 50</v>
          </cell>
          <cell r="B116" t="str">
            <v>Cabo isolado, de alumínio singelo, bitola 4 mm² - estimada</v>
          </cell>
          <cell r="C116" t="str">
            <v xml:space="preserve"> </v>
          </cell>
          <cell r="D116" t="str">
            <v xml:space="preserve"> </v>
          </cell>
          <cell r="E116" t="str">
            <v>m</v>
          </cell>
          <cell r="F116">
            <v>120</v>
          </cell>
          <cell r="G116">
            <v>0.35</v>
          </cell>
        </row>
        <row r="117">
          <cell r="A117" t="str">
            <v>PI 51</v>
          </cell>
          <cell r="B117" t="str">
            <v>Eletoduto de PVC corrugado tipo Kanalex ou similar, 50 mm</v>
          </cell>
          <cell r="C117" t="str">
            <v xml:space="preserve"> </v>
          </cell>
          <cell r="D117" t="str">
            <v xml:space="preserve"> </v>
          </cell>
          <cell r="E117" t="str">
            <v>m</v>
          </cell>
          <cell r="F117">
            <v>20</v>
          </cell>
          <cell r="G117">
            <v>3.02</v>
          </cell>
        </row>
        <row r="118">
          <cell r="A118" t="str">
            <v>PI 52</v>
          </cell>
          <cell r="B118" t="str">
            <v>Luminária IMB C-300 ou similar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4</v>
          </cell>
          <cell r="G118">
            <v>410</v>
          </cell>
        </row>
        <row r="119">
          <cell r="A119" t="str">
            <v>PI 67</v>
          </cell>
          <cell r="B119" t="str">
            <v>Cabo isolado p/ 1000 V, 2,5 mm2 de alumínio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170</v>
          </cell>
          <cell r="G119">
            <v>0.6</v>
          </cell>
        </row>
        <row r="120">
          <cell r="A120" t="str">
            <v>PI 66</v>
          </cell>
          <cell r="B120" t="str">
            <v>Cabo isolado p/ 1000 V, 6 mm2 de alumínio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40</v>
          </cell>
          <cell r="G120">
            <v>1</v>
          </cell>
        </row>
        <row r="121">
          <cell r="A121" t="str">
            <v>PI 57</v>
          </cell>
          <cell r="B121" t="str">
            <v>Lançamento de cabos em eletroduto de PVC corrugado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20</v>
          </cell>
          <cell r="G121">
            <v>3</v>
          </cell>
        </row>
        <row r="122">
          <cell r="A122" t="str">
            <v>PI 58</v>
          </cell>
          <cell r="B122" t="str">
            <v>Fixação de caixas de passagem p/ instalação aparente D=20mm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4</v>
          </cell>
          <cell r="G122">
            <v>10</v>
          </cell>
        </row>
        <row r="123">
          <cell r="A123" t="str">
            <v>PI 59</v>
          </cell>
          <cell r="B123" t="str">
            <v>Instalação de luminária blindada para lâmpada a vapor de mercúrio 250W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20</v>
          </cell>
        </row>
        <row r="124">
          <cell r="A124" t="str">
            <v>PI 61</v>
          </cell>
          <cell r="B124" t="str">
            <v>Isolador de roldana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145</v>
          </cell>
          <cell r="G124">
            <v>4.5</v>
          </cell>
        </row>
        <row r="125">
          <cell r="A125" t="str">
            <v>PI 65</v>
          </cell>
          <cell r="B125" t="str">
            <v>Cabo de alumínio 1/0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4625</v>
          </cell>
          <cell r="G125">
            <v>1.7</v>
          </cell>
        </row>
        <row r="126">
          <cell r="A126" t="str">
            <v>R1</v>
          </cell>
          <cell r="B126" t="str">
            <v>Remanejamento de Rede de Baixa Tensão (220/380V)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180</v>
          </cell>
          <cell r="G126">
            <v>4.7</v>
          </cell>
        </row>
        <row r="127">
          <cell r="A127" t="str">
            <v>R2</v>
          </cell>
          <cell r="B127" t="str">
            <v>Remanejamento de Rede de Alta Tensão (138kV)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450</v>
          </cell>
          <cell r="G127">
            <v>6.2</v>
          </cell>
        </row>
        <row r="128">
          <cell r="A128" t="str">
            <v>R10</v>
          </cell>
          <cell r="B128" t="str">
            <v>Remanejamento de Poste de Concreto 10/150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75</v>
          </cell>
        </row>
        <row r="129">
          <cell r="A129" t="str">
            <v>R14</v>
          </cell>
          <cell r="B129" t="str">
            <v>Remanejamento de Poste de Concreto 11/300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</v>
          </cell>
          <cell r="G129">
            <v>75</v>
          </cell>
        </row>
        <row r="130">
          <cell r="A130" t="str">
            <v>R15</v>
          </cell>
          <cell r="B130" t="str">
            <v>Remanejamento de Poste de Concreto 11/500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</v>
          </cell>
          <cell r="G130">
            <v>75</v>
          </cell>
        </row>
        <row r="131">
          <cell r="A131" t="str">
            <v>R17</v>
          </cell>
          <cell r="B131" t="str">
            <v>Remanejamento de Poste de Concreto 10/150 c/ 2 pétala (400W) instalado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3</v>
          </cell>
          <cell r="G131">
            <v>200</v>
          </cell>
        </row>
        <row r="132">
          <cell r="A132" t="str">
            <v>R20A</v>
          </cell>
          <cell r="B132" t="str">
            <v>Remanejamento de Poste de Concreto 11/300 c/ 3 pétalas (400W) instalado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250</v>
          </cell>
        </row>
        <row r="133">
          <cell r="A133" t="str">
            <v>R3</v>
          </cell>
          <cell r="B133" t="str">
            <v>Remanejamento de Rede de Telefonia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360</v>
          </cell>
          <cell r="G133">
            <v>2</v>
          </cell>
        </row>
      </sheetData>
      <sheetData sheetId="1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32976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01.100.09</v>
          </cell>
          <cell r="B17" t="str">
            <v>Escavação,carga e transportes de material de 1a categoria DMT= 50 a 200m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1549</v>
          </cell>
          <cell r="G17">
            <v>1.89</v>
          </cell>
        </row>
        <row r="18">
          <cell r="A18" t="str">
            <v>01.100.10</v>
          </cell>
          <cell r="B18" t="str">
            <v>Escavação,carga e transportes de material de 1a categoria DMT= 200 a 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1285</v>
          </cell>
          <cell r="G18">
            <v>1.98</v>
          </cell>
        </row>
        <row r="19">
          <cell r="A19" t="str">
            <v>01.100.11</v>
          </cell>
          <cell r="B19" t="str">
            <v>Escavação,carga e transportes de material de 1a categoria DMT= 400 a 600m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1718</v>
          </cell>
          <cell r="G19">
            <v>2.12</v>
          </cell>
        </row>
        <row r="20">
          <cell r="A20" t="str">
            <v>DER50290</v>
          </cell>
          <cell r="B20" t="str">
            <v>Esc.  Carga e Transp. de mat. 1a cat. c/ CB 8000&lt;DMT&lt;9000m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49008</v>
          </cell>
          <cell r="G20">
            <v>5.79</v>
          </cell>
        </row>
        <row r="21">
          <cell r="A21" t="str">
            <v>DER50300</v>
          </cell>
          <cell r="B21" t="str">
            <v>Esc.  Carga e Transp. de mat. 1a cat. c/ CB 9000&lt;DMT&lt;10000m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6244</v>
          </cell>
          <cell r="G21">
            <v>6.3</v>
          </cell>
        </row>
        <row r="22">
          <cell r="A22" t="str">
            <v>DER51280</v>
          </cell>
          <cell r="B22" t="str">
            <v>Escavação,carga e transportes de material de 2a categoria DMT 8000 a 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32672</v>
          </cell>
          <cell r="G22">
            <v>7.48</v>
          </cell>
        </row>
        <row r="23">
          <cell r="A23" t="str">
            <v>DER51290</v>
          </cell>
          <cell r="B23" t="str">
            <v>Escavação,carga e transportes de material de 2a categoria DMT 9000 a 10000m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4162</v>
          </cell>
          <cell r="G23">
            <v>8.11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71860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8672</v>
          </cell>
          <cell r="G25">
            <v>1.36</v>
          </cell>
        </row>
        <row r="26">
          <cell r="F26" t="str">
            <v>SUB-TOTAL</v>
          </cell>
        </row>
        <row r="28">
          <cell r="B28" t="str">
            <v>PAVIMENTAÇÃO</v>
          </cell>
        </row>
        <row r="29">
          <cell r="A29" t="str">
            <v>02.000.00</v>
          </cell>
          <cell r="B29" t="str">
            <v>Regularização do subleito</v>
          </cell>
          <cell r="C29" t="str">
            <v xml:space="preserve"> </v>
          </cell>
          <cell r="D29" t="str">
            <v xml:space="preserve"> </v>
          </cell>
          <cell r="E29" t="str">
            <v>m2</v>
          </cell>
          <cell r="F29">
            <v>40505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Base brita graduada</v>
          </cell>
          <cell r="C31" t="str">
            <v>DNER-ES303/97</v>
          </cell>
          <cell r="D31" t="str">
            <v xml:space="preserve"> 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02.300.00</v>
          </cell>
          <cell r="B32" t="str">
            <v>Imprimação - Fornecimento, transporte e execução</v>
          </cell>
          <cell r="C32" t="str">
            <v>DNER-ES306/97</v>
          </cell>
          <cell r="D32" t="str">
            <v xml:space="preserve"> </v>
          </cell>
          <cell r="E32" t="str">
            <v>m2</v>
          </cell>
          <cell r="F32">
            <v>36771</v>
          </cell>
          <cell r="G32">
            <v>1.1100000000000001</v>
          </cell>
        </row>
        <row r="33">
          <cell r="A33" t="str">
            <v>02.400.00</v>
          </cell>
          <cell r="B33" t="str">
            <v>Pintura de ligação - Fornec., transporte e execução</v>
          </cell>
          <cell r="C33" t="str">
            <v>DNER-ES307/97</v>
          </cell>
          <cell r="D33" t="str">
            <v xml:space="preserve"> </v>
          </cell>
          <cell r="E33" t="str">
            <v>m2</v>
          </cell>
          <cell r="F33">
            <v>95149</v>
          </cell>
          <cell r="G33">
            <v>0.41</v>
          </cell>
        </row>
        <row r="34">
          <cell r="A34" t="str">
            <v>02.540.01</v>
          </cell>
          <cell r="B34" t="str">
            <v>Concreto betuminoso usinado a quente - usina 100/140 t/h</v>
          </cell>
          <cell r="C34" t="str">
            <v>DNER-ES313/97</v>
          </cell>
          <cell r="D34" t="str">
            <v xml:space="preserve"> </v>
          </cell>
          <cell r="E34" t="str">
            <v>t</v>
          </cell>
          <cell r="F34">
            <v>11655</v>
          </cell>
          <cell r="G34">
            <v>67.64</v>
          </cell>
        </row>
        <row r="35">
          <cell r="A35" t="str">
            <v>DER82200a</v>
          </cell>
          <cell r="B35" t="str">
            <v>Remoção de camada granular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1540</v>
          </cell>
          <cell r="G35">
            <v>4.67</v>
          </cell>
        </row>
        <row r="36">
          <cell r="A36" t="str">
            <v>DER82200</v>
          </cell>
          <cell r="B36" t="str">
            <v>Remoção de revestimento de CBUQ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1540</v>
          </cell>
          <cell r="G36">
            <v>5.73</v>
          </cell>
        </row>
        <row r="37">
          <cell r="F37" t="str">
            <v>SUB-TOTAL</v>
          </cell>
        </row>
        <row r="39">
          <cell r="B39" t="str">
            <v>DRENAGEM</v>
          </cell>
        </row>
        <row r="40">
          <cell r="A40" t="str">
            <v>04.000.00</v>
          </cell>
          <cell r="B40" t="str">
            <v>Escavação manual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86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Escavação mecânica,reaterro e compactação (material de 1a categoria)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04.401.01</v>
          </cell>
          <cell r="B43" t="str">
            <v>Valeta de prot. de aterro c/ revest. vegetal VPA 01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1683</v>
          </cell>
          <cell r="G43">
            <v>31.98</v>
          </cell>
        </row>
        <row r="44">
          <cell r="A44" t="str">
            <v>04.510.03</v>
          </cell>
          <cell r="B44" t="str">
            <v>Dreno sub- superficial- DSS 03</v>
          </cell>
          <cell r="C44" t="str">
            <v>DNER-ES294/97</v>
          </cell>
          <cell r="D44" t="str">
            <v xml:space="preserve"> </v>
          </cell>
          <cell r="E44" t="str">
            <v>m</v>
          </cell>
          <cell r="F44">
            <v>115</v>
          </cell>
          <cell r="G44">
            <v>3.71</v>
          </cell>
        </row>
        <row r="45">
          <cell r="A45" t="str">
            <v>04.511.01</v>
          </cell>
          <cell r="B45" t="str">
            <v>Boca de saída p/ dreno sub-superficial-BSD 03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6</v>
          </cell>
          <cell r="G45">
            <v>20.86</v>
          </cell>
        </row>
        <row r="46">
          <cell r="A46" t="str">
            <v>04.900.21</v>
          </cell>
          <cell r="B46" t="str">
            <v>Sarjeta de cant. central de concreto-SCC 01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1694</v>
          </cell>
          <cell r="G46">
            <v>13.85</v>
          </cell>
        </row>
        <row r="47">
          <cell r="A47" t="str">
            <v>04.900.22</v>
          </cell>
          <cell r="B47" t="str">
            <v>Sarjeta de cant. central de concreto-SCC 02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616</v>
          </cell>
          <cell r="G47">
            <v>19.170000000000002</v>
          </cell>
        </row>
        <row r="48">
          <cell r="A48" t="str">
            <v>04.910.05</v>
          </cell>
          <cell r="B48" t="str">
            <v>Meio-fio de concreto-MFC 05</v>
          </cell>
          <cell r="C48" t="str">
            <v>DNER-ES290/97</v>
          </cell>
          <cell r="D48" t="str">
            <v xml:space="preserve"> </v>
          </cell>
          <cell r="E48" t="str">
            <v>m</v>
          </cell>
          <cell r="F48">
            <v>132</v>
          </cell>
          <cell r="G48">
            <v>10.54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3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503.68</v>
          </cell>
        </row>
        <row r="51">
          <cell r="A51" t="str">
            <v>DER78150</v>
          </cell>
          <cell r="B51" t="str">
            <v>Caixa coletora de sarjeta - CCS, D=60cm e H = 1,00m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313.7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04.930.02</v>
          </cell>
          <cell r="B53" t="str">
            <v>Caixa coletora de sarjeta-CCS 02</v>
          </cell>
          <cell r="C53" t="str">
            <v>DNER-ES287/97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555.63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70</v>
          </cell>
          <cell r="G55">
            <v>131.66</v>
          </cell>
        </row>
        <row r="56">
          <cell r="A56" t="str">
            <v>P 04.100.40</v>
          </cell>
          <cell r="B56" t="str">
            <v>Execução de galerias D=0,80m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12</v>
          </cell>
          <cell r="G56">
            <v>197.36</v>
          </cell>
        </row>
        <row r="57">
          <cell r="A57" t="str">
            <v>DER72350b</v>
          </cell>
          <cell r="B57" t="str">
            <v>Boca para BSTC D=40cm - Normal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Galeria D=0,40m envelopada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2170.4</v>
          </cell>
          <cell r="G63">
            <v>3.03</v>
          </cell>
        </row>
        <row r="64">
          <cell r="A64" t="str">
            <v>DER66050</v>
          </cell>
          <cell r="B64" t="str">
            <v>Corpo de BSTC D=50cm c/ lastro de brita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27</v>
          </cell>
          <cell r="G64">
            <v>54.42</v>
          </cell>
        </row>
        <row r="65">
          <cell r="A65" t="str">
            <v>04.100.02</v>
          </cell>
          <cell r="B65" t="str">
            <v>Corpo de BSTC D=0.80m</v>
          </cell>
          <cell r="C65" t="str">
            <v>DNER-ES284/97</v>
          </cell>
          <cell r="D65" t="str">
            <v xml:space="preserve"> </v>
          </cell>
          <cell r="E65" t="str">
            <v xml:space="preserve">m </v>
          </cell>
          <cell r="F65">
            <v>113</v>
          </cell>
          <cell r="G65">
            <v>201.98</v>
          </cell>
        </row>
        <row r="66">
          <cell r="A66" t="str">
            <v>DER72350a</v>
          </cell>
          <cell r="B66" t="str">
            <v>Boca para BSTC D=50cm - Normal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157.56</v>
          </cell>
        </row>
        <row r="67">
          <cell r="A67" t="str">
            <v>04.101.02</v>
          </cell>
          <cell r="B67" t="str">
            <v>Boca de BSTC D=0.80m-normal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4</v>
          </cell>
          <cell r="G67">
            <v>494.05</v>
          </cell>
        </row>
        <row r="68">
          <cell r="A68" t="str">
            <v>04.101.05</v>
          </cell>
          <cell r="B68" t="str">
            <v>Boca de BSTC D=1.50m-normal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1942.12</v>
          </cell>
        </row>
        <row r="69">
          <cell r="A69" t="str">
            <v>04.110.01</v>
          </cell>
          <cell r="B69" t="str">
            <v>Corpo de BDTC D=1.00m</v>
          </cell>
          <cell r="C69" t="str">
            <v>DNER-ES284/97</v>
          </cell>
          <cell r="D69" t="str">
            <v xml:space="preserve"> </v>
          </cell>
          <cell r="E69" t="str">
            <v>m</v>
          </cell>
          <cell r="F69">
            <v>118</v>
          </cell>
          <cell r="G69">
            <v>572.14</v>
          </cell>
        </row>
        <row r="70">
          <cell r="A70" t="str">
            <v>04.111.01</v>
          </cell>
          <cell r="B70" t="str">
            <v>Boca de BDTC D=1.00m-normal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DER67700</v>
          </cell>
          <cell r="B71" t="str">
            <v>Corpo de BTTC D=0.80m c/enrocamento e laje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51</v>
          </cell>
          <cell r="G71">
            <v>599.96</v>
          </cell>
        </row>
        <row r="72">
          <cell r="A72" t="str">
            <v>DER73550</v>
          </cell>
          <cell r="B72" t="str">
            <v>Boca de BTTC D=0,80m-normal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685.42</v>
          </cell>
        </row>
        <row r="73">
          <cell r="A73" t="str">
            <v>04.999.01</v>
          </cell>
          <cell r="B73" t="str">
            <v>Remoção de bueiros existentes</v>
          </cell>
          <cell r="C73" t="str">
            <v xml:space="preserve"> </v>
          </cell>
          <cell r="D73" t="str">
            <v xml:space="preserve"> </v>
          </cell>
          <cell r="E73" t="str">
            <v>m</v>
          </cell>
          <cell r="F73">
            <v>143</v>
          </cell>
          <cell r="G73">
            <v>13.06</v>
          </cell>
        </row>
        <row r="74">
          <cell r="A74" t="str">
            <v>04.999.02</v>
          </cell>
          <cell r="B74" t="str">
            <v>Demolição de dispositivos de concreto</v>
          </cell>
          <cell r="C74" t="str">
            <v>DNER-ES296/97</v>
          </cell>
          <cell r="D74" t="str">
            <v xml:space="preserve"> 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P 04.100.23</v>
          </cell>
          <cell r="B75" t="str">
            <v>Bueiro Met.Corrug.circular, T.Armco,  c/Epoxy-bonded, MP-100, D=1,50 m, E=2,0mm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60</v>
          </cell>
          <cell r="G75">
            <v>510.8</v>
          </cell>
        </row>
        <row r="76">
          <cell r="F76" t="str">
            <v>SUB-TOTAL</v>
          </cell>
        </row>
        <row r="78">
          <cell r="B78" t="str">
            <v>OBRAS DE ARTE ESPECIAIS</v>
          </cell>
        </row>
        <row r="79">
          <cell r="B79" t="str">
            <v>(Quatro tabuleiros)</v>
          </cell>
        </row>
        <row r="80">
          <cell r="B80" t="str">
            <v>Infra e Mesoestrutura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65</v>
          </cell>
          <cell r="G81">
            <v>19.760000000000002</v>
          </cell>
        </row>
        <row r="82">
          <cell r="A82" t="str">
            <v>OAE5</v>
          </cell>
          <cell r="B82" t="str">
            <v>Estaca metálica - tipo CS 300 x 130 - Fornecimento e cravação</v>
          </cell>
          <cell r="C82" t="str">
            <v xml:space="preserve"> </v>
          </cell>
          <cell r="D82" t="str">
            <v xml:space="preserve"> 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03.371.01</v>
          </cell>
          <cell r="B83" t="str">
            <v>Formas de placa compensada resinada</v>
          </cell>
          <cell r="C83" t="str">
            <v xml:space="preserve"> </v>
          </cell>
          <cell r="D83" t="str">
            <v xml:space="preserve"> </v>
          </cell>
          <cell r="E83" t="str">
            <v>m2</v>
          </cell>
          <cell r="F83">
            <v>284</v>
          </cell>
          <cell r="G83">
            <v>21.86</v>
          </cell>
        </row>
        <row r="84">
          <cell r="A84" t="str">
            <v>03.353.00</v>
          </cell>
          <cell r="B84" t="str">
            <v>Forn., preparo e colocação nas formas, de aço CA-50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7377</v>
          </cell>
          <cell r="G84">
            <v>2.59</v>
          </cell>
        </row>
        <row r="85">
          <cell r="A85" t="str">
            <v>P 03.327.01</v>
          </cell>
          <cell r="B85" t="str">
            <v xml:space="preserve">Concreto fck= 25 MPa-contr. raz. uso ger. 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99</v>
          </cell>
          <cell r="G85">
            <v>163.22</v>
          </cell>
        </row>
        <row r="86">
          <cell r="B86" t="str">
            <v>Superestrutura</v>
          </cell>
        </row>
        <row r="87">
          <cell r="A87" t="str">
            <v>03.371.02</v>
          </cell>
          <cell r="B87" t="str">
            <v>Formas de placa compensada plastificada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2564</v>
          </cell>
          <cell r="G87">
            <v>30.76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71840</v>
          </cell>
          <cell r="G88">
            <v>2.59</v>
          </cell>
        </row>
        <row r="89">
          <cell r="A89" t="str">
            <v>OAE17</v>
          </cell>
          <cell r="B89" t="str">
            <v>Transporte e lançamento de pré-lages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684</v>
          </cell>
          <cell r="G89">
            <v>23.47</v>
          </cell>
        </row>
        <row r="90">
          <cell r="A90" t="str">
            <v>OAE18</v>
          </cell>
          <cell r="B90" t="str">
            <v>Transporte e lançamento de vigas pré-moldadas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40</v>
          </cell>
          <cell r="G90">
            <v>1281.27</v>
          </cell>
        </row>
        <row r="91">
          <cell r="A91" t="str">
            <v>03.330.00</v>
          </cell>
          <cell r="B91" t="str">
            <v>Concreto fck= 35 MPa-contr. raz. uso ger.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378</v>
          </cell>
          <cell r="G91">
            <v>166.78</v>
          </cell>
        </row>
        <row r="92">
          <cell r="B92" t="str">
            <v>Diversos</v>
          </cell>
        </row>
        <row r="93">
          <cell r="B93" t="str">
            <v>Barreiras de segurança (C.A.) Tipo New Jersey (156 m)</v>
          </cell>
        </row>
        <row r="94">
          <cell r="A94" t="str">
            <v>03.371.00</v>
          </cell>
          <cell r="B94" t="str">
            <v>Formas de madeira compensada</v>
          </cell>
          <cell r="C94" t="str">
            <v xml:space="preserve"> </v>
          </cell>
          <cell r="D94" t="str">
            <v xml:space="preserve"> </v>
          </cell>
          <cell r="E94" t="str">
            <v>m2</v>
          </cell>
          <cell r="F94">
            <v>280</v>
          </cell>
          <cell r="G94">
            <v>21.86</v>
          </cell>
        </row>
        <row r="95">
          <cell r="A95" t="str">
            <v>03.353.00</v>
          </cell>
          <cell r="B95" t="str">
            <v>Forn., preparo e colocação nas formas, de aço CA-50</v>
          </cell>
          <cell r="C95" t="str">
            <v xml:space="preserve"> </v>
          </cell>
          <cell r="D95" t="str">
            <v xml:space="preserve"> </v>
          </cell>
          <cell r="E95" t="str">
            <v>kg</v>
          </cell>
          <cell r="F95">
            <v>2328</v>
          </cell>
          <cell r="G95">
            <v>2.59</v>
          </cell>
        </row>
        <row r="96">
          <cell r="A96" t="str">
            <v>P 03.327.01</v>
          </cell>
          <cell r="B96" t="str">
            <v xml:space="preserve">Concreto fck= 25 MPa-contr. raz. uso ger. 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36</v>
          </cell>
          <cell r="G96">
            <v>163.22</v>
          </cell>
        </row>
        <row r="97">
          <cell r="B97" t="str">
            <v>Placas de aproximação( 04 unidades) (dimensão 4,0m x 11,2m x 0,3m)</v>
          </cell>
        </row>
        <row r="98">
          <cell r="A98" t="str">
            <v>03.371.00</v>
          </cell>
          <cell r="B98" t="str">
            <v>Formas de madeira compensada</v>
          </cell>
          <cell r="C98" t="str">
            <v xml:space="preserve"> </v>
          </cell>
          <cell r="D98" t="str">
            <v xml:space="preserve"> </v>
          </cell>
          <cell r="E98" t="str">
            <v>m2</v>
          </cell>
          <cell r="F98">
            <v>37</v>
          </cell>
          <cell r="G98">
            <v>21.86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3716</v>
          </cell>
          <cell r="G99">
            <v>2.59</v>
          </cell>
        </row>
        <row r="100">
          <cell r="A100" t="str">
            <v>P 03.327.01</v>
          </cell>
          <cell r="B100" t="str">
            <v xml:space="preserve">Concreto fck= 25 MPa-contr. raz. uso ger. 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54</v>
          </cell>
          <cell r="G100">
            <v>163.22</v>
          </cell>
        </row>
        <row r="101">
          <cell r="B101" t="str">
            <v>Drenos</v>
          </cell>
        </row>
        <row r="102">
          <cell r="A102" t="str">
            <v>P 03.991.01f</v>
          </cell>
          <cell r="B102" t="str">
            <v>Dreno de FF D= 150 mm x 400mm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18</v>
          </cell>
          <cell r="G102">
            <v>20.37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37800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544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404</v>
          </cell>
          <cell r="G109">
            <v>6.02</v>
          </cell>
        </row>
        <row r="110">
          <cell r="A110" t="str">
            <v>05.102.00</v>
          </cell>
          <cell r="B110" t="str">
            <v>Hidrossemeadura</v>
          </cell>
          <cell r="C110" t="str">
            <v>DNER-ES341/97</v>
          </cell>
          <cell r="D110" t="str">
            <v xml:space="preserve"> </v>
          </cell>
          <cell r="E110" t="str">
            <v>m2</v>
          </cell>
          <cell r="F110">
            <v>3618</v>
          </cell>
          <cell r="G110">
            <v>0.49</v>
          </cell>
        </row>
        <row r="111">
          <cell r="A111" t="str">
            <v>PI 60</v>
          </cell>
          <cell r="B111" t="str">
            <v>Lâmpada a vapor de mercúrio 250W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20</v>
          </cell>
          <cell r="G111">
            <v>16.3</v>
          </cell>
        </row>
        <row r="112">
          <cell r="A112" t="str">
            <v>PI 52</v>
          </cell>
          <cell r="B112" t="str">
            <v>Luminária IMB C-300 ou similar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4</v>
          </cell>
          <cell r="G112">
            <v>410</v>
          </cell>
        </row>
        <row r="113">
          <cell r="A113" t="str">
            <v>PI 13</v>
          </cell>
          <cell r="B113" t="str">
            <v>Eletroduto de aço 20mm, vara de 3m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14.49</v>
          </cell>
        </row>
        <row r="114">
          <cell r="A114" t="str">
            <v>PI 62</v>
          </cell>
          <cell r="B114" t="str">
            <v>Caixa de passagem para instalação aparente D=20mm, tipo T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4</v>
          </cell>
          <cell r="G114">
            <v>20</v>
          </cell>
        </row>
        <row r="115">
          <cell r="A115" t="str">
            <v>PI 15</v>
          </cell>
          <cell r="B115" t="str">
            <v>Caixa de passagem para instalação aparente D=20mm, tipo LB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3.62</v>
          </cell>
        </row>
        <row r="116">
          <cell r="A116" t="str">
            <v>PI 18</v>
          </cell>
          <cell r="B116" t="str">
            <v>Braço curvo p/ iluminação pública padrão CELESC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20</v>
          </cell>
          <cell r="G116">
            <v>6.33</v>
          </cell>
        </row>
        <row r="117">
          <cell r="A117" t="str">
            <v>PI 22</v>
          </cell>
          <cell r="B117" t="str">
            <v>Base completa com fusível Diazed, 6A, retardado, incluíndo tampa, anel de proteção e ajuste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22</v>
          </cell>
          <cell r="G117">
            <v>8.6300000000000008</v>
          </cell>
        </row>
        <row r="118">
          <cell r="A118" t="str">
            <v>PI 23</v>
          </cell>
          <cell r="B118" t="str">
            <v>Contator tripolar a seco, p/ corrente alternada - 55 A, para uso em rede 380/220V - 60Hz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</v>
          </cell>
          <cell r="G118">
            <v>234.6</v>
          </cell>
        </row>
        <row r="119">
          <cell r="A119" t="str">
            <v>PI 24</v>
          </cell>
          <cell r="B119" t="str">
            <v>Fita elétrica auto fusão a base de borracha EPR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4</v>
          </cell>
          <cell r="G119">
            <v>6.39</v>
          </cell>
        </row>
        <row r="120">
          <cell r="A120" t="str">
            <v>PI 25</v>
          </cell>
          <cell r="B120" t="str">
            <v>Fita adesiva plástica isolante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6</v>
          </cell>
          <cell r="G120">
            <v>3.84</v>
          </cell>
        </row>
        <row r="121">
          <cell r="A121" t="str">
            <v>PI 26</v>
          </cell>
          <cell r="B121" t="str">
            <v>Relé fotoelétrico c/ suporte para fixação galv. com furo 18mm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22</v>
          </cell>
          <cell r="G121">
            <v>11.5</v>
          </cell>
        </row>
        <row r="122">
          <cell r="A122" t="str">
            <v>PI 56</v>
          </cell>
          <cell r="B122" t="str">
            <v>Cabo isolado p/ 1000V, 4 mm² de alumínio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110</v>
          </cell>
          <cell r="G122">
            <v>0.37</v>
          </cell>
        </row>
        <row r="123">
          <cell r="A123" t="str">
            <v>PI 28</v>
          </cell>
          <cell r="B123" t="str">
            <v>Eletroduto de aço tipo pesado 100mm</v>
          </cell>
          <cell r="C123" t="str">
            <v xml:space="preserve"> </v>
          </cell>
          <cell r="D123" t="str">
            <v xml:space="preserve"> </v>
          </cell>
          <cell r="E123" t="str">
            <v>m</v>
          </cell>
          <cell r="F123">
            <v>140</v>
          </cell>
          <cell r="G123">
            <v>28.55</v>
          </cell>
        </row>
        <row r="124">
          <cell r="A124" t="str">
            <v>PI 29</v>
          </cell>
          <cell r="B124" t="str">
            <v>Curva em alumínio fundido de alta resistência, fixação por encaixe,50mm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18.75</v>
          </cell>
        </row>
        <row r="125">
          <cell r="A125" t="str">
            <v>PI 30</v>
          </cell>
          <cell r="B125" t="str">
            <v>Haste para aterramento aço-cobre D 13x2400mm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12</v>
          </cell>
          <cell r="G125">
            <v>6.04</v>
          </cell>
        </row>
        <row r="126">
          <cell r="A126" t="str">
            <v>PI 31</v>
          </cell>
          <cell r="B126" t="str">
            <v>Cabo de cobre nú meio duro, 7 fios 2AWG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4</v>
          </cell>
          <cell r="G126">
            <v>7.02</v>
          </cell>
        </row>
        <row r="127">
          <cell r="A127" t="str">
            <v>PI 32</v>
          </cell>
          <cell r="B127" t="str">
            <v>Conetor paralelo, liga alumínio tronco 1/0-4 AWG e derivação 2-4AWG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1.04</v>
          </cell>
        </row>
        <row r="128">
          <cell r="A128" t="str">
            <v>PI 20</v>
          </cell>
          <cell r="B128" t="str">
            <v>Poste de concreto duplo T 10m, 150 daN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10</v>
          </cell>
          <cell r="G128">
            <v>200</v>
          </cell>
        </row>
        <row r="129">
          <cell r="A129" t="str">
            <v>PI 48</v>
          </cell>
          <cell r="B129" t="str">
            <v>Armação secundária p/ 2 estribo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20</v>
          </cell>
          <cell r="G129">
            <v>7.5</v>
          </cell>
        </row>
        <row r="130">
          <cell r="A130" t="str">
            <v>PI 49</v>
          </cell>
          <cell r="B130" t="str">
            <v>Armação secundária p/ 1 estribo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10</v>
          </cell>
          <cell r="G130">
            <v>3.5</v>
          </cell>
        </row>
        <row r="131">
          <cell r="A131" t="str">
            <v>PI 33</v>
          </cell>
          <cell r="B131" t="str">
            <v>Tubo de aço galvanizado, vara de 6m e 50mm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</v>
          </cell>
          <cell r="G131">
            <v>74.06</v>
          </cell>
        </row>
        <row r="132">
          <cell r="A132" t="str">
            <v>PI 34</v>
          </cell>
          <cell r="B132" t="str">
            <v>Construção de caixa tipo SP, ou pré-instalada com as mesmas características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6</v>
          </cell>
          <cell r="G132">
            <v>180</v>
          </cell>
        </row>
        <row r="133">
          <cell r="A133" t="str">
            <v>PI 36</v>
          </cell>
          <cell r="B133" t="str">
            <v>Construção de embasamento p/ poste tipo engastado, concreto duplo T, 10m de altura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10</v>
          </cell>
          <cell r="G133">
            <v>285</v>
          </cell>
        </row>
        <row r="134">
          <cell r="A134" t="str">
            <v>PI 37</v>
          </cell>
          <cell r="B134" t="str">
            <v>Lançamento de cabos em dutos de aço, classe 1000V, circuito trifásico mais neutro, e monofásico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70</v>
          </cell>
          <cell r="G134">
            <v>4</v>
          </cell>
        </row>
        <row r="135">
          <cell r="A135" t="str">
            <v>PI 38</v>
          </cell>
          <cell r="B135" t="str">
            <v>Confecção de emendas retas ou derivação em cabos classe 1000V, c/ conector à compressão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2</v>
          </cell>
          <cell r="G135">
            <v>4.5</v>
          </cell>
        </row>
        <row r="136">
          <cell r="A136" t="str">
            <v>PI 39</v>
          </cell>
          <cell r="B136" t="str">
            <v>Fixação de haste de terra e conexão ao neutro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12</v>
          </cell>
          <cell r="G136">
            <v>35</v>
          </cell>
        </row>
        <row r="137">
          <cell r="A137" t="str">
            <v>PI 41</v>
          </cell>
          <cell r="B137" t="str">
            <v>Instalação de tubo de aço vara de 6m e curva de entrada de cabos na lateral do poste c/ fix. dutos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2</v>
          </cell>
          <cell r="G137">
            <v>200</v>
          </cell>
        </row>
        <row r="138">
          <cell r="A138" t="str">
            <v>PI 43</v>
          </cell>
          <cell r="B138" t="str">
            <v>Travessia de pista asfáltica p/ lançamento dutos aço tipo pesado 100mm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70</v>
          </cell>
          <cell r="G138">
            <v>70</v>
          </cell>
        </row>
        <row r="139">
          <cell r="A139" t="str">
            <v>PI 44</v>
          </cell>
          <cell r="B139" t="str">
            <v>Montagem eletromecânica de luminária 10,0m de altura, c/ fixação dos equip.e conexões elétricos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10</v>
          </cell>
          <cell r="G139">
            <v>60</v>
          </cell>
        </row>
        <row r="140">
          <cell r="A140" t="str">
            <v>PI 58</v>
          </cell>
          <cell r="B140" t="str">
            <v>Fixação de caixas de passagem p/ instalação aparente D=20mm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10</v>
          </cell>
        </row>
        <row r="141">
          <cell r="A141" t="str">
            <v>PI 59</v>
          </cell>
          <cell r="B141" t="str">
            <v>Instalação de luminária blindada para lâmpada a vapor de mercúrio 250W</v>
          </cell>
          <cell r="C141" t="str">
            <v xml:space="preserve"> </v>
          </cell>
          <cell r="D141" t="str">
            <v xml:space="preserve"> </v>
          </cell>
          <cell r="E141" t="str">
            <v>un</v>
          </cell>
          <cell r="F141">
            <v>4</v>
          </cell>
          <cell r="G141">
            <v>20</v>
          </cell>
        </row>
        <row r="142">
          <cell r="A142" t="str">
            <v>PI 01</v>
          </cell>
          <cell r="B142" t="str">
            <v>Poste de aço galv. a fogo, c/ 20,0m de alt. p/ instal. tipo engastado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1</v>
          </cell>
          <cell r="G142">
            <v>2662.25</v>
          </cell>
        </row>
        <row r="143">
          <cell r="A143" t="str">
            <v>PI 07</v>
          </cell>
          <cell r="B143" t="str">
            <v>Suporte p/ luminária tipo ZGP402 da Philips ou similar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</v>
          </cell>
          <cell r="G143">
            <v>100</v>
          </cell>
        </row>
        <row r="144">
          <cell r="A144" t="str">
            <v>PI 04</v>
          </cell>
          <cell r="B144" t="str">
            <v xml:space="preserve">Luminária p/ iluminação pública ref.SRC-612 da Philips ou similar 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2</v>
          </cell>
          <cell r="G144">
            <v>425.5</v>
          </cell>
        </row>
        <row r="145">
          <cell r="A145" t="str">
            <v>PI 03</v>
          </cell>
          <cell r="B145" t="str">
            <v xml:space="preserve">Luminária p/ iluminação pública ref.HRC-612 da Philips ou similar 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20</v>
          </cell>
          <cell r="G145">
            <v>400</v>
          </cell>
        </row>
        <row r="146">
          <cell r="A146" t="str">
            <v>PI 09</v>
          </cell>
          <cell r="B146" t="str">
            <v>Lâmpada a vapor de sódio 400W, alta pressão, base E40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2</v>
          </cell>
          <cell r="G146">
            <v>33.35</v>
          </cell>
        </row>
        <row r="147">
          <cell r="A147" t="str">
            <v>PI 35</v>
          </cell>
          <cell r="B147" t="str">
            <v>Construção de embasamento p/ poste tipo engastado, 20m de altura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</v>
          </cell>
          <cell r="G147">
            <v>494</v>
          </cell>
        </row>
        <row r="148">
          <cell r="A148" t="str">
            <v>PI 42</v>
          </cell>
          <cell r="B148" t="str">
            <v>Instalação de poste de aço de 20m de altura engastado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1</v>
          </cell>
          <cell r="G148">
            <v>250</v>
          </cell>
        </row>
        <row r="149">
          <cell r="A149" t="str">
            <v>PI 69</v>
          </cell>
          <cell r="B149" t="str">
            <v>Instalação de poste concreto duplo T, 10m de altura, engastado</v>
          </cell>
          <cell r="C149" t="str">
            <v xml:space="preserve"> </v>
          </cell>
          <cell r="D149" t="str">
            <v xml:space="preserve"> </v>
          </cell>
          <cell r="E149" t="str">
            <v>un</v>
          </cell>
          <cell r="F149">
            <v>10</v>
          </cell>
          <cell r="G149">
            <v>200</v>
          </cell>
        </row>
        <row r="150">
          <cell r="A150" t="str">
            <v>PI 27</v>
          </cell>
          <cell r="B150" t="str">
            <v>Cabo isolado p/ 1000V, bitola 35mm²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200</v>
          </cell>
          <cell r="G150">
            <v>1.55</v>
          </cell>
        </row>
        <row r="151">
          <cell r="A151" t="str">
            <v>PI 65</v>
          </cell>
          <cell r="B151" t="str">
            <v>Cabo de alumínio 1/0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2650</v>
          </cell>
          <cell r="G151">
            <v>1.7</v>
          </cell>
        </row>
        <row r="152">
          <cell r="A152" t="str">
            <v>PI 66</v>
          </cell>
          <cell r="B152" t="str">
            <v>Cabo isolado p/ 1000 V, 6 mm2 de alumínio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20</v>
          </cell>
          <cell r="G152">
            <v>1</v>
          </cell>
        </row>
        <row r="153">
          <cell r="A153" t="str">
            <v>PI 67</v>
          </cell>
          <cell r="B153" t="str">
            <v>Cabo isolado p/ 1000 V, 2,5 mm2 de alumínio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60</v>
          </cell>
          <cell r="G153">
            <v>0.6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100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120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2</v>
          </cell>
          <cell r="G157">
            <v>75</v>
          </cell>
        </row>
      </sheetData>
      <sheetData sheetId="16"/>
      <sheetData sheetId="17"/>
      <sheetData sheetId="18">
        <row r="16">
          <cell r="A16" t="str">
            <v>DER90150</v>
          </cell>
          <cell r="B16" t="str">
            <v>Escavação em tubulão a céu aberto em material de 1ªcateg.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22</v>
          </cell>
          <cell r="G16">
            <v>184.89</v>
          </cell>
        </row>
        <row r="17">
          <cell r="A17" t="str">
            <v>DER90160</v>
          </cell>
          <cell r="B17" t="str">
            <v>Escavação em tubulão a céu aberto em material de 3ªcateg.</v>
          </cell>
          <cell r="C17" t="str">
            <v xml:space="preserve"> </v>
          </cell>
          <cell r="D17" t="str">
            <v xml:space="preserve"> </v>
          </cell>
          <cell r="E17" t="str">
            <v>m3</v>
          </cell>
          <cell r="F17">
            <v>1</v>
          </cell>
          <cell r="G17">
            <v>640.85</v>
          </cell>
        </row>
        <row r="18">
          <cell r="A18" t="str">
            <v>DER90170</v>
          </cell>
          <cell r="B18" t="str">
            <v>Escavação em tubulão sob ar comprimido em material de 1ªcateg.</v>
          </cell>
          <cell r="C18" t="str">
            <v xml:space="preserve"> </v>
          </cell>
          <cell r="D18" t="str">
            <v xml:space="preserve"> </v>
          </cell>
          <cell r="E18" t="str">
            <v>m3</v>
          </cell>
          <cell r="F18">
            <v>1</v>
          </cell>
          <cell r="G18">
            <v>742.04</v>
          </cell>
        </row>
        <row r="19">
          <cell r="A19" t="str">
            <v>DER90180</v>
          </cell>
          <cell r="B19" t="str">
            <v>Escavação em tubulão sob ar comprimido em material de 3ªcateg.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33</v>
          </cell>
          <cell r="G19">
            <v>1154.25</v>
          </cell>
        </row>
        <row r="20">
          <cell r="A20" t="str">
            <v>03.010.01</v>
          </cell>
          <cell r="B20" t="str">
            <v>Escavação em cavas de fundação com esgotamento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173</v>
          </cell>
          <cell r="G20">
            <v>22.39</v>
          </cell>
        </row>
        <row r="21">
          <cell r="A21" t="str">
            <v>03.119.01</v>
          </cell>
          <cell r="B21" t="str">
            <v>Escoramento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204</v>
          </cell>
          <cell r="G21">
            <v>19.190000000000001</v>
          </cell>
        </row>
        <row r="22">
          <cell r="A22" t="str">
            <v>03.371.00</v>
          </cell>
          <cell r="B22" t="str">
            <v>Formas de madeira compensada</v>
          </cell>
          <cell r="C22" t="str">
            <v xml:space="preserve"> </v>
          </cell>
          <cell r="D22" t="str">
            <v xml:space="preserve"> </v>
          </cell>
          <cell r="E22" t="str">
            <v>m2</v>
          </cell>
          <cell r="F22">
            <v>223</v>
          </cell>
          <cell r="G22">
            <v>21.86</v>
          </cell>
        </row>
        <row r="23">
          <cell r="A23" t="str">
            <v>03.371.02</v>
          </cell>
          <cell r="B23" t="str">
            <v>Formas de placa compensada plastificada</v>
          </cell>
          <cell r="C23" t="str">
            <v xml:space="preserve"> </v>
          </cell>
          <cell r="D23" t="str">
            <v xml:space="preserve"> </v>
          </cell>
          <cell r="E23" t="str">
            <v>m2</v>
          </cell>
          <cell r="F23">
            <v>261</v>
          </cell>
          <cell r="G23">
            <v>30.76</v>
          </cell>
        </row>
        <row r="24">
          <cell r="A24" t="str">
            <v>03.353.00</v>
          </cell>
          <cell r="B24" t="str">
            <v>Forn., preparo e colocação nas formas, de aço CA-50</v>
          </cell>
          <cell r="C24" t="str">
            <v xml:space="preserve"> </v>
          </cell>
          <cell r="D24" t="str">
            <v xml:space="preserve"> </v>
          </cell>
          <cell r="E24" t="str">
            <v>kg</v>
          </cell>
          <cell r="F24">
            <v>5462</v>
          </cell>
          <cell r="G24">
            <v>2.59</v>
          </cell>
        </row>
        <row r="25">
          <cell r="A25" t="str">
            <v>03.326.00</v>
          </cell>
          <cell r="B25" t="str">
            <v xml:space="preserve">Concreto fck= 20 MPa-contr. raz. uso ger. 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117</v>
          </cell>
          <cell r="G25">
            <v>149.19999999999999</v>
          </cell>
        </row>
        <row r="26">
          <cell r="B26" t="str">
            <v>Superestrutura</v>
          </cell>
        </row>
        <row r="27">
          <cell r="A27" t="str">
            <v>03.371.02</v>
          </cell>
          <cell r="B27" t="str">
            <v>Formas de placa compensada plastificada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1745</v>
          </cell>
          <cell r="G27">
            <v>30.76</v>
          </cell>
        </row>
        <row r="28">
          <cell r="A28" t="str">
            <v>OAE6</v>
          </cell>
          <cell r="B28" t="str">
            <v>Escoramento metálico comum (cimbramento)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1725</v>
          </cell>
          <cell r="G28">
            <v>27.58</v>
          </cell>
        </row>
        <row r="29">
          <cell r="A29" t="str">
            <v>03.353.00</v>
          </cell>
          <cell r="B29" t="str">
            <v>Forn., preparo e colocação nas formas, de aço CA-50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20346</v>
          </cell>
          <cell r="G29">
            <v>2.59</v>
          </cell>
        </row>
        <row r="30">
          <cell r="A30" t="str">
            <v>03.354.00</v>
          </cell>
          <cell r="B30" t="str">
            <v>Forn., preparo e colocação nas formas, de aço CA-60</v>
          </cell>
          <cell r="C30" t="str">
            <v xml:space="preserve"> </v>
          </cell>
          <cell r="D30" t="str">
            <v xml:space="preserve"> </v>
          </cell>
          <cell r="E30" t="str">
            <v>kg</v>
          </cell>
          <cell r="F30">
            <v>2058</v>
          </cell>
          <cell r="G30">
            <v>2.85</v>
          </cell>
        </row>
        <row r="31">
          <cell r="A31" t="str">
            <v>03.359.01</v>
          </cell>
          <cell r="B31" t="str">
            <v>Forn., preparo e colocação nas formas, de aço CA-25</v>
          </cell>
          <cell r="C31" t="str">
            <v xml:space="preserve"> </v>
          </cell>
          <cell r="D31" t="str">
            <v xml:space="preserve"> </v>
          </cell>
          <cell r="E31" t="str">
            <v>kg</v>
          </cell>
          <cell r="F31">
            <v>114</v>
          </cell>
          <cell r="G31">
            <v>2.4300000000000002</v>
          </cell>
        </row>
        <row r="32">
          <cell r="A32" t="str">
            <v>03.330.00</v>
          </cell>
          <cell r="B32" t="str">
            <v>Concreto fck= 35 MPa-contr. raz. uso ger.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130</v>
          </cell>
          <cell r="G32">
            <v>166.78</v>
          </cell>
        </row>
        <row r="33">
          <cell r="A33" t="str">
            <v>03.326.00</v>
          </cell>
          <cell r="B33" t="str">
            <v xml:space="preserve">Concreto fck= 20 MPa-contr. raz. uso ger. 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</v>
          </cell>
          <cell r="G33">
            <v>149.19999999999999</v>
          </cell>
        </row>
        <row r="34">
          <cell r="B34" t="str">
            <v>Diversos</v>
          </cell>
        </row>
        <row r="35">
          <cell r="A35" t="str">
            <v>03.510.00</v>
          </cell>
          <cell r="B35" t="str">
            <v>Aparelho de apoio em neoprene</v>
          </cell>
          <cell r="C35" t="str">
            <v xml:space="preserve"> </v>
          </cell>
          <cell r="D35" t="str">
            <v xml:space="preserve"> </v>
          </cell>
          <cell r="E35" t="str">
            <v>kg</v>
          </cell>
          <cell r="F35">
            <v>50</v>
          </cell>
          <cell r="G35">
            <v>86.94</v>
          </cell>
        </row>
        <row r="36">
          <cell r="A36" t="str">
            <v>P 03.991.01b</v>
          </cell>
          <cell r="B36" t="str">
            <v>Dreno de FF D= 50 mm x 500mm</v>
          </cell>
          <cell r="C36" t="str">
            <v xml:space="preserve"> </v>
          </cell>
          <cell r="D36" t="str">
            <v xml:space="preserve"> </v>
          </cell>
          <cell r="E36" t="str">
            <v>un</v>
          </cell>
          <cell r="F36">
            <v>42</v>
          </cell>
          <cell r="G36">
            <v>6.63</v>
          </cell>
        </row>
        <row r="37">
          <cell r="F37" t="str">
            <v>SUB-TOTAL OAE</v>
          </cell>
        </row>
        <row r="38">
          <cell r="B38" t="str">
            <v>OBRAS COMPLEMENTARES</v>
          </cell>
        </row>
        <row r="39">
          <cell r="B39" t="str">
            <v>Iluminação das passarelas</v>
          </cell>
        </row>
        <row r="40">
          <cell r="A40" t="str">
            <v>PI 02a</v>
          </cell>
          <cell r="B40" t="str">
            <v>Poste de aço galvanizado a fogo, c/ 5,0m de alt. p/instal.na lat. das passarelas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300</v>
          </cell>
        </row>
        <row r="41">
          <cell r="A41" t="str">
            <v>PI 03</v>
          </cell>
          <cell r="B41" t="str">
            <v xml:space="preserve">Luminária p/ iluminação pública ref.HRC-612 da Philips ou similar 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400</v>
          </cell>
        </row>
        <row r="42">
          <cell r="A42" t="str">
            <v>PI 08</v>
          </cell>
          <cell r="B42" t="str">
            <v>Suporte p/ luminária tipo ZGP401 da Philips ou similar</v>
          </cell>
          <cell r="C42" t="str">
            <v xml:space="preserve"> </v>
          </cell>
          <cell r="D42" t="str">
            <v xml:space="preserve"> </v>
          </cell>
          <cell r="E42" t="str">
            <v>un</v>
          </cell>
          <cell r="F42">
            <v>4</v>
          </cell>
          <cell r="G42">
            <v>81.650000000000006</v>
          </cell>
        </row>
        <row r="43">
          <cell r="A43" t="str">
            <v>PI 10</v>
          </cell>
          <cell r="B43" t="str">
            <v>Lâmpada a vapor de mercúrio 250W, alta pressão, base E40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28.75</v>
          </cell>
        </row>
        <row r="44">
          <cell r="A44" t="str">
            <v>PI 71</v>
          </cell>
          <cell r="B44" t="str">
            <v>Cabo isolado p/ 1000V, de alumínio, singelo, cor preto, bitola 25 mm² (XLPE) est.</v>
          </cell>
          <cell r="C44" t="str">
            <v xml:space="preserve"> </v>
          </cell>
          <cell r="D44" t="str">
            <v xml:space="preserve"> </v>
          </cell>
          <cell r="E44" t="str">
            <v>m</v>
          </cell>
          <cell r="F44">
            <v>100</v>
          </cell>
          <cell r="G44">
            <v>4.62</v>
          </cell>
        </row>
        <row r="45">
          <cell r="A45" t="str">
            <v>PI 67</v>
          </cell>
          <cell r="B45" t="str">
            <v>Cabo isolado p/ 1000 V, 2,5 mm2 de alumínio</v>
          </cell>
          <cell r="C45" t="str">
            <v xml:space="preserve"> </v>
          </cell>
          <cell r="D45" t="str">
            <v xml:space="preserve"> </v>
          </cell>
          <cell r="E45" t="str">
            <v>m</v>
          </cell>
          <cell r="F45">
            <v>40</v>
          </cell>
          <cell r="G45">
            <v>0.6</v>
          </cell>
        </row>
        <row r="46">
          <cell r="A46" t="str">
            <v>PI 72</v>
          </cell>
          <cell r="B46" t="str">
            <v>Eletroduto de aço 1.1/4" (vara de 3m), na passarela, conforme projeto</v>
          </cell>
          <cell r="C46">
            <v>0</v>
          </cell>
          <cell r="D46">
            <v>0</v>
          </cell>
          <cell r="E46" t="str">
            <v>m</v>
          </cell>
          <cell r="F46">
            <v>50</v>
          </cell>
          <cell r="G46">
            <v>18</v>
          </cell>
        </row>
        <row r="47">
          <cell r="A47" t="str">
            <v>PI 30</v>
          </cell>
          <cell r="B47" t="str">
            <v>Haste para aterramento aço-cobre D 13x2400mm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1</v>
          </cell>
          <cell r="G47">
            <v>6.04</v>
          </cell>
        </row>
        <row r="48">
          <cell r="A48" t="str">
            <v>PI 31</v>
          </cell>
          <cell r="B48" t="str">
            <v>Cabo de cobre nú meio duro, 7 fios 2AWG</v>
          </cell>
          <cell r="C48" t="str">
            <v xml:space="preserve"> </v>
          </cell>
          <cell r="D48" t="str">
            <v xml:space="preserve"> </v>
          </cell>
          <cell r="E48" t="str">
            <v>kg</v>
          </cell>
          <cell r="F48">
            <v>4</v>
          </cell>
          <cell r="G48">
            <v>7.02</v>
          </cell>
        </row>
        <row r="49">
          <cell r="A49" t="str">
            <v>PI 39</v>
          </cell>
          <cell r="B49" t="str">
            <v>Fixação de haste de terra e conexão ao neutro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4</v>
          </cell>
          <cell r="G49">
            <v>35</v>
          </cell>
        </row>
        <row r="50">
          <cell r="A50" t="str">
            <v>PI 37</v>
          </cell>
          <cell r="B50" t="str">
            <v>Lançamento de cabos em dutos de aço, classe 1000V, circuito trifásico mais neutro, e monofásico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100</v>
          </cell>
          <cell r="G50">
            <v>4</v>
          </cell>
        </row>
        <row r="51">
          <cell r="A51" t="str">
            <v>PI 73</v>
          </cell>
          <cell r="B51" t="str">
            <v>Reator de alto fator externo c/ignitor p/ lâmpada a vapor de mercúrio,  da Entral ou similar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37</v>
          </cell>
        </row>
        <row r="52">
          <cell r="A52" t="str">
            <v>PI 74</v>
          </cell>
          <cell r="B52" t="str">
            <v>Chave de iluminação pública</v>
          </cell>
          <cell r="C52">
            <v>0</v>
          </cell>
          <cell r="D52">
            <v>0</v>
          </cell>
          <cell r="E52" t="str">
            <v>un</v>
          </cell>
          <cell r="F52">
            <v>1</v>
          </cell>
          <cell r="G52">
            <v>95</v>
          </cell>
        </row>
        <row r="53">
          <cell r="A53" t="str">
            <v>PI 75</v>
          </cell>
          <cell r="B53" t="str">
            <v>Montagem eletromecânica de luminária 5m de altura, c/fixação dos equipam.e conexões elét.</v>
          </cell>
          <cell r="C53">
            <v>0</v>
          </cell>
          <cell r="D53">
            <v>0</v>
          </cell>
          <cell r="E53" t="str">
            <v>un</v>
          </cell>
          <cell r="F53">
            <v>4</v>
          </cell>
          <cell r="G53">
            <v>67.08</v>
          </cell>
        </row>
        <row r="54">
          <cell r="A54" t="str">
            <v>PI 22</v>
          </cell>
          <cell r="B54" t="str">
            <v>Base completa com fusível Diazed, 6A, retardado, incluíndo tampa, anel de proteção e ajuste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4</v>
          </cell>
          <cell r="G54">
            <v>8.6300000000000008</v>
          </cell>
        </row>
        <row r="55">
          <cell r="A55" t="str">
            <v>PI 26</v>
          </cell>
          <cell r="B55" t="str">
            <v>Relé fotoelétrico c/ suporte para fixação galv. com furo 18mm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11.5</v>
          </cell>
        </row>
        <row r="56">
          <cell r="A56" t="str">
            <v>PI 24</v>
          </cell>
          <cell r="B56" t="str">
            <v>Fita elétrica auto fusão a base de borracha EPR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6.39</v>
          </cell>
        </row>
        <row r="57">
          <cell r="A57" t="str">
            <v>PI 25</v>
          </cell>
          <cell r="B57" t="str">
            <v>Fita adesiva plástica isolante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3.84</v>
          </cell>
        </row>
        <row r="58">
          <cell r="A58" t="str">
            <v>PI 38</v>
          </cell>
          <cell r="B58" t="str">
            <v>Confecção de emendas retas ou derivação em cabos classe 1000V, c/ conector à compressão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12</v>
          </cell>
          <cell r="G58">
            <v>4.5</v>
          </cell>
        </row>
        <row r="59">
          <cell r="F59" t="str">
            <v>SUB-TOTAL - OBRAS COMPLEMENTARES</v>
          </cell>
        </row>
        <row r="61">
          <cell r="F61" t="str">
            <v>SUB-TOTAL - Passarela do Km 4+700/391+700</v>
          </cell>
        </row>
        <row r="63">
          <cell r="B63" t="str">
            <v>Passarela do Km 9+680/396+680</v>
          </cell>
        </row>
        <row r="64">
          <cell r="B64" t="str">
            <v>OBRAS DE ARTE ESPECIAIS</v>
          </cell>
        </row>
        <row r="65">
          <cell r="B65" t="str">
            <v>Infra e Mesoestrutura</v>
          </cell>
        </row>
        <row r="66">
          <cell r="A66" t="str">
            <v>DER90150</v>
          </cell>
          <cell r="B66" t="str">
            <v>Escavação em tubulão a céu aberto em material de 1ªcateg.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31</v>
          </cell>
          <cell r="G66">
            <v>184.89</v>
          </cell>
        </row>
        <row r="67">
          <cell r="A67" t="str">
            <v>DER90160</v>
          </cell>
          <cell r="B67" t="str">
            <v>Escavação em tubulão a céu aberto em material de 3ªcateg.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1</v>
          </cell>
          <cell r="G67">
            <v>640.85</v>
          </cell>
        </row>
        <row r="68">
          <cell r="A68" t="str">
            <v>DER90170</v>
          </cell>
          <cell r="B68" t="str">
            <v>Escavação em tubulão sob ar comprimido em material de 1ªcateg.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1</v>
          </cell>
          <cell r="G68">
            <v>742.04</v>
          </cell>
        </row>
        <row r="69">
          <cell r="A69" t="str">
            <v>DER90180</v>
          </cell>
          <cell r="B69" t="str">
            <v>Escavação em tubulão sob ar comprimido em material de 3ªcateg.</v>
          </cell>
          <cell r="C69" t="str">
            <v xml:space="preserve"> </v>
          </cell>
          <cell r="D69" t="str">
            <v xml:space="preserve"> </v>
          </cell>
          <cell r="E69" t="str">
            <v>m3</v>
          </cell>
          <cell r="F69">
            <v>46</v>
          </cell>
          <cell r="G69">
            <v>1154.25</v>
          </cell>
        </row>
        <row r="70">
          <cell r="A70" t="str">
            <v>03.010.01</v>
          </cell>
          <cell r="B70" t="str">
            <v>Escavação em cavas de fundação com esgotamento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17</v>
          </cell>
          <cell r="G70">
            <v>22.39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263</v>
          </cell>
          <cell r="G71">
            <v>21.86</v>
          </cell>
        </row>
        <row r="72">
          <cell r="A72" t="str">
            <v>03.371.02</v>
          </cell>
          <cell r="B72" t="str">
            <v>Formas de placa compensada plastificada</v>
          </cell>
          <cell r="C72" t="str">
            <v xml:space="preserve"> </v>
          </cell>
          <cell r="D72" t="str">
            <v xml:space="preserve"> </v>
          </cell>
          <cell r="E72" t="str">
            <v>m2</v>
          </cell>
          <cell r="F72">
            <v>203</v>
          </cell>
          <cell r="G72">
            <v>30.76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5616</v>
          </cell>
          <cell r="G73">
            <v>2.59</v>
          </cell>
        </row>
        <row r="74">
          <cell r="A74" t="str">
            <v>03.326.00</v>
          </cell>
          <cell r="B74" t="str">
            <v xml:space="preserve">Concreto fck= 20 MPa-contr. raz. uso ger. 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124</v>
          </cell>
          <cell r="G74">
            <v>149.19999999999999</v>
          </cell>
        </row>
        <row r="75">
          <cell r="B75" t="str">
            <v>Superestrutura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1450</v>
          </cell>
          <cell r="G76">
            <v>30.76</v>
          </cell>
        </row>
        <row r="77">
          <cell r="A77" t="str">
            <v>OAE6</v>
          </cell>
          <cell r="B77" t="str">
            <v>Escoramento metálico comum (cimbramento)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1124</v>
          </cell>
          <cell r="G77">
            <v>27.58</v>
          </cell>
        </row>
        <row r="78">
          <cell r="A78" t="str">
            <v>03.353.00</v>
          </cell>
          <cell r="B78" t="str">
            <v>Forn., preparo e colocação nas formas, de aço CA-50</v>
          </cell>
          <cell r="C78" t="str">
            <v xml:space="preserve"> </v>
          </cell>
          <cell r="D78" t="str">
            <v xml:space="preserve"> </v>
          </cell>
          <cell r="E78" t="str">
            <v>kg</v>
          </cell>
          <cell r="F78">
            <v>13768</v>
          </cell>
          <cell r="G78">
            <v>2.59</v>
          </cell>
        </row>
        <row r="79">
          <cell r="A79" t="str">
            <v>03.354.00</v>
          </cell>
          <cell r="B79" t="str">
            <v>Forn., preparo e colocação nas formas, de aço CA-60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1517</v>
          </cell>
          <cell r="G79">
            <v>2.85</v>
          </cell>
        </row>
        <row r="80">
          <cell r="A80" t="str">
            <v>03.359.01</v>
          </cell>
          <cell r="B80" t="str">
            <v>Forn., preparo e colocação nas formas, de aço CA-25</v>
          </cell>
          <cell r="C80" t="str">
            <v xml:space="preserve"> </v>
          </cell>
          <cell r="D80" t="str">
            <v xml:space="preserve"> </v>
          </cell>
          <cell r="E80" t="str">
            <v>kg</v>
          </cell>
          <cell r="F80">
            <v>99</v>
          </cell>
          <cell r="G80">
            <v>2.4300000000000002</v>
          </cell>
        </row>
        <row r="81">
          <cell r="A81" t="str">
            <v>03.330.00</v>
          </cell>
          <cell r="B81" t="str">
            <v>Concreto fck= 35 MPa-contr. raz. uso ger.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102</v>
          </cell>
          <cell r="G81">
            <v>166.78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27</v>
          </cell>
          <cell r="G82">
            <v>149.19999999999999</v>
          </cell>
        </row>
        <row r="83">
          <cell r="B83" t="str">
            <v>Diversos</v>
          </cell>
        </row>
        <row r="84">
          <cell r="A84" t="str">
            <v>03.510.00</v>
          </cell>
          <cell r="B84" t="str">
            <v>Aparelho de apoio em neoprene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33</v>
          </cell>
          <cell r="G84">
            <v>86.94</v>
          </cell>
        </row>
        <row r="85">
          <cell r="A85" t="str">
            <v>P 03.991.01b</v>
          </cell>
          <cell r="B85" t="str">
            <v>Dreno de FF D= 50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6.63</v>
          </cell>
        </row>
        <row r="86">
          <cell r="F86" t="str">
            <v>SUB-TOTAL OAE</v>
          </cell>
        </row>
        <row r="87">
          <cell r="B87" t="str">
            <v>OBRAS COMPLEMENTARES</v>
          </cell>
        </row>
        <row r="88">
          <cell r="B88" t="str">
            <v>Iluminação das passarelas</v>
          </cell>
        </row>
        <row r="89">
          <cell r="A89" t="str">
            <v>PI 02a</v>
          </cell>
          <cell r="B89" t="str">
            <v>Poste de aço galvanizado a fogo, c/ 5,0m de alt. p/instal.na lat. das passarelas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300</v>
          </cell>
        </row>
        <row r="90">
          <cell r="A90" t="str">
            <v>PI 03</v>
          </cell>
          <cell r="B90" t="str">
            <v xml:space="preserve">Luminária p/ iluminação pública ref.HRC-612 da Philips ou similar 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400</v>
          </cell>
        </row>
        <row r="91">
          <cell r="A91" t="str">
            <v>PI 08</v>
          </cell>
          <cell r="B91" t="str">
            <v>Suporte p/ luminária tipo ZGP401 da Philips ou similar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81.650000000000006</v>
          </cell>
        </row>
        <row r="92">
          <cell r="A92" t="str">
            <v>PI 10</v>
          </cell>
          <cell r="B92" t="str">
            <v>Lâmpada a vapor de mercúrio 250W, alta pressão, base E40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28.75</v>
          </cell>
        </row>
        <row r="93">
          <cell r="A93" t="str">
            <v>PI 71</v>
          </cell>
          <cell r="B93" t="str">
            <v>Cabo isolado p/ 1000V, de alumínio, singelo, cor preto, bitola 25 mm² (XLPE) est.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100</v>
          </cell>
          <cell r="G93">
            <v>4.62</v>
          </cell>
        </row>
        <row r="94">
          <cell r="A94" t="str">
            <v>PI 67</v>
          </cell>
          <cell r="B94" t="str">
            <v>Cabo isolado p/ 1000 V, 2,5 mm2 de alumínio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40</v>
          </cell>
          <cell r="G94">
            <v>0.6</v>
          </cell>
        </row>
        <row r="95">
          <cell r="A95" t="str">
            <v>PI 72</v>
          </cell>
          <cell r="B95" t="str">
            <v>Eletroduto de aço 1.1/4" (vara de 3m), na passarela, conforme projeto</v>
          </cell>
          <cell r="C95">
            <v>0</v>
          </cell>
          <cell r="D95">
            <v>0</v>
          </cell>
          <cell r="E95" t="str">
            <v>m</v>
          </cell>
          <cell r="F95">
            <v>50</v>
          </cell>
          <cell r="G95">
            <v>18</v>
          </cell>
        </row>
        <row r="96">
          <cell r="A96" t="str">
            <v>PI 30</v>
          </cell>
          <cell r="B96" t="str">
            <v>Haste para aterramento aço-cobre D 13x2400mm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</v>
          </cell>
          <cell r="G96">
            <v>6.04</v>
          </cell>
        </row>
        <row r="97">
          <cell r="A97" t="str">
            <v>PI 31</v>
          </cell>
          <cell r="B97" t="str">
            <v>Cabo de cobre nú meio duro, 7 fios 2AWG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4</v>
          </cell>
          <cell r="G97">
            <v>7.02</v>
          </cell>
        </row>
        <row r="98">
          <cell r="A98" t="str">
            <v>PI 39</v>
          </cell>
          <cell r="B98" t="str">
            <v>Fixação de haste de terra e conexão ao neutro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4</v>
          </cell>
          <cell r="G98">
            <v>35</v>
          </cell>
        </row>
        <row r="99">
          <cell r="A99" t="str">
            <v>PI 37</v>
          </cell>
          <cell r="B99" t="str">
            <v>Lançamento de cabos em dutos de aço, classe 1000V, circuito trifásico mais neutro, e monofásico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4</v>
          </cell>
        </row>
        <row r="100">
          <cell r="A100" t="str">
            <v>PI 73</v>
          </cell>
          <cell r="B100" t="str">
            <v>Reator de alto fator externo c/ignitor p/ lâmpada a vapor de mercúrio,  da Entral ou similar</v>
          </cell>
          <cell r="C100">
            <v>0</v>
          </cell>
          <cell r="D100">
            <v>0</v>
          </cell>
          <cell r="E100" t="str">
            <v>un</v>
          </cell>
          <cell r="F100">
            <v>4</v>
          </cell>
          <cell r="G100">
            <v>37</v>
          </cell>
        </row>
        <row r="101">
          <cell r="A101" t="str">
            <v>PI 74</v>
          </cell>
          <cell r="B101" t="str">
            <v>Chave de iluminação pública</v>
          </cell>
          <cell r="C101">
            <v>0</v>
          </cell>
          <cell r="D101">
            <v>0</v>
          </cell>
          <cell r="E101" t="str">
            <v>un</v>
          </cell>
          <cell r="F101">
            <v>1</v>
          </cell>
          <cell r="G101">
            <v>95</v>
          </cell>
        </row>
        <row r="102">
          <cell r="A102" t="str">
            <v>PI 75</v>
          </cell>
          <cell r="B102" t="str">
            <v>Montagem eletromecânica de luminária 5m de altura, c/fixação dos equipam.e conexões elét.</v>
          </cell>
          <cell r="C102">
            <v>0</v>
          </cell>
          <cell r="D102">
            <v>0</v>
          </cell>
          <cell r="E102" t="str">
            <v>un</v>
          </cell>
          <cell r="F102">
            <v>4</v>
          </cell>
          <cell r="G102">
            <v>67.08</v>
          </cell>
        </row>
        <row r="103">
          <cell r="A103" t="str">
            <v>PI 22</v>
          </cell>
          <cell r="B103" t="str">
            <v>Base completa com fusível Diazed, 6A, retardado, incluíndo tampa, anel de proteção e ajuste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4</v>
          </cell>
          <cell r="G103">
            <v>8.6300000000000008</v>
          </cell>
        </row>
        <row r="104">
          <cell r="A104" t="str">
            <v>PI 26</v>
          </cell>
          <cell r="B104" t="str">
            <v>Relé fotoelétrico c/ suporte para fixação galv. com furo 18mm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11.5</v>
          </cell>
        </row>
        <row r="105">
          <cell r="A105" t="str">
            <v>PI 24</v>
          </cell>
          <cell r="B105" t="str">
            <v>Fita elétrica auto fusão a base de borracha EPR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6.39</v>
          </cell>
        </row>
        <row r="106">
          <cell r="A106" t="str">
            <v>PI 25</v>
          </cell>
          <cell r="B106" t="str">
            <v>Fita adesiva plástica isolante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2</v>
          </cell>
          <cell r="G106">
            <v>3.84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12</v>
          </cell>
          <cell r="G107">
            <v>4.5</v>
          </cell>
        </row>
        <row r="108">
          <cell r="F108" t="str">
            <v>SUB-TOTAL - OBRAS COMPLEMENTARES</v>
          </cell>
        </row>
        <row r="110">
          <cell r="F110" t="str">
            <v>SUB-TOTAL - Passarela do Km 9+680/396+680</v>
          </cell>
        </row>
        <row r="112">
          <cell r="B112" t="str">
            <v>Passarela do Km 14+733/401+733</v>
          </cell>
        </row>
        <row r="113">
          <cell r="B113" t="str">
            <v>OBRAS DE ARTE ESPECIAIS</v>
          </cell>
        </row>
        <row r="114">
          <cell r="B114" t="str">
            <v>Infra e Mesoestrutura</v>
          </cell>
        </row>
        <row r="115">
          <cell r="A115" t="str">
            <v>03.010.01</v>
          </cell>
          <cell r="B115" t="str">
            <v>Escavação em cavas de fundação com esgotamento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62</v>
          </cell>
          <cell r="G115">
            <v>22.39</v>
          </cell>
        </row>
        <row r="116">
          <cell r="A116" t="str">
            <v>03.371.00</v>
          </cell>
          <cell r="B116" t="str">
            <v>Formas de madeira compensada</v>
          </cell>
          <cell r="C116" t="str">
            <v xml:space="preserve"> </v>
          </cell>
          <cell r="D116" t="str">
            <v xml:space="preserve"> </v>
          </cell>
          <cell r="E116" t="str">
            <v>m2</v>
          </cell>
          <cell r="F116">
            <v>57</v>
          </cell>
          <cell r="G116">
            <v>21.86</v>
          </cell>
        </row>
        <row r="117">
          <cell r="A117" t="str">
            <v>03.371.02</v>
          </cell>
          <cell r="B117" t="str">
            <v>Formas de placa compensada plastificada</v>
          </cell>
          <cell r="C117" t="str">
            <v xml:space="preserve"> </v>
          </cell>
          <cell r="D117" t="str">
            <v xml:space="preserve"> </v>
          </cell>
          <cell r="E117" t="str">
            <v>m2</v>
          </cell>
          <cell r="F117">
            <v>209</v>
          </cell>
          <cell r="G117">
            <v>30.76</v>
          </cell>
        </row>
        <row r="118">
          <cell r="A118" t="str">
            <v>03.353.00</v>
          </cell>
          <cell r="B118" t="str">
            <v>Forn., preparo e colocação nas formas, de aço CA-50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2992</v>
          </cell>
          <cell r="G118">
            <v>2.59</v>
          </cell>
        </row>
        <row r="119">
          <cell r="A119" t="str">
            <v>03.326.00</v>
          </cell>
          <cell r="B119" t="str">
            <v xml:space="preserve">Concreto fck= 20 MPa-contr. raz. uso ger. 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41</v>
          </cell>
          <cell r="G119">
            <v>149.19999999999999</v>
          </cell>
        </row>
        <row r="120">
          <cell r="A120" t="str">
            <v>OAE5a</v>
          </cell>
          <cell r="B120" t="str">
            <v>Estaca metálica - tipo CS 250 X 52 - Fornecimento e cravação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152</v>
          </cell>
          <cell r="G120">
            <v>97.23</v>
          </cell>
        </row>
        <row r="121">
          <cell r="A121" t="str">
            <v>OAE5b</v>
          </cell>
          <cell r="B121" t="str">
            <v>Estaca metálica - tipo CS 300 x 77 - Fornecimento e cravação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152</v>
          </cell>
          <cell r="G121">
            <v>122.7</v>
          </cell>
        </row>
        <row r="122">
          <cell r="A122" t="str">
            <v>OAE5c</v>
          </cell>
          <cell r="B122" t="str">
            <v>Estaca metálica - tipo CS 300 x 116 - Fornecimento e cravação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76</v>
          </cell>
          <cell r="G122">
            <v>162.41999999999999</v>
          </cell>
        </row>
        <row r="123">
          <cell r="B123" t="str">
            <v>Superestrutura</v>
          </cell>
        </row>
        <row r="124">
          <cell r="A124" t="str">
            <v>03.371.02</v>
          </cell>
          <cell r="B124" t="str">
            <v>Formas de placa compensada plastificada</v>
          </cell>
          <cell r="C124" t="str">
            <v xml:space="preserve"> </v>
          </cell>
          <cell r="D124" t="str">
            <v xml:space="preserve"> </v>
          </cell>
          <cell r="E124" t="str">
            <v>m2</v>
          </cell>
          <cell r="F124">
            <v>1939</v>
          </cell>
          <cell r="G124">
            <v>30.76</v>
          </cell>
        </row>
        <row r="125">
          <cell r="A125" t="str">
            <v>OAE6</v>
          </cell>
          <cell r="B125" t="str">
            <v>Escoramento metálico comum (cimbramento)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1503</v>
          </cell>
          <cell r="G125">
            <v>27.58</v>
          </cell>
        </row>
        <row r="126">
          <cell r="A126" t="str">
            <v>03.353.00</v>
          </cell>
          <cell r="B126" t="str">
            <v>Forn., preparo e colocação nas formas, de aço CA-50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17581</v>
          </cell>
          <cell r="G126">
            <v>2.59</v>
          </cell>
        </row>
        <row r="127">
          <cell r="A127" t="str">
            <v>03.354.00</v>
          </cell>
          <cell r="B127" t="str">
            <v>Forn., preparo e colocação nas formas, de aço CA-60</v>
          </cell>
          <cell r="C127" t="str">
            <v xml:space="preserve"> </v>
          </cell>
          <cell r="D127" t="str">
            <v xml:space="preserve"> </v>
          </cell>
          <cell r="E127" t="str">
            <v>kg</v>
          </cell>
          <cell r="F127">
            <v>1877</v>
          </cell>
          <cell r="G127">
            <v>2.85</v>
          </cell>
        </row>
        <row r="128">
          <cell r="A128" t="str">
            <v>03.359.01</v>
          </cell>
          <cell r="B128" t="str">
            <v>Forn., preparo e colocação nas formas, de aço CA-25</v>
          </cell>
          <cell r="C128" t="str">
            <v xml:space="preserve"> </v>
          </cell>
          <cell r="D128" t="str">
            <v xml:space="preserve"> </v>
          </cell>
          <cell r="E128" t="str">
            <v>kg</v>
          </cell>
          <cell r="F128">
            <v>104</v>
          </cell>
          <cell r="G128">
            <v>2.4300000000000002</v>
          </cell>
        </row>
        <row r="129">
          <cell r="A129" t="str">
            <v>03.330.00</v>
          </cell>
          <cell r="B129" t="str">
            <v>Concreto fck= 35 MPa-contr. raz. uso ger.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161</v>
          </cell>
          <cell r="G129">
            <v>166.78</v>
          </cell>
        </row>
        <row r="130">
          <cell r="A130" t="str">
            <v>03.326.00</v>
          </cell>
          <cell r="B130" t="str">
            <v xml:space="preserve">Concreto fck= 20 MPa-contr. raz. uso ger. </v>
          </cell>
          <cell r="C130" t="str">
            <v xml:space="preserve"> </v>
          </cell>
          <cell r="D130" t="str">
            <v xml:space="preserve"> </v>
          </cell>
          <cell r="E130" t="str">
            <v>m3</v>
          </cell>
          <cell r="F130">
            <v>29</v>
          </cell>
          <cell r="G130">
            <v>149.19999999999999</v>
          </cell>
        </row>
        <row r="131">
          <cell r="B131" t="str">
            <v>Diversos</v>
          </cell>
        </row>
        <row r="132">
          <cell r="A132" t="str">
            <v>03.510.00</v>
          </cell>
          <cell r="B132" t="str">
            <v>Aparelho de apoio em neoprene</v>
          </cell>
          <cell r="C132" t="str">
            <v xml:space="preserve"> </v>
          </cell>
          <cell r="D132" t="str">
            <v xml:space="preserve"> </v>
          </cell>
          <cell r="E132" t="str">
            <v>kg</v>
          </cell>
          <cell r="F132">
            <v>51</v>
          </cell>
          <cell r="G132">
            <v>86.94</v>
          </cell>
        </row>
        <row r="133">
          <cell r="A133" t="str">
            <v>P 03.991.01b</v>
          </cell>
          <cell r="B133" t="str">
            <v>Dreno de FF D= 50 mm x 500mm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34</v>
          </cell>
          <cell r="G133">
            <v>6.63</v>
          </cell>
        </row>
        <row r="134">
          <cell r="F134" t="str">
            <v>SUB-TOTAL OAE</v>
          </cell>
        </row>
        <row r="135">
          <cell r="B135" t="str">
            <v>OBRAS COMPLEMENTARES</v>
          </cell>
        </row>
        <row r="136">
          <cell r="B136" t="str">
            <v>Iluminação das passarelas</v>
          </cell>
        </row>
        <row r="137">
          <cell r="A137" t="str">
            <v>PI 02a</v>
          </cell>
          <cell r="B137" t="str">
            <v>Poste de aço galvanizado a fogo, c/ 5,0m de alt. p/instal.na lat. das passarelas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300</v>
          </cell>
        </row>
        <row r="138">
          <cell r="A138" t="str">
            <v>PI 03</v>
          </cell>
          <cell r="B138" t="str">
            <v xml:space="preserve">Luminária p/ iluminação pública ref.HRC-612 da Philips ou similar 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4</v>
          </cell>
          <cell r="G138">
            <v>400</v>
          </cell>
        </row>
        <row r="139">
          <cell r="A139" t="str">
            <v>PI 08</v>
          </cell>
          <cell r="B139" t="str">
            <v>Suporte p/ luminária tipo ZGP401 da Philips ou similar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4</v>
          </cell>
          <cell r="G139">
            <v>81.650000000000006</v>
          </cell>
        </row>
        <row r="140">
          <cell r="A140" t="str">
            <v>PI 10</v>
          </cell>
          <cell r="B140" t="str">
            <v>Lâmpada a vapor de mercúrio 250W, alta pressão, base E40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28.75</v>
          </cell>
        </row>
        <row r="141">
          <cell r="A141" t="str">
            <v>PI 71</v>
          </cell>
          <cell r="B141" t="str">
            <v>Cabo isolado p/ 1000V, de alumínio, singelo, cor preto, bitola 25 mm² (XLPE) est.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100</v>
          </cell>
          <cell r="G141">
            <v>4.62</v>
          </cell>
        </row>
        <row r="142">
          <cell r="A142" t="str">
            <v>PI 67</v>
          </cell>
          <cell r="B142" t="str">
            <v>Cabo isolado p/ 1000 V, 2,5 mm2 de alumínio</v>
          </cell>
          <cell r="C142" t="str">
            <v xml:space="preserve"> </v>
          </cell>
          <cell r="D142" t="str">
            <v xml:space="preserve"> </v>
          </cell>
          <cell r="E142" t="str">
            <v>m</v>
          </cell>
          <cell r="F142">
            <v>40</v>
          </cell>
          <cell r="G142">
            <v>0.6</v>
          </cell>
        </row>
        <row r="143">
          <cell r="A143" t="str">
            <v>PI 72</v>
          </cell>
          <cell r="B143" t="str">
            <v>Eletroduto de aço 1.1/4" (vara de 3m), na passarela, conforme projeto</v>
          </cell>
          <cell r="C143">
            <v>0</v>
          </cell>
          <cell r="D143">
            <v>0</v>
          </cell>
          <cell r="E143" t="str">
            <v>m</v>
          </cell>
          <cell r="F143">
            <v>50</v>
          </cell>
          <cell r="G143">
            <v>18</v>
          </cell>
        </row>
        <row r="144">
          <cell r="A144" t="str">
            <v>PI 30</v>
          </cell>
          <cell r="B144" t="str">
            <v>Haste para aterramento aço-cobre D 13x2400mm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6.04</v>
          </cell>
        </row>
        <row r="145">
          <cell r="A145" t="str">
            <v>PI 31</v>
          </cell>
          <cell r="B145" t="str">
            <v>Cabo de cobre nú meio duro, 7 fios 2AWG</v>
          </cell>
          <cell r="C145" t="str">
            <v xml:space="preserve"> </v>
          </cell>
          <cell r="D145" t="str">
            <v xml:space="preserve"> </v>
          </cell>
          <cell r="E145" t="str">
            <v>kg</v>
          </cell>
          <cell r="F145">
            <v>4</v>
          </cell>
          <cell r="G145">
            <v>7.02</v>
          </cell>
        </row>
        <row r="146">
          <cell r="A146" t="str">
            <v>PI 39</v>
          </cell>
          <cell r="B146" t="str">
            <v>Fixação de haste de terra e conexão ao neutro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4</v>
          </cell>
          <cell r="G146">
            <v>35</v>
          </cell>
        </row>
        <row r="147">
          <cell r="A147" t="str">
            <v>PI 37</v>
          </cell>
          <cell r="B147" t="str">
            <v>Lançamento de cabos em dutos de aço, classe 1000V, circuito trifásico mais neutro, e monofásico</v>
          </cell>
          <cell r="C147" t="str">
            <v xml:space="preserve"> </v>
          </cell>
          <cell r="D147" t="str">
            <v xml:space="preserve"> </v>
          </cell>
          <cell r="E147" t="str">
            <v>m</v>
          </cell>
          <cell r="F147">
            <v>100</v>
          </cell>
          <cell r="G147">
            <v>4</v>
          </cell>
        </row>
        <row r="148">
          <cell r="A148" t="str">
            <v>PI 73</v>
          </cell>
          <cell r="B148" t="str">
            <v>Reator de alto fator externo c/ignitor p/ lâmpada a vapor de mercúrio,  da Entral ou similar</v>
          </cell>
          <cell r="C148">
            <v>0</v>
          </cell>
          <cell r="D148">
            <v>0</v>
          </cell>
          <cell r="E148" t="str">
            <v>un</v>
          </cell>
          <cell r="F148">
            <v>4</v>
          </cell>
          <cell r="G148">
            <v>37</v>
          </cell>
        </row>
        <row r="149">
          <cell r="A149" t="str">
            <v>PI 74</v>
          </cell>
          <cell r="B149" t="str">
            <v>Chave de iluminação pública</v>
          </cell>
          <cell r="C149">
            <v>0</v>
          </cell>
          <cell r="D149">
            <v>0</v>
          </cell>
          <cell r="E149" t="str">
            <v>un</v>
          </cell>
          <cell r="F149">
            <v>1</v>
          </cell>
          <cell r="G149">
            <v>95</v>
          </cell>
        </row>
        <row r="150">
          <cell r="A150" t="str">
            <v>PI 75</v>
          </cell>
          <cell r="B150" t="str">
            <v>Montagem eletromecânica de luminária 5m de altura, c/fixação dos equipam.e conexões elét.</v>
          </cell>
          <cell r="C150">
            <v>0</v>
          </cell>
          <cell r="D150">
            <v>0</v>
          </cell>
          <cell r="E150" t="str">
            <v>un</v>
          </cell>
          <cell r="F150">
            <v>4</v>
          </cell>
          <cell r="G150">
            <v>67.08</v>
          </cell>
        </row>
        <row r="151">
          <cell r="A151" t="str">
            <v>PI 22</v>
          </cell>
          <cell r="B151" t="str">
            <v>Base completa com fusível Diazed, 6A, retardado, incluíndo tampa, anel de proteção e ajuste</v>
          </cell>
          <cell r="C151" t="str">
            <v xml:space="preserve"> </v>
          </cell>
          <cell r="D151" t="str">
            <v xml:space="preserve"> </v>
          </cell>
          <cell r="E151" t="str">
            <v>un</v>
          </cell>
          <cell r="F151">
            <v>4</v>
          </cell>
          <cell r="G151">
            <v>8.6300000000000008</v>
          </cell>
        </row>
        <row r="152">
          <cell r="A152" t="str">
            <v>PI 26</v>
          </cell>
          <cell r="B152" t="str">
            <v>Relé fotoelétrico c/ suporte para fixação galv. com furo 18mm</v>
          </cell>
          <cell r="C152" t="str">
            <v xml:space="preserve"> </v>
          </cell>
          <cell r="D152" t="str">
            <v xml:space="preserve"> </v>
          </cell>
          <cell r="E152" t="str">
            <v>un</v>
          </cell>
          <cell r="F152">
            <v>1</v>
          </cell>
          <cell r="G152">
            <v>11.5</v>
          </cell>
        </row>
        <row r="153">
          <cell r="A153" t="str">
            <v>PI 24</v>
          </cell>
          <cell r="B153" t="str">
            <v>Fita elétrica auto fusão a base de borracha EPR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2</v>
          </cell>
          <cell r="G153">
            <v>6.39</v>
          </cell>
        </row>
        <row r="154">
          <cell r="A154" t="str">
            <v>PI 25</v>
          </cell>
          <cell r="B154" t="str">
            <v>Fita adesiva plástica isolante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2</v>
          </cell>
          <cell r="G154">
            <v>3.84</v>
          </cell>
        </row>
        <row r="155">
          <cell r="A155" t="str">
            <v>PI 38</v>
          </cell>
          <cell r="B155" t="str">
            <v>Confecção de emendas retas ou derivação em cabos classe 1000V, c/ conector à compressão</v>
          </cell>
          <cell r="C155" t="str">
            <v xml:space="preserve"> </v>
          </cell>
          <cell r="D155" t="str">
            <v xml:space="preserve"> </v>
          </cell>
          <cell r="E155" t="str">
            <v>un</v>
          </cell>
          <cell r="F155">
            <v>12</v>
          </cell>
          <cell r="G155">
            <v>4.5</v>
          </cell>
        </row>
        <row r="156">
          <cell r="F156" t="str">
            <v>SUB-TOTAL - OBRAS COMPLEMENTARES</v>
          </cell>
        </row>
        <row r="158">
          <cell r="F158" t="str">
            <v>SUB-TOTAL - Passarela do Km 14+733/401+733</v>
          </cell>
        </row>
        <row r="160">
          <cell r="B160" t="str">
            <v>Passarela do Km 16+401/Km 403+410</v>
          </cell>
        </row>
        <row r="161">
          <cell r="B161" t="str">
            <v>OBRAS DE ARTE ESPECIAIS</v>
          </cell>
        </row>
        <row r="162">
          <cell r="B162" t="str">
            <v>Infra e Mesoestrutura</v>
          </cell>
        </row>
        <row r="163">
          <cell r="A163" t="str">
            <v>03.010.01</v>
          </cell>
          <cell r="B163" t="str">
            <v>Escavação em cavas de fundação com esgotamento</v>
          </cell>
          <cell r="C163" t="str">
            <v xml:space="preserve"> </v>
          </cell>
          <cell r="D163" t="str">
            <v xml:space="preserve"> </v>
          </cell>
          <cell r="E163" t="str">
            <v>m3</v>
          </cell>
          <cell r="F163">
            <v>62</v>
          </cell>
          <cell r="G163">
            <v>22.39</v>
          </cell>
        </row>
        <row r="164">
          <cell r="A164" t="str">
            <v>03.371.01</v>
          </cell>
          <cell r="B164" t="str">
            <v>Formas de placa compensada resinada</v>
          </cell>
          <cell r="C164" t="str">
            <v xml:space="preserve"> </v>
          </cell>
          <cell r="D164" t="str">
            <v xml:space="preserve"> </v>
          </cell>
          <cell r="E164" t="str">
            <v>m2</v>
          </cell>
          <cell r="F164">
            <v>57</v>
          </cell>
          <cell r="G164">
            <v>21.86</v>
          </cell>
        </row>
        <row r="165">
          <cell r="A165" t="str">
            <v>03.371.02</v>
          </cell>
          <cell r="B165" t="str">
            <v>Formas de placa compensada plastificada</v>
          </cell>
          <cell r="C165" t="str">
            <v xml:space="preserve"> </v>
          </cell>
          <cell r="D165" t="str">
            <v xml:space="preserve"> </v>
          </cell>
          <cell r="E165" t="str">
            <v>m2</v>
          </cell>
          <cell r="F165">
            <v>180</v>
          </cell>
          <cell r="G165">
            <v>30.76</v>
          </cell>
        </row>
        <row r="166">
          <cell r="A166" t="str">
            <v>03.353.00</v>
          </cell>
          <cell r="B166" t="str">
            <v>Forn., preparo e colocação nas formas, de aço CA-50</v>
          </cell>
          <cell r="C166" t="str">
            <v xml:space="preserve"> </v>
          </cell>
          <cell r="D166" t="str">
            <v xml:space="preserve"> </v>
          </cell>
          <cell r="E166" t="str">
            <v>kg</v>
          </cell>
          <cell r="F166">
            <v>2456</v>
          </cell>
          <cell r="G166">
            <v>2.59</v>
          </cell>
        </row>
        <row r="167">
          <cell r="A167" t="str">
            <v>03.326.00</v>
          </cell>
          <cell r="B167" t="str">
            <v xml:space="preserve">Concreto fck= 20 MPa-contr. raz. uso ger. </v>
          </cell>
          <cell r="C167" t="str">
            <v xml:space="preserve"> </v>
          </cell>
          <cell r="D167" t="str">
            <v xml:space="preserve"> </v>
          </cell>
          <cell r="E167" t="str">
            <v>m3</v>
          </cell>
          <cell r="F167">
            <v>37</v>
          </cell>
          <cell r="G167">
            <v>149.19999999999999</v>
          </cell>
        </row>
        <row r="168">
          <cell r="A168" t="str">
            <v>OAE5a</v>
          </cell>
          <cell r="B168" t="str">
            <v>Estaca metálica - tipo CS 250 X 52 - Fornecimento e cravação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136</v>
          </cell>
          <cell r="G168">
            <v>97.23</v>
          </cell>
        </row>
        <row r="169">
          <cell r="A169" t="str">
            <v>OAE5b</v>
          </cell>
          <cell r="B169" t="str">
            <v>Estaca metálica - tipo CS 300 x 77 - Fornecimento e cravação</v>
          </cell>
          <cell r="C169" t="str">
            <v xml:space="preserve"> </v>
          </cell>
          <cell r="D169" t="str">
            <v xml:space="preserve"> </v>
          </cell>
          <cell r="E169" t="str">
            <v>m</v>
          </cell>
          <cell r="F169">
            <v>136</v>
          </cell>
          <cell r="G169">
            <v>122.7</v>
          </cell>
        </row>
        <row r="170">
          <cell r="A170" t="str">
            <v>OAE5c</v>
          </cell>
          <cell r="B170" t="str">
            <v>Estaca metálica - tipo CS 300 x 116 - Fornecimento e cravação</v>
          </cell>
          <cell r="C170" t="str">
            <v xml:space="preserve"> </v>
          </cell>
          <cell r="D170" t="str">
            <v xml:space="preserve"> </v>
          </cell>
          <cell r="E170" t="str">
            <v>m</v>
          </cell>
          <cell r="F170">
            <v>68</v>
          </cell>
          <cell r="G170">
            <v>162.41999999999999</v>
          </cell>
        </row>
        <row r="171">
          <cell r="B171" t="str">
            <v>Superestrutura</v>
          </cell>
        </row>
        <row r="172">
          <cell r="A172" t="str">
            <v>03.371.02</v>
          </cell>
          <cell r="B172" t="str">
            <v>Formas de placa compensada plastificada</v>
          </cell>
          <cell r="C172" t="str">
            <v xml:space="preserve"> </v>
          </cell>
          <cell r="D172" t="str">
            <v xml:space="preserve"> </v>
          </cell>
          <cell r="E172" t="str">
            <v>m2</v>
          </cell>
          <cell r="F172">
            <v>1734</v>
          </cell>
          <cell r="G172">
            <v>30.76</v>
          </cell>
        </row>
        <row r="173">
          <cell r="A173" t="str">
            <v>OAE6</v>
          </cell>
          <cell r="B173" t="str">
            <v>Escoramento metálico comum (cimbramento)</v>
          </cell>
          <cell r="C173" t="str">
            <v xml:space="preserve"> </v>
          </cell>
          <cell r="D173" t="str">
            <v xml:space="preserve"> </v>
          </cell>
          <cell r="E173" t="str">
            <v>m3</v>
          </cell>
          <cell r="F173">
            <v>1118</v>
          </cell>
          <cell r="G173">
            <v>27.58</v>
          </cell>
        </row>
        <row r="174">
          <cell r="A174" t="str">
            <v>03.353.00</v>
          </cell>
          <cell r="B174" t="str">
            <v>Forn., preparo e colocação nas formas, de aço CA-50</v>
          </cell>
          <cell r="C174" t="str">
            <v xml:space="preserve"> </v>
          </cell>
          <cell r="D174" t="str">
            <v xml:space="preserve"> </v>
          </cell>
          <cell r="E174" t="str">
            <v>kg</v>
          </cell>
          <cell r="F174">
            <v>15155</v>
          </cell>
          <cell r="G174">
            <v>2.59</v>
          </cell>
        </row>
        <row r="175">
          <cell r="A175" t="str">
            <v>03.354.00</v>
          </cell>
          <cell r="B175" t="str">
            <v>Forn., preparo e colocação nas formas, de aço CA-60</v>
          </cell>
          <cell r="C175" t="str">
            <v xml:space="preserve"> </v>
          </cell>
          <cell r="D175" t="str">
            <v xml:space="preserve"> </v>
          </cell>
          <cell r="E175" t="str">
            <v>kg</v>
          </cell>
          <cell r="F175">
            <v>1086</v>
          </cell>
          <cell r="G175">
            <v>2.85</v>
          </cell>
        </row>
        <row r="176">
          <cell r="A176" t="str">
            <v>03.359.01</v>
          </cell>
          <cell r="B176" t="str">
            <v>Forn., preparo e colocação nas formas, de aço CA-25</v>
          </cell>
          <cell r="C176" t="str">
            <v xml:space="preserve"> </v>
          </cell>
          <cell r="D176" t="str">
            <v xml:space="preserve"> </v>
          </cell>
          <cell r="E176" t="str">
            <v>kg</v>
          </cell>
          <cell r="F176">
            <v>89</v>
          </cell>
          <cell r="G176">
            <v>2.4300000000000002</v>
          </cell>
        </row>
        <row r="177">
          <cell r="A177" t="str">
            <v>03.330.00</v>
          </cell>
          <cell r="B177" t="str">
            <v>Concreto fck= 35 MPa-contr. raz. uso ger.</v>
          </cell>
          <cell r="C177" t="str">
            <v xml:space="preserve"> </v>
          </cell>
          <cell r="D177" t="str">
            <v xml:space="preserve"> </v>
          </cell>
          <cell r="E177" t="str">
            <v>m3</v>
          </cell>
          <cell r="F177">
            <v>145</v>
          </cell>
          <cell r="G177">
            <v>166.78</v>
          </cell>
        </row>
        <row r="178">
          <cell r="A178" t="str">
            <v>03.326.00</v>
          </cell>
          <cell r="B178" t="str">
            <v xml:space="preserve">Concreto fck= 20 MPa-contr. raz. uso ger. </v>
          </cell>
          <cell r="C178" t="str">
            <v xml:space="preserve"> </v>
          </cell>
          <cell r="D178" t="str">
            <v xml:space="preserve"> </v>
          </cell>
          <cell r="E178" t="str">
            <v>m3</v>
          </cell>
          <cell r="F178">
            <v>26</v>
          </cell>
          <cell r="G178">
            <v>149.19999999999999</v>
          </cell>
        </row>
        <row r="179">
          <cell r="B179" t="str">
            <v>Diversos</v>
          </cell>
        </row>
        <row r="180">
          <cell r="A180" t="str">
            <v>03.510.00</v>
          </cell>
          <cell r="B180" t="str">
            <v>Aparelho de apoio em neoprene</v>
          </cell>
          <cell r="C180" t="str">
            <v xml:space="preserve"> </v>
          </cell>
          <cell r="D180" t="str">
            <v xml:space="preserve"> </v>
          </cell>
          <cell r="E180" t="str">
            <v>kg</v>
          </cell>
          <cell r="F180">
            <v>51</v>
          </cell>
          <cell r="G180">
            <v>86.94</v>
          </cell>
        </row>
        <row r="181">
          <cell r="A181" t="str">
            <v>P 03.991.01b</v>
          </cell>
          <cell r="B181" t="str">
            <v>Dreno de FF D= 50 mm x 500mm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34</v>
          </cell>
          <cell r="G181">
            <v>6.63</v>
          </cell>
        </row>
      </sheetData>
      <sheetData sheetId="19">
        <row r="13">
          <cell r="A13" t="str">
            <v>06.100.21</v>
          </cell>
          <cell r="B13" t="str">
            <v>Pintura de faixa - tinta acrílica - 2 anos</v>
          </cell>
          <cell r="C13" t="str">
            <v>DNER-EM371-372-373/97</v>
          </cell>
          <cell r="D13" t="str">
            <v xml:space="preserve"> </v>
          </cell>
          <cell r="E13" t="str">
            <v>m2</v>
          </cell>
          <cell r="F13">
            <v>33650</v>
          </cell>
          <cell r="G13">
            <v>7.08</v>
          </cell>
        </row>
        <row r="14">
          <cell r="A14" t="str">
            <v>06.110.02</v>
          </cell>
          <cell r="B14" t="str">
            <v>Pint. setas e zebrados - termopl. - 3 anos</v>
          </cell>
          <cell r="C14" t="str">
            <v>DNER-EM371-372-373/97</v>
          </cell>
          <cell r="D14" t="str">
            <v xml:space="preserve"> </v>
          </cell>
          <cell r="E14" t="str">
            <v>m2</v>
          </cell>
          <cell r="F14">
            <v>1700</v>
          </cell>
          <cell r="G14">
            <v>31.52</v>
          </cell>
        </row>
        <row r="15">
          <cell r="A15" t="str">
            <v>06.200.02</v>
          </cell>
          <cell r="B15" t="str">
            <v>Placa de sinalização tot. refletiva (forn/impl)</v>
          </cell>
          <cell r="C15" t="str">
            <v>DNER-EM371-372-373/97</v>
          </cell>
          <cell r="D15" t="str">
            <v xml:space="preserve"> </v>
          </cell>
          <cell r="E15" t="str">
            <v>m2</v>
          </cell>
          <cell r="F15">
            <v>540</v>
          </cell>
          <cell r="G15">
            <v>211.92</v>
          </cell>
        </row>
        <row r="16">
          <cell r="A16" t="str">
            <v>06.210.01</v>
          </cell>
          <cell r="B16" t="str">
            <v>Pórtico metálico</v>
          </cell>
          <cell r="C16" t="str">
            <v xml:space="preserve"> </v>
          </cell>
          <cell r="D16" t="str">
            <v xml:space="preserve"> </v>
          </cell>
          <cell r="E16" t="str">
            <v>un</v>
          </cell>
          <cell r="F16">
            <v>19</v>
          </cell>
          <cell r="G16">
            <v>27044.98</v>
          </cell>
        </row>
        <row r="17">
          <cell r="A17" t="str">
            <v>P06.210.02</v>
          </cell>
          <cell r="B17" t="str">
            <v>Bandeira simples 5,10 x 6,50m</v>
          </cell>
          <cell r="C17" t="str">
            <v xml:space="preserve"> </v>
          </cell>
          <cell r="D17" t="str">
            <v xml:space="preserve"> </v>
          </cell>
          <cell r="E17" t="str">
            <v>un</v>
          </cell>
          <cell r="F17">
            <v>33</v>
          </cell>
          <cell r="G17">
            <v>7876.4</v>
          </cell>
        </row>
        <row r="18">
          <cell r="A18" t="str">
            <v>06.120.01</v>
          </cell>
          <cell r="B18" t="str">
            <v>Tacha refletiva monodirecional (forn/coloc)</v>
          </cell>
          <cell r="C18" t="str">
            <v>DNER-EM371-372-373/97</v>
          </cell>
          <cell r="D18" t="str">
            <v xml:space="preserve"> </v>
          </cell>
          <cell r="E18" t="str">
            <v>und</v>
          </cell>
          <cell r="F18">
            <v>9050</v>
          </cell>
          <cell r="G18">
            <v>9.3699999999999992</v>
          </cell>
        </row>
        <row r="19">
          <cell r="A19" t="str">
            <v>06.010.01</v>
          </cell>
          <cell r="B19" t="str">
            <v>Defensa semi-maleável simples (forn / impl)</v>
          </cell>
          <cell r="C19" t="str">
            <v xml:space="preserve"> </v>
          </cell>
          <cell r="D19" t="str">
            <v xml:space="preserve"> </v>
          </cell>
          <cell r="E19" t="str">
            <v>m</v>
          </cell>
          <cell r="F19">
            <v>40841</v>
          </cell>
          <cell r="G19">
            <v>74.150000000000006</v>
          </cell>
        </row>
        <row r="20">
          <cell r="A20" t="str">
            <v>06.010.11</v>
          </cell>
          <cell r="B20" t="str">
            <v>Defensa semi-maleável dupla (forn / impl)</v>
          </cell>
          <cell r="C20" t="str">
            <v xml:space="preserve"> </v>
          </cell>
          <cell r="D20" t="str">
            <v xml:space="preserve"> </v>
          </cell>
          <cell r="E20" t="str">
            <v>m</v>
          </cell>
          <cell r="F20">
            <v>10435</v>
          </cell>
          <cell r="G20">
            <v>125.57</v>
          </cell>
        </row>
        <row r="21">
          <cell r="A21" t="str">
            <v>06.030.01</v>
          </cell>
          <cell r="B21" t="str">
            <v>Barreira de segurança dupla - DNER PRO 176/86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5759</v>
          </cell>
          <cell r="G21">
            <v>79.48</v>
          </cell>
        </row>
        <row r="22">
          <cell r="F22" t="str">
            <v>SUB-TOTAL</v>
          </cell>
        </row>
        <row r="23">
          <cell r="B23" t="str">
            <v>SINALIZAÇÃO PROVISÓRIA</v>
          </cell>
        </row>
        <row r="24">
          <cell r="A24" t="str">
            <v>06.200.01</v>
          </cell>
          <cell r="B24" t="str">
            <v>Placa de sinalização semi-refletiva (forn/impl)</v>
          </cell>
          <cell r="C24" t="str">
            <v>DNER-EM371-372-373/97</v>
          </cell>
          <cell r="D24" t="str">
            <v xml:space="preserve"> </v>
          </cell>
          <cell r="E24" t="str">
            <v>m2</v>
          </cell>
          <cell r="F24">
            <v>992</v>
          </cell>
          <cell r="G24">
            <v>133.07</v>
          </cell>
        </row>
        <row r="25">
          <cell r="A25" t="str">
            <v>P06.200.01j</v>
          </cell>
          <cell r="B25" t="str">
            <v>Sinalizador intermitente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16</v>
          </cell>
          <cell r="G25">
            <v>16.3</v>
          </cell>
        </row>
        <row r="26">
          <cell r="A26" t="str">
            <v>P06.200.01k</v>
          </cell>
          <cell r="B26" t="str">
            <v>Sinalizador (balde)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1550</v>
          </cell>
          <cell r="G26">
            <v>9.51</v>
          </cell>
        </row>
        <row r="27">
          <cell r="A27" t="str">
            <v>P 06.030.02</v>
          </cell>
          <cell r="B27" t="str">
            <v>Barreira Classe II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212</v>
          </cell>
          <cell r="G27">
            <v>52.27</v>
          </cell>
        </row>
        <row r="28">
          <cell r="A28" t="str">
            <v>P 06.030.03</v>
          </cell>
          <cell r="B28" t="str">
            <v>Barreira Classe III</v>
          </cell>
          <cell r="C28" t="str">
            <v xml:space="preserve"> </v>
          </cell>
          <cell r="D28" t="str">
            <v xml:space="preserve"> </v>
          </cell>
          <cell r="E28" t="str">
            <v>un</v>
          </cell>
          <cell r="F28">
            <v>19</v>
          </cell>
          <cell r="G28">
            <v>70.48</v>
          </cell>
        </row>
        <row r="29">
          <cell r="A29" t="str">
            <v>P06.200.01l</v>
          </cell>
          <cell r="B29" t="str">
            <v>Sinalizador com bandeira</v>
          </cell>
          <cell r="C29" t="str">
            <v xml:space="preserve"> </v>
          </cell>
          <cell r="D29" t="str">
            <v xml:space="preserve"> </v>
          </cell>
          <cell r="E29" t="str">
            <v>homxh</v>
          </cell>
          <cell r="F29">
            <v>25000</v>
          </cell>
          <cell r="G29">
            <v>5.01</v>
          </cell>
        </row>
        <row r="30">
          <cell r="A30" t="str">
            <v>06.100.12</v>
          </cell>
          <cell r="B30" t="str">
            <v>Pintura setas e zebrado - tinta alquidica - 1 ano</v>
          </cell>
          <cell r="C30" t="str">
            <v>DNER-EM371-372-373/97</v>
          </cell>
          <cell r="D30" t="str">
            <v xml:space="preserve"> </v>
          </cell>
          <cell r="E30" t="str">
            <v>m2</v>
          </cell>
          <cell r="F30">
            <v>220</v>
          </cell>
          <cell r="G30">
            <v>6.55</v>
          </cell>
        </row>
        <row r="31">
          <cell r="A31" t="str">
            <v>06.100.11</v>
          </cell>
          <cell r="B31" t="str">
            <v>Pintura de faixa - tinta alquidica - 1 ano</v>
          </cell>
          <cell r="C31" t="str">
            <v>DNER-EM371-372-373/97</v>
          </cell>
          <cell r="D31" t="str">
            <v xml:space="preserve"> </v>
          </cell>
          <cell r="E31" t="str">
            <v>m2</v>
          </cell>
          <cell r="F31">
            <v>10600</v>
          </cell>
          <cell r="G31">
            <v>4.03</v>
          </cell>
        </row>
        <row r="32">
          <cell r="A32" t="str">
            <v>06.121.11</v>
          </cell>
          <cell r="B32" t="str">
            <v>Tachão refletivo bidirecional (forn/coloc)</v>
          </cell>
          <cell r="C32" t="str">
            <v>DNER-EM371-372-373/97</v>
          </cell>
          <cell r="D32" t="str">
            <v xml:space="preserve"> </v>
          </cell>
          <cell r="E32" t="str">
            <v>und</v>
          </cell>
          <cell r="F32">
            <v>3000</v>
          </cell>
          <cell r="G32">
            <v>31.13</v>
          </cell>
        </row>
        <row r="33">
          <cell r="A33" t="str">
            <v>06.120.11</v>
          </cell>
          <cell r="B33" t="str">
            <v>Tachão refletivo monodirecional (forn/coloc)</v>
          </cell>
          <cell r="C33" t="str">
            <v>DNER-EM371-372-373/97</v>
          </cell>
          <cell r="D33" t="str">
            <v xml:space="preserve"> </v>
          </cell>
          <cell r="E33" t="str">
            <v>und</v>
          </cell>
          <cell r="F33">
            <v>3000</v>
          </cell>
          <cell r="G33">
            <v>25.9</v>
          </cell>
        </row>
        <row r="34">
          <cell r="A34" t="str">
            <v>06.121.01</v>
          </cell>
          <cell r="B34" t="str">
            <v>Tacha refletiva bidirecional (forn/coloc)</v>
          </cell>
          <cell r="C34" t="str">
            <v>DNER-EM371-372-373/97</v>
          </cell>
          <cell r="D34" t="str">
            <v xml:space="preserve"> </v>
          </cell>
          <cell r="E34" t="str">
            <v>und</v>
          </cell>
          <cell r="F34">
            <v>1560</v>
          </cell>
          <cell r="G34">
            <v>10.47</v>
          </cell>
        </row>
      </sheetData>
      <sheetData sheetId="20">
        <row r="14">
          <cell r="A14" t="str">
            <v>P02.999.10</v>
          </cell>
          <cell r="B14" t="str">
            <v>Frezagem de revestimento em CAUQ e&lt;= 8 cm c/transporte até 2km</v>
          </cell>
          <cell r="C14" t="str">
            <v xml:space="preserve"> </v>
          </cell>
          <cell r="D14" t="str">
            <v xml:space="preserve"> </v>
          </cell>
          <cell r="E14" t="str">
            <v>m3</v>
          </cell>
          <cell r="F14">
            <v>4008</v>
          </cell>
          <cell r="G14">
            <v>24.96</v>
          </cell>
        </row>
        <row r="15">
          <cell r="A15" t="str">
            <v>02.400.00</v>
          </cell>
          <cell r="B15" t="str">
            <v>Pintura de ligação - Fornec., transporte e execução</v>
          </cell>
          <cell r="C15" t="str">
            <v>DNER-ES307/97</v>
          </cell>
          <cell r="D15" t="str">
            <v xml:space="preserve"> </v>
          </cell>
          <cell r="E15" t="str">
            <v>m2</v>
          </cell>
          <cell r="F15">
            <v>267192</v>
          </cell>
          <cell r="G15">
            <v>0.41</v>
          </cell>
        </row>
        <row r="16">
          <cell r="A16" t="str">
            <v>02.540.01</v>
          </cell>
          <cell r="B16" t="str">
            <v>Concreto betuminoso usinado a quente - usina 100/140 t/h</v>
          </cell>
          <cell r="C16" t="str">
            <v>DNER-ES313/97</v>
          </cell>
          <cell r="D16" t="str">
            <v xml:space="preserve"> </v>
          </cell>
          <cell r="E16" t="str">
            <v>t</v>
          </cell>
          <cell r="F16">
            <v>32063</v>
          </cell>
          <cell r="G16">
            <v>67.64</v>
          </cell>
        </row>
      </sheetData>
      <sheetData sheetId="2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221400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2214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4428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2624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1478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1002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4665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1693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292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2861</v>
          </cell>
          <cell r="G24">
            <v>2.62</v>
          </cell>
        </row>
        <row r="25">
          <cell r="A25" t="str">
            <v>01.100.18</v>
          </cell>
          <cell r="B25" t="str">
            <v>Escavação,carga e transportes de material de 1a categoria DMT= 1800 a 2000m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1131</v>
          </cell>
          <cell r="G25">
            <v>2.92</v>
          </cell>
        </row>
        <row r="26">
          <cell r="A26" t="str">
            <v>01.100.19</v>
          </cell>
          <cell r="B26" t="str">
            <v>Escavação,carga e transportes de material de 1a categoria DMT= 2000 a 3000m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99</v>
          </cell>
          <cell r="G26">
            <v>3.26</v>
          </cell>
        </row>
        <row r="27">
          <cell r="A27" t="str">
            <v>DER50265</v>
          </cell>
          <cell r="B27" t="str">
            <v>Esc.  Carga e Transp. de mat. 1a cat. c/ CB 4000&lt;DMT&lt;5000m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14245</v>
          </cell>
          <cell r="G27">
            <v>3.76</v>
          </cell>
        </row>
        <row r="28">
          <cell r="A28" t="str">
            <v>DER50260</v>
          </cell>
          <cell r="B28" t="str">
            <v>Esc.  Carga e Transp. de mat. 1a cat. c/ CB 5000&lt;DMT&lt;6000m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6163</v>
          </cell>
          <cell r="G28">
            <v>4.29</v>
          </cell>
        </row>
        <row r="29">
          <cell r="A29" t="str">
            <v>DER50270</v>
          </cell>
          <cell r="B29" t="str">
            <v>Esc.  Carga e Transp. de mat. 1a cat. c/ CB 6000&lt;DMT&lt;7000m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8063</v>
          </cell>
          <cell r="G29">
            <v>4.79</v>
          </cell>
        </row>
        <row r="30">
          <cell r="A30" t="str">
            <v>DER50325</v>
          </cell>
          <cell r="B30" t="str">
            <v>Esc.  Carga e Transp. de mat. 1a cat. c/ CB 14000&lt;DMT&lt;16000m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23987</v>
          </cell>
          <cell r="G30">
            <v>9</v>
          </cell>
        </row>
        <row r="31">
          <cell r="A31" t="str">
            <v>DER50335</v>
          </cell>
          <cell r="B31" t="str">
            <v>Esc.  Carga e Transp. de mat. 1a cat. c/ CB 16000&lt;DMT&lt;18000m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2816</v>
          </cell>
          <cell r="G31">
            <v>10.08</v>
          </cell>
        </row>
        <row r="32">
          <cell r="A32" t="str">
            <v>DER50365</v>
          </cell>
          <cell r="B32" t="str">
            <v>Esc.  Carga e Transp. de mat. 1a cat. c/ CB 22000&lt;DMT&lt;24000m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12280</v>
          </cell>
          <cell r="G32">
            <v>13.06</v>
          </cell>
        </row>
        <row r="33">
          <cell r="A33" t="str">
            <v>DER50375</v>
          </cell>
          <cell r="B33" t="str">
            <v>Esc.  Carga e Transp. de mat. 1a cat. c/ CB 24000&lt;DMT&lt;26000m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8549</v>
          </cell>
          <cell r="G33">
            <v>14.08</v>
          </cell>
        </row>
        <row r="34">
          <cell r="A34" t="str">
            <v>01.101.10</v>
          </cell>
          <cell r="B34" t="str">
            <v>Escavação,carga e transportes de material de 2a categoria,c/CB,  DMT 200 a 400m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904</v>
          </cell>
          <cell r="G34">
            <v>2.97</v>
          </cell>
        </row>
        <row r="35">
          <cell r="A35" t="str">
            <v>01.101.13</v>
          </cell>
          <cell r="B35" t="str">
            <v>Escavação,carga e transportes de material de 2a categoria,c/CB,  DMT 800 a 1 000m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837</v>
          </cell>
          <cell r="G35">
            <v>3.42</v>
          </cell>
        </row>
        <row r="36">
          <cell r="A36" t="str">
            <v>01.101.14</v>
          </cell>
          <cell r="B36" t="str">
            <v>Escavação,carga e transportes de material de 2a categoria,c/CB,  DMT 1000 a 1200m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479</v>
          </cell>
          <cell r="G36">
            <v>3.49</v>
          </cell>
        </row>
        <row r="37">
          <cell r="A37" t="str">
            <v>01.101.19</v>
          </cell>
          <cell r="B37" t="str">
            <v>Escavação,carga e transportes de material de 2a categoria,c/CB,  DMT 2000 a 3000m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231</v>
          </cell>
          <cell r="G37">
            <v>4.51</v>
          </cell>
        </row>
        <row r="38">
          <cell r="A38" t="str">
            <v>DER51235</v>
          </cell>
          <cell r="B38" t="str">
            <v>Escavação,carga e transportes de material de 2a categoria DMT 4000 a 5000m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5988</v>
          </cell>
          <cell r="G38">
            <v>5.15</v>
          </cell>
        </row>
        <row r="39">
          <cell r="A39" t="str">
            <v>DER52087</v>
          </cell>
          <cell r="B39" t="str">
            <v>Esc. Carga e Transp. de solos moles 400&lt;DMT&lt;=600m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1558</v>
          </cell>
          <cell r="G39">
            <v>4.5999999999999996</v>
          </cell>
        </row>
        <row r="40">
          <cell r="A40" t="str">
            <v>DER52090</v>
          </cell>
          <cell r="B40" t="str">
            <v>Esc. Carga e Transp. de solos moles 600&lt;DMT&lt;=800m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12066</v>
          </cell>
          <cell r="G40">
            <v>4.6399999999999997</v>
          </cell>
        </row>
        <row r="41">
          <cell r="A41" t="str">
            <v>DER52095</v>
          </cell>
          <cell r="B41" t="str">
            <v>Esc. Carga e Transp. de solos moles 800&lt;DMT&lt;=1000m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9412</v>
          </cell>
          <cell r="G41">
            <v>4.7</v>
          </cell>
        </row>
        <row r="42">
          <cell r="A42" t="str">
            <v>DER52100</v>
          </cell>
          <cell r="B42" t="str">
            <v>Esc. Carga e Transp. de solos moles 1000&lt;DMT&lt;=1200m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960</v>
          </cell>
          <cell r="G42">
            <v>4.71</v>
          </cell>
        </row>
        <row r="43">
          <cell r="A43" t="str">
            <v>DER52101</v>
          </cell>
          <cell r="B43" t="str">
            <v>Esc. Carga e Transp. de solos moles 1200&lt;DMT&lt;=1400m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2575</v>
          </cell>
          <cell r="G43">
            <v>4.74</v>
          </cell>
        </row>
        <row r="44">
          <cell r="A44" t="str">
            <v>DER52102</v>
          </cell>
          <cell r="B44" t="str">
            <v>Esc. Carga e Transp. de solos moles 1400&lt;DMT&lt;=1600m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2321</v>
          </cell>
          <cell r="G44">
            <v>4.8099999999999996</v>
          </cell>
        </row>
        <row r="45">
          <cell r="A45" t="str">
            <v>01.510.00</v>
          </cell>
          <cell r="B45" t="str">
            <v>Compactação de aterros a 95% Proctor Normal</v>
          </cell>
          <cell r="C45" t="str">
            <v>DNER-ES282/97</v>
          </cell>
          <cell r="D45" t="str">
            <v xml:space="preserve"> </v>
          </cell>
          <cell r="E45" t="str">
            <v>m3</v>
          </cell>
          <cell r="F45">
            <v>45560</v>
          </cell>
          <cell r="G45">
            <v>0.79</v>
          </cell>
        </row>
        <row r="46">
          <cell r="A46" t="str">
            <v>01.511.00</v>
          </cell>
          <cell r="B46" t="str">
            <v>Compactação de aterros a 100% Proctor Normal</v>
          </cell>
          <cell r="C46" t="str">
            <v>DNER-ES282/97</v>
          </cell>
          <cell r="D46" t="str">
            <v xml:space="preserve"> </v>
          </cell>
          <cell r="E46" t="str">
            <v>m3</v>
          </cell>
          <cell r="F46">
            <v>13303</v>
          </cell>
          <cell r="G46">
            <v>1.36</v>
          </cell>
        </row>
        <row r="47">
          <cell r="F47" t="str">
            <v>SUB-TOTAL</v>
          </cell>
        </row>
        <row r="49">
          <cell r="B49" t="str">
            <v>PAVIMENTAÇÃO</v>
          </cell>
        </row>
        <row r="50">
          <cell r="A50" t="str">
            <v>02.000.00</v>
          </cell>
          <cell r="B50" t="str">
            <v>Regularização do subleito</v>
          </cell>
          <cell r="C50" t="str">
            <v xml:space="preserve"> </v>
          </cell>
          <cell r="D50" t="str">
            <v xml:space="preserve"> </v>
          </cell>
          <cell r="E50" t="str">
            <v>m2</v>
          </cell>
          <cell r="F50">
            <v>62658</v>
          </cell>
          <cell r="G50">
            <v>0.3</v>
          </cell>
        </row>
        <row r="51">
          <cell r="A51" t="str">
            <v>DER53110</v>
          </cell>
          <cell r="B51" t="str">
            <v>Camada de seixo classificado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12034</v>
          </cell>
          <cell r="G51">
            <v>16.09</v>
          </cell>
        </row>
        <row r="52">
          <cell r="F52" t="str">
            <v>SUB-TOTAL</v>
          </cell>
        </row>
        <row r="54">
          <cell r="B54" t="str">
            <v>DRENAGEM</v>
          </cell>
        </row>
        <row r="55">
          <cell r="A55" t="str">
            <v>04.000.00</v>
          </cell>
          <cell r="B55" t="str">
            <v>Escavação manual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146</v>
          </cell>
          <cell r="G55">
            <v>17.57</v>
          </cell>
        </row>
        <row r="56">
          <cell r="A56" t="str">
            <v>04.001.00</v>
          </cell>
          <cell r="B56" t="str">
            <v>Escavação mecânica em material de 1a categoria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332</v>
          </cell>
          <cell r="G56">
            <v>2.09</v>
          </cell>
        </row>
        <row r="57">
          <cell r="A57" t="str">
            <v>04.001.01</v>
          </cell>
          <cell r="B57" t="str">
            <v>Escavação mecânica,reaterro e compactação (material de 1a categoria)</v>
          </cell>
          <cell r="C57" t="str">
            <v xml:space="preserve"> </v>
          </cell>
          <cell r="D57" t="str">
            <v xml:space="preserve"> </v>
          </cell>
          <cell r="E57" t="str">
            <v>m3</v>
          </cell>
          <cell r="F57">
            <v>524</v>
          </cell>
          <cell r="G57">
            <v>3.03</v>
          </cell>
        </row>
        <row r="58">
          <cell r="A58" t="str">
            <v>04.011.00</v>
          </cell>
          <cell r="B58" t="str">
            <v>Escavação mecânica em material de 2a categoria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291</v>
          </cell>
          <cell r="G58">
            <v>0.9</v>
          </cell>
        </row>
        <row r="59">
          <cell r="A59" t="str">
            <v>04.401.02</v>
          </cell>
          <cell r="B59" t="str">
            <v>Valeta de prot. de aterro c/ revest. vegetal VPA 02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7590</v>
          </cell>
          <cell r="G59">
            <v>24.32</v>
          </cell>
        </row>
        <row r="60">
          <cell r="A60" t="str">
            <v>04.900.21</v>
          </cell>
          <cell r="B60" t="str">
            <v>Sarjeta de cant. central de concreto-SCC 01</v>
          </cell>
          <cell r="C60" t="str">
            <v>DNER-ES288/97</v>
          </cell>
          <cell r="D60" t="str">
            <v xml:space="preserve"> </v>
          </cell>
          <cell r="E60" t="str">
            <v>m</v>
          </cell>
          <cell r="F60">
            <v>3531</v>
          </cell>
          <cell r="G60">
            <v>13.85</v>
          </cell>
        </row>
        <row r="61">
          <cell r="A61" t="str">
            <v>04.900.22</v>
          </cell>
          <cell r="B61" t="str">
            <v>Sarjeta de cant. central de concreto-SCC 02</v>
          </cell>
          <cell r="C61" t="str">
            <v>DNER-ES288/97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19.170000000000002</v>
          </cell>
        </row>
        <row r="62">
          <cell r="A62" t="str">
            <v>04.900.33</v>
          </cell>
          <cell r="B62" t="str">
            <v>Sarjeta triangular de grama-STG 03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66</v>
          </cell>
          <cell r="G62">
            <v>10.61</v>
          </cell>
        </row>
        <row r="63">
          <cell r="A63" t="str">
            <v>04.900.34</v>
          </cell>
          <cell r="B63" t="str">
            <v>Sarjeta triangular de grama-STG 04</v>
          </cell>
          <cell r="C63" t="str">
            <v xml:space="preserve"> </v>
          </cell>
          <cell r="D63" t="str">
            <v xml:space="preserve"> </v>
          </cell>
          <cell r="E63" t="str">
            <v>m</v>
          </cell>
          <cell r="F63">
            <v>2326</v>
          </cell>
          <cell r="G63">
            <v>8.4700000000000006</v>
          </cell>
        </row>
        <row r="64">
          <cell r="A64" t="str">
            <v>DER78150a</v>
          </cell>
          <cell r="B64" t="str">
            <v>Caixa coletora de sarjeta - CCS, D=60cm E H=1,5m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7</v>
          </cell>
          <cell r="G64">
            <v>500.45</v>
          </cell>
        </row>
        <row r="65">
          <cell r="A65" t="str">
            <v>04.930.01</v>
          </cell>
          <cell r="B65" t="str">
            <v>Caixa coletora de sarjeta-CCS 01</v>
          </cell>
          <cell r="C65" t="str">
            <v>DNER-ES287/97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568.85</v>
          </cell>
        </row>
        <row r="66">
          <cell r="A66" t="str">
            <v>P 04.100.08</v>
          </cell>
          <cell r="B66" t="str">
            <v>Execução de galerias D=0,40 c/ lastro de concreto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48</v>
          </cell>
          <cell r="G66">
            <v>58.65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146</v>
          </cell>
          <cell r="G67">
            <v>131.66</v>
          </cell>
        </row>
        <row r="68">
          <cell r="A68" t="str">
            <v>P 04.100.40</v>
          </cell>
          <cell r="B68" t="str">
            <v>Execução de galerias D=0,80m c/ lastro de concreto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10</v>
          </cell>
          <cell r="G68">
            <v>197.36</v>
          </cell>
        </row>
        <row r="69">
          <cell r="A69" t="str">
            <v>DER72350b</v>
          </cell>
          <cell r="B69" t="str">
            <v>Boca para BSTC D=40cm - Normal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2</v>
          </cell>
          <cell r="G69">
            <v>147.57</v>
          </cell>
        </row>
        <row r="70">
          <cell r="A70" t="str">
            <v>04.101.01</v>
          </cell>
          <cell r="B70" t="str">
            <v>Boca de BSTC D=0.60m-normal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299.62</v>
          </cell>
        </row>
        <row r="71">
          <cell r="F71" t="str">
            <v>SUB-TOTAL</v>
          </cell>
        </row>
        <row r="73">
          <cell r="B73" t="str">
            <v>OBRAS DE ARTE CORRENTES</v>
          </cell>
        </row>
        <row r="74">
          <cell r="A74" t="str">
            <v>04.001.01</v>
          </cell>
          <cell r="B74" t="str">
            <v>Escavação mecânica,reaterro e compactação (material de 1a categoria)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2095</v>
          </cell>
          <cell r="G74">
            <v>3.03</v>
          </cell>
        </row>
        <row r="75">
          <cell r="A75" t="str">
            <v>04.100.01</v>
          </cell>
          <cell r="B75" t="str">
            <v>Corpo de BSTC D=0.60m</v>
          </cell>
          <cell r="C75" t="str">
            <v>DNER-ES284/97</v>
          </cell>
          <cell r="D75" t="str">
            <v xml:space="preserve"> </v>
          </cell>
          <cell r="E75" t="str">
            <v xml:space="preserve">m </v>
          </cell>
          <cell r="F75">
            <v>20</v>
          </cell>
          <cell r="G75">
            <v>139.21</v>
          </cell>
        </row>
        <row r="76">
          <cell r="A76" t="str">
            <v>04.100.02</v>
          </cell>
          <cell r="B76" t="str">
            <v>Corpo de BSTC D=0.80m</v>
          </cell>
          <cell r="C76" t="str">
            <v>DNER-ES284/97</v>
          </cell>
          <cell r="D76" t="str">
            <v xml:space="preserve"> </v>
          </cell>
          <cell r="E76" t="str">
            <v xml:space="preserve">m </v>
          </cell>
          <cell r="F76">
            <v>44</v>
          </cell>
          <cell r="G76">
            <v>201.98</v>
          </cell>
        </row>
        <row r="77">
          <cell r="A77" t="str">
            <v>04.100.03</v>
          </cell>
          <cell r="B77" t="str">
            <v>Corpo de BSTC D=1.00m</v>
          </cell>
          <cell r="C77" t="str">
            <v>DNER-ES284/97</v>
          </cell>
          <cell r="D77" t="str">
            <v xml:space="preserve"> </v>
          </cell>
          <cell r="E77" t="str">
            <v xml:space="preserve">m </v>
          </cell>
          <cell r="F77">
            <v>63</v>
          </cell>
          <cell r="G77">
            <v>280.33</v>
          </cell>
        </row>
        <row r="78">
          <cell r="A78" t="str">
            <v>04.101.01</v>
          </cell>
          <cell r="B78" t="str">
            <v>Boca de BSTC D=0.60m-normal</v>
          </cell>
          <cell r="C78" t="str">
            <v>DNER-ES284/97</v>
          </cell>
          <cell r="D78" t="str">
            <v xml:space="preserve"> </v>
          </cell>
          <cell r="E78" t="str">
            <v>un</v>
          </cell>
          <cell r="F78">
            <v>2</v>
          </cell>
          <cell r="G78">
            <v>299.62</v>
          </cell>
        </row>
        <row r="79">
          <cell r="A79" t="str">
            <v>04.101.02</v>
          </cell>
          <cell r="B79" t="str">
            <v>Boca de BSTC D=0.80m-normal</v>
          </cell>
          <cell r="C79" t="str">
            <v>DNER-ES284/97</v>
          </cell>
          <cell r="D79" t="str">
            <v xml:space="preserve"> </v>
          </cell>
          <cell r="E79" t="str">
            <v>un</v>
          </cell>
          <cell r="F79">
            <v>7</v>
          </cell>
          <cell r="G79">
            <v>494.05</v>
          </cell>
        </row>
        <row r="80">
          <cell r="A80" t="str">
            <v>04.101.03</v>
          </cell>
          <cell r="B80" t="str">
            <v>Boca de BSTC D=1.00m-normal</v>
          </cell>
          <cell r="C80" t="str">
            <v>DNER-ES284/97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757.56</v>
          </cell>
        </row>
        <row r="81">
          <cell r="A81" t="str">
            <v>04.110.01</v>
          </cell>
          <cell r="B81" t="str">
            <v>Corpo de BDTC D=1.00m</v>
          </cell>
          <cell r="C81" t="str">
            <v>DNER-ES284/97</v>
          </cell>
          <cell r="D81" t="str">
            <v xml:space="preserve"> </v>
          </cell>
          <cell r="E81" t="str">
            <v>m</v>
          </cell>
          <cell r="F81">
            <v>40</v>
          </cell>
          <cell r="G81">
            <v>572.14</v>
          </cell>
        </row>
        <row r="82">
          <cell r="A82" t="str">
            <v>04.111.01</v>
          </cell>
          <cell r="B82" t="str">
            <v>Boca de BDTC D=1.00m-normal</v>
          </cell>
          <cell r="C82" t="str">
            <v>DNER-ES284/97</v>
          </cell>
          <cell r="D82" t="str">
            <v xml:space="preserve"> </v>
          </cell>
          <cell r="E82" t="str">
            <v>un</v>
          </cell>
          <cell r="F82">
            <v>5</v>
          </cell>
          <cell r="G82">
            <v>1056.6199999999999</v>
          </cell>
        </row>
        <row r="83">
          <cell r="A83" t="str">
            <v>04.200.01</v>
          </cell>
          <cell r="B83" t="str">
            <v>Corpo de BSCC 1.50x1.50m-H=0 a 1.00m</v>
          </cell>
          <cell r="C83" t="str">
            <v>DNER-ES286/97</v>
          </cell>
          <cell r="D83" t="str">
            <v xml:space="preserve"> </v>
          </cell>
          <cell r="E83" t="str">
            <v>m</v>
          </cell>
          <cell r="F83">
            <v>11</v>
          </cell>
          <cell r="G83">
            <v>528.09</v>
          </cell>
        </row>
        <row r="84">
          <cell r="A84" t="str">
            <v>04.200.02</v>
          </cell>
          <cell r="B84" t="str">
            <v>Corpo de BSCC 2.00x2.00m-H=0 a 1.00m</v>
          </cell>
          <cell r="C84" t="str">
            <v>DNER-ES286/97</v>
          </cell>
          <cell r="D84" t="str">
            <v xml:space="preserve"> </v>
          </cell>
          <cell r="E84" t="str">
            <v>m</v>
          </cell>
          <cell r="F84">
            <v>12</v>
          </cell>
          <cell r="G84">
            <v>737.8</v>
          </cell>
        </row>
        <row r="85">
          <cell r="A85" t="str">
            <v>04.200.06</v>
          </cell>
          <cell r="B85" t="str">
            <v>Corpo de BSCC 2.00x2.00m-H=1.00 a 2.50m</v>
          </cell>
          <cell r="C85" t="str">
            <v>DNER-ES286/97</v>
          </cell>
          <cell r="D85" t="str">
            <v xml:space="preserve"> </v>
          </cell>
          <cell r="E85" t="str">
            <v>m</v>
          </cell>
          <cell r="F85">
            <v>13</v>
          </cell>
          <cell r="G85">
            <v>661.97</v>
          </cell>
        </row>
        <row r="86">
          <cell r="A86" t="str">
            <v>04.200.07</v>
          </cell>
          <cell r="B86" t="str">
            <v>Corpo de BSCC 2.50x2.50m-H=1.00 a 2.50m</v>
          </cell>
          <cell r="C86" t="str">
            <v>DNER-ES286/97</v>
          </cell>
          <cell r="D86" t="str">
            <v xml:space="preserve"> </v>
          </cell>
          <cell r="E86" t="str">
            <v>m</v>
          </cell>
          <cell r="F86">
            <v>48</v>
          </cell>
          <cell r="G86">
            <v>975.93</v>
          </cell>
        </row>
        <row r="87">
          <cell r="A87" t="str">
            <v>04.201.01</v>
          </cell>
          <cell r="B87" t="str">
            <v>Boca de BSCC 1.50x1.50m - normal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2</v>
          </cell>
          <cell r="G87">
            <v>3149.41</v>
          </cell>
        </row>
        <row r="88">
          <cell r="A88" t="str">
            <v>04.201.02</v>
          </cell>
          <cell r="B88" t="str">
            <v>Boca de BSCC 2.00x2.00m - normal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4</v>
          </cell>
          <cell r="G88">
            <v>4874.24</v>
          </cell>
        </row>
        <row r="89">
          <cell r="A89" t="str">
            <v>04.201.03</v>
          </cell>
          <cell r="B89" t="str">
            <v>Boca de BSCC 2.50x2.50m - normal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8</v>
          </cell>
          <cell r="G89">
            <v>6579.56</v>
          </cell>
        </row>
        <row r="90">
          <cell r="A90" t="str">
            <v>04.210.01</v>
          </cell>
          <cell r="B90" t="str">
            <v>Corpo de BDCC 1.50x1.50m-H=0 a 1.00m</v>
          </cell>
          <cell r="C90" t="str">
            <v>DNER-ES286/97</v>
          </cell>
          <cell r="D90" t="str">
            <v xml:space="preserve"> </v>
          </cell>
          <cell r="E90" t="str">
            <v>m</v>
          </cell>
          <cell r="F90">
            <v>22</v>
          </cell>
          <cell r="G90">
            <v>864.14</v>
          </cell>
        </row>
        <row r="91">
          <cell r="A91" t="str">
            <v>04.211.01</v>
          </cell>
          <cell r="B91" t="str">
            <v>Boca de BDCC 1.50x1.50m - normal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3</v>
          </cell>
          <cell r="G91">
            <v>3642.66</v>
          </cell>
        </row>
        <row r="92">
          <cell r="A92" t="str">
            <v>04.999.01</v>
          </cell>
          <cell r="B92" t="str">
            <v>Remoção de bueiros existentes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57</v>
          </cell>
          <cell r="G92">
            <v>13.06</v>
          </cell>
        </row>
        <row r="93">
          <cell r="A93" t="str">
            <v>04.999.02</v>
          </cell>
          <cell r="B93" t="str">
            <v>Demolição de dispositivos de concreto</v>
          </cell>
          <cell r="C93" t="str">
            <v>DNER-ES296/97</v>
          </cell>
          <cell r="D93" t="str">
            <v xml:space="preserve"> </v>
          </cell>
          <cell r="E93" t="str">
            <v>m3</v>
          </cell>
          <cell r="F93">
            <v>38</v>
          </cell>
          <cell r="G93">
            <v>12.58</v>
          </cell>
        </row>
        <row r="94">
          <cell r="A94" t="str">
            <v>P 04.100.22</v>
          </cell>
          <cell r="B94" t="str">
            <v>Bueiro Met.Corrug.circular, T.Armco,  c/Epoxy-bonded, MP-100, D=1,40 m, E=2,0mm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12</v>
          </cell>
          <cell r="G94">
            <v>486.03</v>
          </cell>
        </row>
        <row r="95">
          <cell r="A95" t="str">
            <v>DER72450a</v>
          </cell>
          <cell r="B95" t="str">
            <v>Boca para BSTM D=140cm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690.23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30953</v>
          </cell>
          <cell r="G98">
            <v>2.06</v>
          </cell>
        </row>
        <row r="99">
          <cell r="A99" t="str">
            <v>05.102.00</v>
          </cell>
          <cell r="B99" t="str">
            <v>Hidrossemeadura</v>
          </cell>
          <cell r="C99" t="str">
            <v>DNER-ES341/97</v>
          </cell>
          <cell r="D99" t="str">
            <v xml:space="preserve"> </v>
          </cell>
          <cell r="E99" t="str">
            <v>m2</v>
          </cell>
          <cell r="F99">
            <v>10630</v>
          </cell>
          <cell r="G99">
            <v>0.49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329</v>
          </cell>
          <cell r="G100">
            <v>6.02</v>
          </cell>
        </row>
        <row r="101">
          <cell r="A101" t="str">
            <v>R1</v>
          </cell>
          <cell r="B101" t="str">
            <v>Remanejamento de Rede de Baixa Tensão (220/380V)</v>
          </cell>
          <cell r="C101" t="str">
            <v xml:space="preserve"> </v>
          </cell>
          <cell r="D101" t="str">
            <v xml:space="preserve"> </v>
          </cell>
          <cell r="E101" t="str">
            <v>m</v>
          </cell>
          <cell r="F101">
            <v>480</v>
          </cell>
          <cell r="G101">
            <v>4.7</v>
          </cell>
        </row>
        <row r="102">
          <cell r="A102" t="str">
            <v>R2</v>
          </cell>
          <cell r="B102" t="str">
            <v>Remanejamento de Rede de Alta Tensão (138kV)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480</v>
          </cell>
          <cell r="G102">
            <v>6.2</v>
          </cell>
        </row>
        <row r="103">
          <cell r="A103" t="str">
            <v>R10</v>
          </cell>
          <cell r="B103" t="str">
            <v>Remanejamento de Poste de Concreto 10/150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5</v>
          </cell>
          <cell r="G103">
            <v>75</v>
          </cell>
        </row>
        <row r="104">
          <cell r="A104" t="str">
            <v>R27</v>
          </cell>
          <cell r="B104" t="str">
            <v>Remanejamento de Poste de Madeira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70</v>
          </cell>
        </row>
      </sheetData>
      <sheetData sheetId="22">
        <row r="14">
          <cell r="A14" t="str">
            <v>02.000.00</v>
          </cell>
          <cell r="B14" t="str">
            <v>Regularização do subleito</v>
          </cell>
          <cell r="C14" t="str">
            <v xml:space="preserve"> </v>
          </cell>
          <cell r="D14" t="str">
            <v xml:space="preserve"> </v>
          </cell>
          <cell r="E14" t="str">
            <v>m2</v>
          </cell>
          <cell r="F14">
            <v>1137</v>
          </cell>
          <cell r="G14">
            <v>0.3</v>
          </cell>
        </row>
        <row r="15">
          <cell r="A15" t="str">
            <v>DER53130</v>
          </cell>
          <cell r="B15" t="str">
            <v>Camada de macadame seco</v>
          </cell>
          <cell r="C15" t="str">
            <v xml:space="preserve"> </v>
          </cell>
          <cell r="D15" t="str">
            <v xml:space="preserve"> </v>
          </cell>
          <cell r="E15" t="str">
            <v>m3</v>
          </cell>
          <cell r="F15">
            <v>177</v>
          </cell>
          <cell r="G15">
            <v>21.86</v>
          </cell>
        </row>
        <row r="16">
          <cell r="A16" t="str">
            <v>02.230.00</v>
          </cell>
          <cell r="B16" t="str">
            <v>Base brita graduada</v>
          </cell>
          <cell r="C16" t="str">
            <v>DNER-ES303/97</v>
          </cell>
          <cell r="D16" t="str">
            <v xml:space="preserve"> </v>
          </cell>
          <cell r="E16" t="str">
            <v>m3</v>
          </cell>
          <cell r="F16">
            <v>149</v>
          </cell>
          <cell r="G16">
            <v>28.06</v>
          </cell>
        </row>
        <row r="17">
          <cell r="A17" t="str">
            <v>02.300.00</v>
          </cell>
          <cell r="B17" t="str">
            <v>Imprimação - Fornecimento, transporte e execução</v>
          </cell>
          <cell r="C17" t="str">
            <v>DNER-ES306/97</v>
          </cell>
          <cell r="D17" t="str">
            <v xml:space="preserve"> </v>
          </cell>
          <cell r="E17" t="str">
            <v>m2</v>
          </cell>
          <cell r="F17">
            <v>993</v>
          </cell>
          <cell r="G17">
            <v>1.1100000000000001</v>
          </cell>
        </row>
        <row r="18">
          <cell r="A18" t="str">
            <v>02.400.00</v>
          </cell>
          <cell r="B18" t="str">
            <v>Pintura de ligação - Fornec., transporte e execução</v>
          </cell>
          <cell r="C18" t="str">
            <v>DNER-ES307/97</v>
          </cell>
          <cell r="D18" t="str">
            <v xml:space="preserve"> </v>
          </cell>
          <cell r="E18" t="str">
            <v>m2</v>
          </cell>
          <cell r="F18">
            <v>1784</v>
          </cell>
          <cell r="G18">
            <v>0.41</v>
          </cell>
        </row>
        <row r="19">
          <cell r="A19" t="str">
            <v>02.540.01</v>
          </cell>
          <cell r="B19" t="str">
            <v>Concreto betuminoso usinado a quente - usina 100/140 t/h</v>
          </cell>
          <cell r="C19" t="str">
            <v>DNER-ES313/97</v>
          </cell>
          <cell r="D19" t="str">
            <v xml:space="preserve"> </v>
          </cell>
          <cell r="E19" t="str">
            <v>t</v>
          </cell>
          <cell r="F19">
            <v>198</v>
          </cell>
          <cell r="G19">
            <v>67.64</v>
          </cell>
        </row>
        <row r="20">
          <cell r="F20" t="str">
            <v>SUB-TOTAL</v>
          </cell>
        </row>
        <row r="22">
          <cell r="B22" t="str">
            <v>DRENAGEM</v>
          </cell>
        </row>
        <row r="23">
          <cell r="A23" t="str">
            <v>04.000.00</v>
          </cell>
          <cell r="B23" t="str">
            <v>Escavação manual em material de 1a categoria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10</v>
          </cell>
          <cell r="G23">
            <v>17.57</v>
          </cell>
        </row>
        <row r="24">
          <cell r="A24" t="str">
            <v>04.001.00</v>
          </cell>
          <cell r="B24" t="str">
            <v>Escavação mecânica em material de 1a categoria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20</v>
          </cell>
          <cell r="G24">
            <v>2.09</v>
          </cell>
        </row>
        <row r="25">
          <cell r="A25" t="str">
            <v>04.001.01</v>
          </cell>
          <cell r="B25" t="str">
            <v>Escavação mecânica,reaterro e compactação (material de 1a categoria)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107</v>
          </cell>
          <cell r="G25">
            <v>3.03</v>
          </cell>
        </row>
        <row r="26">
          <cell r="A26" t="str">
            <v>04.401.02</v>
          </cell>
          <cell r="B26" t="str">
            <v>Valeta de prot. de aterro c/ revest. vegetal VPA 02</v>
          </cell>
          <cell r="C26" t="str">
            <v xml:space="preserve"> </v>
          </cell>
          <cell r="D26" t="str">
            <v xml:space="preserve"> </v>
          </cell>
          <cell r="E26" t="str">
            <v>m</v>
          </cell>
          <cell r="F26">
            <v>165</v>
          </cell>
          <cell r="G26">
            <v>24.32</v>
          </cell>
        </row>
        <row r="27">
          <cell r="A27" t="str">
            <v>04.900.21</v>
          </cell>
          <cell r="B27" t="str">
            <v>Sarjeta de cant. central de concreto-SCC 01</v>
          </cell>
          <cell r="C27" t="str">
            <v>DNER-ES288/97</v>
          </cell>
          <cell r="D27" t="str">
            <v xml:space="preserve"> </v>
          </cell>
          <cell r="E27" t="str">
            <v>m</v>
          </cell>
          <cell r="F27">
            <v>132</v>
          </cell>
          <cell r="G27">
            <v>13.85</v>
          </cell>
        </row>
        <row r="28">
          <cell r="A28" t="str">
            <v>04.910.05</v>
          </cell>
          <cell r="B28" t="str">
            <v>Meio-fio de concreto-MFC 05</v>
          </cell>
          <cell r="C28" t="str">
            <v>DNER-ES290/97</v>
          </cell>
          <cell r="D28" t="str">
            <v xml:space="preserve"> </v>
          </cell>
          <cell r="E28" t="str">
            <v>m</v>
          </cell>
          <cell r="F28">
            <v>35</v>
          </cell>
          <cell r="G28">
            <v>10.54</v>
          </cell>
        </row>
        <row r="29">
          <cell r="A29" t="str">
            <v>DER78150a</v>
          </cell>
          <cell r="B29" t="str">
            <v>Caixa coletora de sarjeta - CCS, D=60cm E H=1,5m</v>
          </cell>
          <cell r="C29" t="str">
            <v xml:space="preserve"> </v>
          </cell>
          <cell r="D29" t="str">
            <v xml:space="preserve"> </v>
          </cell>
          <cell r="E29" t="str">
            <v>un</v>
          </cell>
          <cell r="F29">
            <v>1</v>
          </cell>
          <cell r="G29">
            <v>500.45</v>
          </cell>
        </row>
        <row r="30">
          <cell r="A30" t="str">
            <v>P 04.100.08</v>
          </cell>
          <cell r="B30" t="str">
            <v>Execução de galerias D=0,40 c/ lastro de concreto</v>
          </cell>
          <cell r="C30" t="str">
            <v xml:space="preserve"> </v>
          </cell>
          <cell r="D30" t="str">
            <v xml:space="preserve"> </v>
          </cell>
          <cell r="E30" t="str">
            <v>m</v>
          </cell>
          <cell r="F30">
            <v>13</v>
          </cell>
          <cell r="G30">
            <v>58.65</v>
          </cell>
        </row>
        <row r="31">
          <cell r="A31" t="str">
            <v>P 04.100.10</v>
          </cell>
          <cell r="B31" t="str">
            <v>Execução de galerias D=0,60 c/ lastro de concreto</v>
          </cell>
          <cell r="C31" t="str">
            <v xml:space="preserve"> </v>
          </cell>
          <cell r="D31" t="str">
            <v xml:space="preserve"> </v>
          </cell>
          <cell r="E31" t="str">
            <v>m</v>
          </cell>
          <cell r="F31">
            <v>17</v>
          </cell>
          <cell r="G31">
            <v>131.66</v>
          </cell>
        </row>
        <row r="32">
          <cell r="A32" t="str">
            <v>DER72350b</v>
          </cell>
          <cell r="B32" t="str">
            <v>Boca para BSTC D=40cm - Normal</v>
          </cell>
          <cell r="C32" t="str">
            <v xml:space="preserve"> </v>
          </cell>
          <cell r="D32" t="str">
            <v xml:space="preserve"> </v>
          </cell>
          <cell r="E32" t="str">
            <v>un</v>
          </cell>
          <cell r="F32">
            <v>1</v>
          </cell>
          <cell r="G32">
            <v>147.57</v>
          </cell>
        </row>
        <row r="33">
          <cell r="A33" t="str">
            <v>04.101.01</v>
          </cell>
          <cell r="B33" t="str">
            <v>Boca de BSTC D=0.60m-normal</v>
          </cell>
          <cell r="C33" t="str">
            <v>DNER-ES284/97</v>
          </cell>
          <cell r="D33" t="str">
            <v xml:space="preserve"> </v>
          </cell>
          <cell r="E33" t="str">
            <v>un</v>
          </cell>
          <cell r="F33">
            <v>1</v>
          </cell>
          <cell r="G33">
            <v>299.62</v>
          </cell>
        </row>
      </sheetData>
      <sheetData sheetId="23">
        <row r="16">
          <cell r="A16" t="str">
            <v>03.010.01</v>
          </cell>
          <cell r="B16" t="str">
            <v>Escavação em cavas de fundação com esgotamento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62</v>
          </cell>
          <cell r="G16">
            <v>22.39</v>
          </cell>
        </row>
        <row r="17">
          <cell r="A17" t="str">
            <v>03.371.01</v>
          </cell>
          <cell r="B17" t="str">
            <v>Formas de placa compensada resinada</v>
          </cell>
          <cell r="C17" t="str">
            <v xml:space="preserve"> </v>
          </cell>
          <cell r="D17" t="str">
            <v xml:space="preserve"> </v>
          </cell>
          <cell r="E17" t="str">
            <v>m2</v>
          </cell>
          <cell r="F17">
            <v>57</v>
          </cell>
          <cell r="G17">
            <v>21.86</v>
          </cell>
        </row>
        <row r="18">
          <cell r="A18" t="str">
            <v>03.371.02</v>
          </cell>
          <cell r="B18" t="str">
            <v>Formas de placa compensada plastificada</v>
          </cell>
          <cell r="C18" t="str">
            <v xml:space="preserve"> </v>
          </cell>
          <cell r="D18" t="str">
            <v xml:space="preserve"> </v>
          </cell>
          <cell r="E18" t="str">
            <v>m2</v>
          </cell>
          <cell r="F18">
            <v>194</v>
          </cell>
          <cell r="G18">
            <v>30.76</v>
          </cell>
        </row>
        <row r="19">
          <cell r="A19" t="str">
            <v>03.353.00</v>
          </cell>
          <cell r="B19" t="str">
            <v>Forn., preparo e colocação nas formas, de aço CA-50</v>
          </cell>
          <cell r="C19" t="str">
            <v xml:space="preserve"> </v>
          </cell>
          <cell r="D19" t="str">
            <v xml:space="preserve"> </v>
          </cell>
          <cell r="E19" t="str">
            <v>kg</v>
          </cell>
          <cell r="F19">
            <v>2950</v>
          </cell>
          <cell r="G19">
            <v>2.59</v>
          </cell>
        </row>
        <row r="20">
          <cell r="A20" t="str">
            <v>03.326.00</v>
          </cell>
          <cell r="B20" t="str">
            <v xml:space="preserve">Concreto fck= 20 MPa-contr. raz. uso ger. 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39</v>
          </cell>
          <cell r="G20">
            <v>149.19999999999999</v>
          </cell>
        </row>
        <row r="21">
          <cell r="A21" t="str">
            <v>OAE5a</v>
          </cell>
          <cell r="B21" t="str">
            <v>Estaca metálica - tipo CS 250 X 52 - Fornecimento e cravação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64</v>
          </cell>
          <cell r="G21">
            <v>97.23</v>
          </cell>
        </row>
        <row r="22">
          <cell r="A22" t="str">
            <v>OAE5b</v>
          </cell>
          <cell r="B22" t="str">
            <v>Estaca metálica - tipo CS 300 x 77 - Fornecimento e cravação</v>
          </cell>
          <cell r="C22" t="str">
            <v xml:space="preserve"> </v>
          </cell>
          <cell r="D22" t="str">
            <v xml:space="preserve"> </v>
          </cell>
          <cell r="E22" t="str">
            <v>m</v>
          </cell>
          <cell r="F22">
            <v>192</v>
          </cell>
          <cell r="G22">
            <v>122.7</v>
          </cell>
        </row>
        <row r="23">
          <cell r="A23" t="str">
            <v>OAE5c</v>
          </cell>
          <cell r="B23" t="str">
            <v>Estaca metálica - tipo CS 300 x 116 - Fornecimento e cravação</v>
          </cell>
          <cell r="C23" t="str">
            <v xml:space="preserve"> </v>
          </cell>
          <cell r="D23" t="str">
            <v xml:space="preserve"> </v>
          </cell>
          <cell r="E23" t="str">
            <v>m</v>
          </cell>
          <cell r="F23">
            <v>64</v>
          </cell>
          <cell r="G23">
            <v>162.41999999999999</v>
          </cell>
        </row>
        <row r="24">
          <cell r="B24" t="str">
            <v>Superestrutura</v>
          </cell>
        </row>
        <row r="25">
          <cell r="A25" t="str">
            <v>03.371.02</v>
          </cell>
          <cell r="B25" t="str">
            <v>Formas de placa compensada plastificada</v>
          </cell>
          <cell r="C25" t="str">
            <v xml:space="preserve"> </v>
          </cell>
          <cell r="D25" t="str">
            <v xml:space="preserve"> </v>
          </cell>
          <cell r="E25" t="str">
            <v>m2</v>
          </cell>
          <cell r="F25">
            <v>2100</v>
          </cell>
          <cell r="G25">
            <v>30.76</v>
          </cell>
        </row>
        <row r="26">
          <cell r="A26" t="str">
            <v>OAE6</v>
          </cell>
          <cell r="B26" t="str">
            <v>Escoramento metálico comum (cimbramento)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1630</v>
          </cell>
          <cell r="G26">
            <v>27.58</v>
          </cell>
        </row>
        <row r="27">
          <cell r="A27" t="str">
            <v>03.353.00</v>
          </cell>
          <cell r="B27" t="str">
            <v>Forn., preparo e colocação nas formas, de aço CA-50</v>
          </cell>
          <cell r="C27" t="str">
            <v xml:space="preserve"> </v>
          </cell>
          <cell r="D27" t="str">
            <v xml:space="preserve"> </v>
          </cell>
          <cell r="E27" t="str">
            <v>kg</v>
          </cell>
          <cell r="F27">
            <v>19390</v>
          </cell>
          <cell r="G27">
            <v>2.59</v>
          </cell>
        </row>
        <row r="28">
          <cell r="A28" t="str">
            <v>03.354.00</v>
          </cell>
          <cell r="B28" t="str">
            <v>Forn., preparo e colocação nas formas, de aço CA-60</v>
          </cell>
          <cell r="C28" t="str">
            <v xml:space="preserve"> </v>
          </cell>
          <cell r="D28" t="str">
            <v xml:space="preserve"> </v>
          </cell>
          <cell r="E28" t="str">
            <v>kg</v>
          </cell>
          <cell r="F28">
            <v>2200</v>
          </cell>
          <cell r="G28">
            <v>2.85</v>
          </cell>
        </row>
        <row r="29">
          <cell r="A29" t="str">
            <v>03.359.01</v>
          </cell>
          <cell r="B29" t="str">
            <v>Forn., preparo e colocação nas formas, de aço CA-25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115</v>
          </cell>
          <cell r="G29">
            <v>2.4300000000000002</v>
          </cell>
        </row>
        <row r="30">
          <cell r="A30" t="str">
            <v>03.330.00</v>
          </cell>
          <cell r="B30" t="str">
            <v>Concreto fck= 35 MPa-contr. raz. uso ger.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173</v>
          </cell>
          <cell r="G30">
            <v>166.78</v>
          </cell>
        </row>
        <row r="31">
          <cell r="A31" t="str">
            <v>03.326.00</v>
          </cell>
          <cell r="B31" t="str">
            <v xml:space="preserve">Concreto fck= 20 MPa-contr. raz. uso ger. 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32</v>
          </cell>
          <cell r="G31">
            <v>149.19999999999999</v>
          </cell>
        </row>
        <row r="32">
          <cell r="B32" t="str">
            <v>Diversos</v>
          </cell>
        </row>
        <row r="33">
          <cell r="A33" t="str">
            <v>03.510.00</v>
          </cell>
          <cell r="B33" t="str">
            <v>Aparelho de apoio em neoprene</v>
          </cell>
          <cell r="C33" t="str">
            <v xml:space="preserve"> </v>
          </cell>
          <cell r="D33" t="str">
            <v xml:space="preserve"> </v>
          </cell>
          <cell r="E33" t="str">
            <v>kg</v>
          </cell>
          <cell r="F33">
            <v>47</v>
          </cell>
          <cell r="G33">
            <v>86.94</v>
          </cell>
        </row>
        <row r="34">
          <cell r="A34" t="str">
            <v>P 03.991.01b</v>
          </cell>
          <cell r="B34" t="str">
            <v>Dreno de FF D= 50 mm x 500mm</v>
          </cell>
          <cell r="C34" t="str">
            <v xml:space="preserve"> </v>
          </cell>
          <cell r="D34" t="str">
            <v xml:space="preserve"> </v>
          </cell>
          <cell r="E34" t="str">
            <v>un</v>
          </cell>
          <cell r="F34">
            <v>36</v>
          </cell>
          <cell r="G34">
            <v>6.63</v>
          </cell>
        </row>
        <row r="35">
          <cell r="F35" t="str">
            <v>SUB-TOTAL OAE</v>
          </cell>
        </row>
        <row r="36">
          <cell r="B36" t="str">
            <v>OBRAS COMPLEMENTARES</v>
          </cell>
        </row>
        <row r="37">
          <cell r="B37" t="str">
            <v>Iluminação das passarelas</v>
          </cell>
        </row>
        <row r="38">
          <cell r="A38" t="str">
            <v>PI 02a</v>
          </cell>
          <cell r="B38" t="str">
            <v>Poste de aço galvanizado a fogo, c/ 5,0m de alt. p/instal.na lat. das passarelas</v>
          </cell>
          <cell r="C38" t="str">
            <v xml:space="preserve"> </v>
          </cell>
          <cell r="D38" t="str">
            <v xml:space="preserve"> </v>
          </cell>
          <cell r="E38" t="str">
            <v>un</v>
          </cell>
          <cell r="F38">
            <v>4</v>
          </cell>
          <cell r="G38">
            <v>300</v>
          </cell>
        </row>
        <row r="39">
          <cell r="A39" t="str">
            <v>PI 03</v>
          </cell>
          <cell r="B39" t="str">
            <v xml:space="preserve">Luminária p/ iluminação pública ref.HRC-612 da Philips ou similar </v>
          </cell>
          <cell r="C39" t="str">
            <v xml:space="preserve"> </v>
          </cell>
          <cell r="D39" t="str">
            <v xml:space="preserve"> </v>
          </cell>
          <cell r="E39" t="str">
            <v>un</v>
          </cell>
          <cell r="F39">
            <v>4</v>
          </cell>
          <cell r="G39">
            <v>400</v>
          </cell>
        </row>
        <row r="40">
          <cell r="A40" t="str">
            <v>PI 08</v>
          </cell>
          <cell r="B40" t="str">
            <v>Suporte p/ luminária tipo ZGP401 da Philips ou similar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81.650000000000006</v>
          </cell>
        </row>
        <row r="41">
          <cell r="A41" t="str">
            <v>PI 10</v>
          </cell>
          <cell r="B41" t="str">
            <v>Lâmpada a vapor de mercúrio 250W, alta pressão, base E40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28.75</v>
          </cell>
        </row>
        <row r="42">
          <cell r="A42" t="str">
            <v>PI 71</v>
          </cell>
          <cell r="B42" t="str">
            <v>Cabo isolado p/ 1000V, de alumínio, singelo, cor preto, bitola 25 mm² (XLPE) est.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100</v>
          </cell>
          <cell r="G42">
            <v>4.62</v>
          </cell>
        </row>
        <row r="43">
          <cell r="A43" t="str">
            <v>PI 67</v>
          </cell>
          <cell r="B43" t="str">
            <v>Cabo isolado p/ 1000 V, 2,5 mm2 de alumínio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40</v>
          </cell>
          <cell r="G43">
            <v>0.6</v>
          </cell>
        </row>
        <row r="44">
          <cell r="A44" t="str">
            <v>PI 72</v>
          </cell>
          <cell r="B44" t="str">
            <v>Eletroduto de aço 1.1/4" (vara de 3m), na passarela, conforme projeto</v>
          </cell>
          <cell r="C44">
            <v>0</v>
          </cell>
          <cell r="D44">
            <v>0</v>
          </cell>
          <cell r="E44" t="str">
            <v>m</v>
          </cell>
          <cell r="F44">
            <v>50</v>
          </cell>
          <cell r="G44">
            <v>18</v>
          </cell>
        </row>
        <row r="45">
          <cell r="A45" t="str">
            <v>PI 30</v>
          </cell>
          <cell r="B45" t="str">
            <v>Haste para aterramento aço-cobre D 13x2400mm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1</v>
          </cell>
          <cell r="G45">
            <v>6.04</v>
          </cell>
        </row>
        <row r="46">
          <cell r="A46" t="str">
            <v>PI 31</v>
          </cell>
          <cell r="B46" t="str">
            <v>Cabo de cobre nú meio duro, 7 fios 2AWG</v>
          </cell>
          <cell r="C46" t="str">
            <v xml:space="preserve"> </v>
          </cell>
          <cell r="D46" t="str">
            <v xml:space="preserve"> </v>
          </cell>
          <cell r="E46" t="str">
            <v>kg</v>
          </cell>
          <cell r="F46">
            <v>4</v>
          </cell>
          <cell r="G46">
            <v>7.02</v>
          </cell>
        </row>
        <row r="47">
          <cell r="A47" t="str">
            <v>PI 39</v>
          </cell>
          <cell r="B47" t="str">
            <v>Fixação de haste de terra e conexão ao neutro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35</v>
          </cell>
        </row>
        <row r="48">
          <cell r="A48" t="str">
            <v>PI 37</v>
          </cell>
          <cell r="B48" t="str">
            <v>Lançamento de cabos em dutos de aço, classe 1000V, circuito trifásico mais neutro, e monofásico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100</v>
          </cell>
          <cell r="G48">
            <v>4</v>
          </cell>
        </row>
        <row r="49">
          <cell r="A49" t="str">
            <v>PI 73</v>
          </cell>
          <cell r="B49" t="str">
            <v>Reator de alto fator externo c/ignitor p/ lâmpada a vapor de mercúrio,  da Entral ou similar</v>
          </cell>
          <cell r="C49">
            <v>0</v>
          </cell>
          <cell r="D49">
            <v>0</v>
          </cell>
          <cell r="E49" t="str">
            <v>un</v>
          </cell>
          <cell r="F49">
            <v>4</v>
          </cell>
          <cell r="G49">
            <v>37</v>
          </cell>
        </row>
        <row r="50">
          <cell r="A50" t="str">
            <v>PI 74</v>
          </cell>
          <cell r="B50" t="str">
            <v>Chave de iluminação pública</v>
          </cell>
          <cell r="C50">
            <v>0</v>
          </cell>
          <cell r="D50">
            <v>0</v>
          </cell>
          <cell r="E50" t="str">
            <v>un</v>
          </cell>
          <cell r="F50">
            <v>1</v>
          </cell>
          <cell r="G50">
            <v>95</v>
          </cell>
        </row>
        <row r="51">
          <cell r="A51" t="str">
            <v>PI 75</v>
          </cell>
          <cell r="B51" t="str">
            <v>Montagem eletromecânica de luminária 5m de altura, c/fixação dos equipam.e conexões elét.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67.08</v>
          </cell>
        </row>
        <row r="52">
          <cell r="A52" t="str">
            <v>PI 22</v>
          </cell>
          <cell r="B52" t="str">
            <v>Base completa com fusível Diazed, 6A, retardado, incluíndo tampa, anel de proteção e ajuste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4</v>
          </cell>
          <cell r="G52">
            <v>8.6300000000000008</v>
          </cell>
        </row>
        <row r="53">
          <cell r="A53" t="str">
            <v>PI 26</v>
          </cell>
          <cell r="B53" t="str">
            <v>Relé fotoelétrico c/ suporte para fixação galv. com furo 18mm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11.5</v>
          </cell>
        </row>
        <row r="54">
          <cell r="A54" t="str">
            <v>PI 24</v>
          </cell>
          <cell r="B54" t="str">
            <v>Fita elétrica auto fusão a base de borracha EPR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2</v>
          </cell>
          <cell r="G54">
            <v>6.39</v>
          </cell>
        </row>
        <row r="55">
          <cell r="A55" t="str">
            <v>PI 25</v>
          </cell>
          <cell r="B55" t="str">
            <v>Fita adesiva plástica isolante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2</v>
          </cell>
          <cell r="G55">
            <v>3.84</v>
          </cell>
        </row>
        <row r="56">
          <cell r="A56" t="str">
            <v>PI 38</v>
          </cell>
          <cell r="B56" t="str">
            <v>Confecção de emendas retas ou derivação em cabos classe 1000V, c/ conector à compressão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12</v>
          </cell>
          <cell r="G56">
            <v>4.5</v>
          </cell>
        </row>
        <row r="57">
          <cell r="F57" t="str">
            <v>SUB-TOTAL - OBRAS COMPLEMENTARES</v>
          </cell>
        </row>
        <row r="58">
          <cell r="F58" t="str">
            <v>SUB-TOTAL - Passarela do Km 14+000/Km 401+000</v>
          </cell>
        </row>
        <row r="60">
          <cell r="B60" t="str">
            <v>Passarela do Km 15+527/Km 402+527</v>
          </cell>
        </row>
        <row r="61">
          <cell r="B61" t="str">
            <v>OBRAS DE ARTE ESPECIAIS</v>
          </cell>
        </row>
        <row r="62">
          <cell r="B62" t="str">
            <v>Infra e Mesoestrutura</v>
          </cell>
        </row>
        <row r="63">
          <cell r="A63" t="str">
            <v>03.010.01</v>
          </cell>
          <cell r="B63" t="str">
            <v>Escavação em cavas de fundação com esgotamento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40</v>
          </cell>
          <cell r="G63">
            <v>22.39</v>
          </cell>
        </row>
        <row r="64">
          <cell r="A64" t="str">
            <v>03.371.01</v>
          </cell>
          <cell r="B64" t="str">
            <v>Formas de placa compensada resinada</v>
          </cell>
          <cell r="C64" t="str">
            <v xml:space="preserve"> </v>
          </cell>
          <cell r="D64" t="str">
            <v xml:space="preserve"> </v>
          </cell>
          <cell r="E64" t="str">
            <v>m2</v>
          </cell>
          <cell r="F64">
            <v>36</v>
          </cell>
          <cell r="G64">
            <v>21.86</v>
          </cell>
        </row>
        <row r="65">
          <cell r="A65" t="str">
            <v>03.371.02</v>
          </cell>
          <cell r="B65" t="str">
            <v>Formas de placa compensada plastificada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94</v>
          </cell>
          <cell r="G65">
            <v>30.76</v>
          </cell>
        </row>
        <row r="66">
          <cell r="A66" t="str">
            <v>03.353.00</v>
          </cell>
          <cell r="B66" t="str">
            <v>Forn., preparo e colocação nas formas, de aço CA-50</v>
          </cell>
          <cell r="C66" t="str">
            <v xml:space="preserve"> </v>
          </cell>
          <cell r="D66" t="str">
            <v xml:space="preserve"> </v>
          </cell>
          <cell r="E66" t="str">
            <v>kg</v>
          </cell>
          <cell r="F66">
            <v>1694</v>
          </cell>
          <cell r="G66">
            <v>2.59</v>
          </cell>
        </row>
        <row r="67">
          <cell r="A67" t="str">
            <v>03.326.00</v>
          </cell>
          <cell r="B67" t="str">
            <v xml:space="preserve">Concreto fck= 20 MPa-contr. raz. uso ger. 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</v>
          </cell>
          <cell r="G67">
            <v>149.19999999999999</v>
          </cell>
        </row>
        <row r="68">
          <cell r="A68" t="str">
            <v>OAE5a</v>
          </cell>
          <cell r="B68" t="str">
            <v>Estaca metálica - tipo CS 250 X 52 - Fornecimento e cravação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60</v>
          </cell>
          <cell r="G68">
            <v>97.23</v>
          </cell>
        </row>
        <row r="69">
          <cell r="A69" t="str">
            <v>OAE5</v>
          </cell>
          <cell r="B69" t="str">
            <v>Estaca metálica - tipo CS 300 x 130 - Fornecimento e cravação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120</v>
          </cell>
          <cell r="G69">
            <v>176.68</v>
          </cell>
        </row>
        <row r="70">
          <cell r="B70" t="str">
            <v>Superestrutura</v>
          </cell>
        </row>
        <row r="71">
          <cell r="A71" t="str">
            <v>03.371.02</v>
          </cell>
          <cell r="B71" t="str">
            <v>Formas de placa compensada plastificada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1674</v>
          </cell>
          <cell r="G71">
            <v>30.76</v>
          </cell>
        </row>
        <row r="72">
          <cell r="A72" t="str">
            <v>OAE6</v>
          </cell>
          <cell r="B72" t="str">
            <v>Escoramento metálico comum (cimbramento)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1160</v>
          </cell>
          <cell r="G72">
            <v>27.58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18873</v>
          </cell>
          <cell r="G73">
            <v>2.59</v>
          </cell>
        </row>
        <row r="74">
          <cell r="A74" t="str">
            <v>03.354.00</v>
          </cell>
          <cell r="B74" t="str">
            <v>Forn., preparo e colocação nas formas, de aço CA-60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1654</v>
          </cell>
          <cell r="G74">
            <v>2.85</v>
          </cell>
        </row>
        <row r="75">
          <cell r="A75" t="str">
            <v>03.359.01</v>
          </cell>
          <cell r="B75" t="str">
            <v>Forn., preparo e colocação nas formas, de aço CA-25</v>
          </cell>
          <cell r="C75" t="str">
            <v xml:space="preserve"> </v>
          </cell>
          <cell r="D75" t="str">
            <v xml:space="preserve"> </v>
          </cell>
          <cell r="E75" t="str">
            <v>kg</v>
          </cell>
          <cell r="F75">
            <v>95</v>
          </cell>
          <cell r="G75">
            <v>2.4300000000000002</v>
          </cell>
        </row>
        <row r="76">
          <cell r="A76" t="str">
            <v>03.330.00</v>
          </cell>
          <cell r="B76" t="str">
            <v>Concreto fck= 35 MPa-contr. raz. uso ger.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138</v>
          </cell>
          <cell r="G76">
            <v>166.78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25</v>
          </cell>
          <cell r="G77">
            <v>149.19999999999999</v>
          </cell>
        </row>
        <row r="78">
          <cell r="B78" t="str">
            <v>Diversos</v>
          </cell>
        </row>
        <row r="79">
          <cell r="A79" t="str">
            <v>03.510.00</v>
          </cell>
          <cell r="B79" t="str">
            <v>Aparelho de apoio em neoprene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30</v>
          </cell>
          <cell r="G79">
            <v>86.94</v>
          </cell>
        </row>
        <row r="80">
          <cell r="A80" t="str">
            <v>P 03.991.01b</v>
          </cell>
          <cell r="B80" t="str">
            <v>Dreno de FF D= 50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52</v>
          </cell>
          <cell r="G80">
            <v>6.63</v>
          </cell>
        </row>
        <row r="84">
          <cell r="A84" t="str">
            <v>PI 02a</v>
          </cell>
        </row>
        <row r="85">
          <cell r="A85" t="str">
            <v>PI 03</v>
          </cell>
        </row>
        <row r="86">
          <cell r="A86" t="str">
            <v>PI 08</v>
          </cell>
        </row>
        <row r="87">
          <cell r="A87" t="str">
            <v>PI 10</v>
          </cell>
        </row>
        <row r="88">
          <cell r="A88" t="str">
            <v>PI 71</v>
          </cell>
        </row>
        <row r="89">
          <cell r="A89" t="str">
            <v>PI 67</v>
          </cell>
        </row>
        <row r="90">
          <cell r="A90" t="str">
            <v>PI 72</v>
          </cell>
        </row>
        <row r="91">
          <cell r="A91" t="str">
            <v>PI 30</v>
          </cell>
        </row>
        <row r="92">
          <cell r="A92" t="str">
            <v>PI 31</v>
          </cell>
        </row>
        <row r="93">
          <cell r="A93" t="str">
            <v>PI 39</v>
          </cell>
        </row>
        <row r="94">
          <cell r="A94" t="str">
            <v>PI 37</v>
          </cell>
        </row>
        <row r="95">
          <cell r="A95" t="str">
            <v>PI 73</v>
          </cell>
        </row>
        <row r="96">
          <cell r="A96" t="str">
            <v>PI 74</v>
          </cell>
        </row>
        <row r="97">
          <cell r="A97" t="str">
            <v>PI 75</v>
          </cell>
        </row>
        <row r="98">
          <cell r="A98" t="str">
            <v>PI 22</v>
          </cell>
        </row>
        <row r="99">
          <cell r="A99" t="str">
            <v>PI 26</v>
          </cell>
        </row>
        <row r="100">
          <cell r="A100" t="str">
            <v>PI 24</v>
          </cell>
        </row>
        <row r="101">
          <cell r="A101" t="str">
            <v>PI 25</v>
          </cell>
        </row>
        <row r="102">
          <cell r="A102" t="str">
            <v>PI 38</v>
          </cell>
        </row>
      </sheetData>
      <sheetData sheetId="2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348300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3483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1741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1484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1250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3925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1512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1019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8380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4445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10739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1768</v>
          </cell>
          <cell r="G26">
            <v>2.84</v>
          </cell>
        </row>
        <row r="27">
          <cell r="A27" t="str">
            <v>01.100.19</v>
          </cell>
          <cell r="B27" t="str">
            <v>Escavação,carga e transportes de material de 1a categoria DMT= 2000 a 3000m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11011</v>
          </cell>
          <cell r="G27">
            <v>3.26</v>
          </cell>
        </row>
        <row r="28">
          <cell r="A28" t="str">
            <v>DER50255</v>
          </cell>
          <cell r="B28" t="str">
            <v>Esc.  Carga e Transp. de mat. 1a cat. c/ CB 3000&lt;DMT&lt;4000m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8863</v>
          </cell>
          <cell r="G28">
            <v>3.3</v>
          </cell>
        </row>
        <row r="29">
          <cell r="A29" t="str">
            <v>DER50265</v>
          </cell>
          <cell r="B29" t="str">
            <v>Esc.  Carga e Transp. de mat. 1a cat. c/ CB 4000&lt;DMT&lt;5000m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5413</v>
          </cell>
          <cell r="G29">
            <v>3.76</v>
          </cell>
        </row>
        <row r="30">
          <cell r="A30" t="str">
            <v>DER50260</v>
          </cell>
          <cell r="B30" t="str">
            <v>Esc.  Carga e Transp. de mat. 1a cat. c/ CB 5000&lt;DMT&lt;6000m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2698</v>
          </cell>
          <cell r="G30">
            <v>4.29</v>
          </cell>
        </row>
        <row r="31">
          <cell r="A31" t="str">
            <v>DER50270</v>
          </cell>
          <cell r="B31" t="str">
            <v>Esc.  Carga e Transp. de mat. 1a cat. c/ CB 6000&lt;DMT&lt;7000m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2091</v>
          </cell>
          <cell r="G31">
            <v>4.79</v>
          </cell>
        </row>
        <row r="32">
          <cell r="A32" t="str">
            <v>DER50280</v>
          </cell>
          <cell r="B32" t="str">
            <v>Esc.  Carga e Transp. de mat. 1a cat. c/ CB 7000&lt;DMT&lt;8000m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13314</v>
          </cell>
          <cell r="G32">
            <v>5.27</v>
          </cell>
        </row>
        <row r="33">
          <cell r="A33" t="str">
            <v>DER50300</v>
          </cell>
          <cell r="B33" t="str">
            <v>Esc.  Carga e Transp. de mat. 1a cat. c/ CB 9000&lt;DMT&lt;10000m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10102</v>
          </cell>
          <cell r="G33">
            <v>6.3</v>
          </cell>
        </row>
        <row r="34">
          <cell r="A34" t="str">
            <v>DER50305</v>
          </cell>
          <cell r="B34" t="str">
            <v>Esc.  Carga e Transp. de mat. 1a cat. c/ CB 10000&lt;DMT&lt;12000m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14258</v>
          </cell>
          <cell r="G34">
            <v>7.05</v>
          </cell>
        </row>
        <row r="35">
          <cell r="A35" t="str">
            <v>01.101.11</v>
          </cell>
          <cell r="B35" t="str">
            <v>Escavação,carga e transportes de material de 2a categoria,c/CB,  DMT 400 a 600m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1631</v>
          </cell>
          <cell r="G35">
            <v>3.15</v>
          </cell>
        </row>
        <row r="36">
          <cell r="A36" t="str">
            <v>01.101.12</v>
          </cell>
          <cell r="B36" t="str">
            <v>Escavação,carga e transportes de material de 2a categoria,c/CB,  DMT 600 a 800m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3757</v>
          </cell>
          <cell r="G36">
            <v>3.23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1333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1404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2888</v>
          </cell>
          <cell r="G39">
            <v>3.87</v>
          </cell>
        </row>
        <row r="40">
          <cell r="A40" t="str">
            <v>01.101.19</v>
          </cell>
          <cell r="B40" t="str">
            <v>Escavação,carga e transportes de material de 2a categoria,c/CB,  DMT 2000 a 3000m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6541</v>
          </cell>
          <cell r="G40">
            <v>4.51</v>
          </cell>
        </row>
        <row r="41">
          <cell r="A41" t="str">
            <v>DER51225</v>
          </cell>
          <cell r="B41" t="str">
            <v>Escavação,carga e transportes de material de 2a categoria DMT 3000 a 4000m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2216</v>
          </cell>
          <cell r="G41">
            <v>4.5599999999999996</v>
          </cell>
        </row>
        <row r="42">
          <cell r="A42" t="str">
            <v>DER51235</v>
          </cell>
          <cell r="B42" t="str">
            <v>Escavação,carga e transportes de material de 2a categoria DMT 4000 a 5000m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1163</v>
          </cell>
          <cell r="G42">
            <v>5.15</v>
          </cell>
        </row>
        <row r="43">
          <cell r="A43" t="str">
            <v>DER51270</v>
          </cell>
          <cell r="B43" t="str">
            <v>Escavação,carga e transportes de material de 2a categoria DMT 7000 a 8000m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1969</v>
          </cell>
          <cell r="G43">
            <v>6.93</v>
          </cell>
        </row>
        <row r="44">
          <cell r="A44" t="str">
            <v>DER51330</v>
          </cell>
          <cell r="B44" t="str">
            <v>Escavação,carga e transportes de material de 2a categoria DMT 16000 a 18000m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5909</v>
          </cell>
          <cell r="G44">
            <v>12.53</v>
          </cell>
        </row>
        <row r="45">
          <cell r="A45" t="str">
            <v>DER51340</v>
          </cell>
          <cell r="B45" t="str">
            <v>Escavação,carga e transportes de material de 2a categoria DMT 18000 a 20000m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6828</v>
          </cell>
          <cell r="G45">
            <v>13.65</v>
          </cell>
        </row>
        <row r="46">
          <cell r="A46" t="str">
            <v>DER52070</v>
          </cell>
          <cell r="B46" t="str">
            <v>Esc. Carga e Transp. de solos moles 100&lt;DMT&lt;=200m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592</v>
          </cell>
          <cell r="G46">
            <v>3.95</v>
          </cell>
        </row>
        <row r="47">
          <cell r="A47" t="str">
            <v>DER52082</v>
          </cell>
          <cell r="B47" t="str">
            <v>Esc. Carga e Transp. de solos moles 200&lt;DMT&lt;=400m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1203</v>
          </cell>
          <cell r="G47">
            <v>4.03</v>
          </cell>
        </row>
        <row r="48">
          <cell r="A48" t="str">
            <v>DER52087</v>
          </cell>
          <cell r="B48" t="str">
            <v>Esc. Carga e Transp. de solos moles 400&lt;DMT&lt;=600m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8307</v>
          </cell>
          <cell r="G48">
            <v>4.5999999999999996</v>
          </cell>
        </row>
        <row r="49">
          <cell r="A49" t="str">
            <v>DER52090</v>
          </cell>
          <cell r="B49" t="str">
            <v>Esc. Carga e Transp. de solos moles 600&lt;DMT&lt;=800m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1430</v>
          </cell>
          <cell r="G49">
            <v>4.6399999999999997</v>
          </cell>
        </row>
        <row r="50">
          <cell r="A50" t="str">
            <v>DER52095</v>
          </cell>
          <cell r="B50" t="str">
            <v>Esc. Carga e Transp. de solos moles 800&lt;DMT&lt;=1000m</v>
          </cell>
          <cell r="C50" t="str">
            <v xml:space="preserve"> </v>
          </cell>
          <cell r="D50" t="str">
            <v xml:space="preserve"> </v>
          </cell>
          <cell r="E50" t="str">
            <v>m3</v>
          </cell>
          <cell r="F50">
            <v>2650</v>
          </cell>
          <cell r="G50">
            <v>4.7</v>
          </cell>
        </row>
        <row r="51">
          <cell r="A51" t="str">
            <v>DER52100</v>
          </cell>
          <cell r="B51" t="str">
            <v>Esc. Carga e Transp. de solos moles 1000&lt;DMT&lt;=1200m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3238</v>
          </cell>
          <cell r="G51">
            <v>4.71</v>
          </cell>
        </row>
        <row r="52">
          <cell r="A52" t="str">
            <v>DER52101</v>
          </cell>
          <cell r="B52" t="str">
            <v>Esc. Carga e Transp. de solos moles 1200&lt;DMT&lt;=1400m</v>
          </cell>
          <cell r="C52" t="str">
            <v xml:space="preserve"> </v>
          </cell>
          <cell r="D52" t="str">
            <v xml:space="preserve"> </v>
          </cell>
          <cell r="E52" t="str">
            <v>m3</v>
          </cell>
          <cell r="F52">
            <v>762</v>
          </cell>
          <cell r="G52">
            <v>4.74</v>
          </cell>
        </row>
        <row r="53">
          <cell r="A53" t="str">
            <v>DER52102</v>
          </cell>
          <cell r="B53" t="str">
            <v>Esc. Carga e Transp. de solos moles 1400&lt;DMT&lt;=1600m</v>
          </cell>
          <cell r="C53" t="str">
            <v xml:space="preserve"> </v>
          </cell>
          <cell r="D53" t="str">
            <v xml:space="preserve"> </v>
          </cell>
          <cell r="E53" t="str">
            <v>m3</v>
          </cell>
          <cell r="F53">
            <v>1375</v>
          </cell>
          <cell r="G53">
            <v>4.8099999999999996</v>
          </cell>
        </row>
        <row r="54">
          <cell r="A54" t="str">
            <v>DER52103</v>
          </cell>
          <cell r="B54" t="str">
            <v>Esc. Carga e Transp. de solos moles 1600&lt;DMT&lt;=1800m</v>
          </cell>
          <cell r="C54" t="str">
            <v xml:space="preserve"> </v>
          </cell>
          <cell r="D54" t="str">
            <v xml:space="preserve"> </v>
          </cell>
          <cell r="E54" t="str">
            <v>m3</v>
          </cell>
          <cell r="F54">
            <v>1388</v>
          </cell>
          <cell r="G54">
            <v>4.8600000000000003</v>
          </cell>
        </row>
        <row r="55">
          <cell r="A55" t="str">
            <v>DER52105</v>
          </cell>
          <cell r="B55" t="str">
            <v>Esc. Carga e Transp. de solos moles 2000&lt;DMT&lt;=3000m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15176</v>
          </cell>
          <cell r="G55">
            <v>5.77</v>
          </cell>
        </row>
        <row r="56">
          <cell r="A56" t="str">
            <v>01.510.00</v>
          </cell>
          <cell r="B56" t="str">
            <v>Compactação de aterros a 95% Proctor Normal</v>
          </cell>
          <cell r="C56" t="str">
            <v>DNER-ES282/97</v>
          </cell>
          <cell r="D56" t="str">
            <v xml:space="preserve"> </v>
          </cell>
          <cell r="E56" t="str">
            <v>m3</v>
          </cell>
          <cell r="F56">
            <v>62802</v>
          </cell>
          <cell r="G56">
            <v>0.79</v>
          </cell>
        </row>
        <row r="57">
          <cell r="A57" t="str">
            <v>01.511.00</v>
          </cell>
          <cell r="B57" t="str">
            <v>Compactação de aterros a 100% Proctor Normal</v>
          </cell>
          <cell r="C57" t="str">
            <v>DNER-ES282/97</v>
          </cell>
          <cell r="D57" t="str">
            <v xml:space="preserve"> </v>
          </cell>
          <cell r="E57" t="str">
            <v>m3</v>
          </cell>
          <cell r="F57">
            <v>42418</v>
          </cell>
          <cell r="G57">
            <v>1.36</v>
          </cell>
        </row>
        <row r="58">
          <cell r="F58" t="str">
            <v>SUB-TOTAL</v>
          </cell>
        </row>
        <row r="60">
          <cell r="B60" t="str">
            <v>PAVIMENTAÇÃO</v>
          </cell>
        </row>
        <row r="61">
          <cell r="A61" t="str">
            <v>02.000.00</v>
          </cell>
          <cell r="B61" t="str">
            <v>Regularização do subleito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95629</v>
          </cell>
          <cell r="G61">
            <v>0.3</v>
          </cell>
        </row>
        <row r="62">
          <cell r="A62" t="str">
            <v>DER53110</v>
          </cell>
          <cell r="B62" t="str">
            <v>Camada de seixo classificado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18370</v>
          </cell>
          <cell r="G62">
            <v>16.09</v>
          </cell>
        </row>
        <row r="63">
          <cell r="F63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161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824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658.80000000000007</v>
          </cell>
          <cell r="G68">
            <v>3.03</v>
          </cell>
        </row>
        <row r="69">
          <cell r="A69" t="str">
            <v>04.400.02</v>
          </cell>
          <cell r="B69" t="str">
            <v>Valeta de prot. de cortes c/ revest. vegetal VPC 02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3333</v>
          </cell>
          <cell r="G69">
            <v>23.24</v>
          </cell>
        </row>
        <row r="70">
          <cell r="A70" t="str">
            <v>04.401.01</v>
          </cell>
          <cell r="B70" t="str">
            <v>Valeta de prot. de aterro c/ revest. vegetal VPA 01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2294</v>
          </cell>
          <cell r="G70">
            <v>31.98</v>
          </cell>
        </row>
        <row r="71">
          <cell r="A71" t="str">
            <v>04.401.02</v>
          </cell>
          <cell r="B71" t="str">
            <v>Valeta de prot. de aterro c/ revest. vegetal VPA 02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5351</v>
          </cell>
          <cell r="G71">
            <v>24.32</v>
          </cell>
        </row>
        <row r="72">
          <cell r="A72" t="str">
            <v>04.900.21</v>
          </cell>
          <cell r="B72" t="str">
            <v>Sarjeta de cant. central de concreto-SCC 01</v>
          </cell>
          <cell r="C72" t="str">
            <v>DNER-ES288/97</v>
          </cell>
          <cell r="D72" t="str">
            <v xml:space="preserve"> </v>
          </cell>
          <cell r="E72" t="str">
            <v>m</v>
          </cell>
          <cell r="F72">
            <v>5269</v>
          </cell>
          <cell r="G72">
            <v>13.85</v>
          </cell>
        </row>
        <row r="73">
          <cell r="A73" t="str">
            <v>04.900.22</v>
          </cell>
          <cell r="B73" t="str">
            <v>Sarjeta de cant. central de concreto-SCC 02</v>
          </cell>
          <cell r="C73" t="str">
            <v>DNER-ES288/97</v>
          </cell>
          <cell r="D73" t="str">
            <v xml:space="preserve"> </v>
          </cell>
          <cell r="E73" t="str">
            <v>m</v>
          </cell>
          <cell r="F73">
            <v>484</v>
          </cell>
          <cell r="G73">
            <v>19.170000000000002</v>
          </cell>
        </row>
        <row r="74">
          <cell r="A74" t="str">
            <v>04.900.32</v>
          </cell>
          <cell r="B74" t="str">
            <v>Sarjeta triangular de grama-STG 02</v>
          </cell>
          <cell r="C74" t="str">
            <v xml:space="preserve"> </v>
          </cell>
          <cell r="D74" t="str">
            <v xml:space="preserve"> </v>
          </cell>
          <cell r="E74" t="str">
            <v>m</v>
          </cell>
          <cell r="F74">
            <v>319</v>
          </cell>
          <cell r="G74">
            <v>12.14</v>
          </cell>
        </row>
        <row r="75">
          <cell r="A75" t="str">
            <v>04.900.33</v>
          </cell>
          <cell r="B75" t="str">
            <v>Sarjeta triangular de grama-STG 03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341</v>
          </cell>
          <cell r="G75">
            <v>10.61</v>
          </cell>
        </row>
        <row r="76">
          <cell r="A76" t="str">
            <v>04.900.34</v>
          </cell>
          <cell r="B76" t="str">
            <v>Sarjeta triangular de grama-STG 04</v>
          </cell>
          <cell r="C76" t="str">
            <v xml:space="preserve"> </v>
          </cell>
          <cell r="D76" t="str">
            <v xml:space="preserve"> </v>
          </cell>
          <cell r="E76" t="str">
            <v>m</v>
          </cell>
          <cell r="F76">
            <v>3872</v>
          </cell>
          <cell r="G76">
            <v>8.4700000000000006</v>
          </cell>
        </row>
        <row r="77">
          <cell r="A77" t="str">
            <v>DER78150b</v>
          </cell>
          <cell r="B77" t="str">
            <v>Caixa coletora de sarjeta - CCS, D=40cm E H=1,00m</v>
          </cell>
          <cell r="C77" t="str">
            <v xml:space="preserve"> </v>
          </cell>
          <cell r="D77" t="str">
            <v xml:space="preserve"> </v>
          </cell>
          <cell r="E77" t="str">
            <v>un</v>
          </cell>
          <cell r="F77">
            <v>5</v>
          </cell>
          <cell r="G77">
            <v>382.07</v>
          </cell>
        </row>
        <row r="78">
          <cell r="A78" t="str">
            <v>DER78150a</v>
          </cell>
          <cell r="B78" t="str">
            <v>Caixa coletora de sarjeta - CCS, D=60cm E H=1,5m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6</v>
          </cell>
          <cell r="G78">
            <v>500.45</v>
          </cell>
        </row>
        <row r="79">
          <cell r="A79" t="str">
            <v>DER78250</v>
          </cell>
          <cell r="B79" t="str">
            <v>Caixa coletora de sarjeta - CCS, D=80cm E H=1,50m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2</v>
          </cell>
          <cell r="G79">
            <v>436.66</v>
          </cell>
        </row>
        <row r="80">
          <cell r="A80" t="str">
            <v>DER78300</v>
          </cell>
          <cell r="B80" t="str">
            <v>Caixa coletora de sarjeta - CCS, D=100cm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449.54</v>
          </cell>
        </row>
        <row r="81">
          <cell r="A81" t="str">
            <v>04.930.01</v>
          </cell>
          <cell r="B81" t="str">
            <v>Caixa coletora de sarjeta-CCS 01</v>
          </cell>
          <cell r="C81" t="str">
            <v>DNER-ES287/97</v>
          </cell>
          <cell r="D81" t="str">
            <v xml:space="preserve"> </v>
          </cell>
          <cell r="E81" t="str">
            <v>un</v>
          </cell>
          <cell r="F81">
            <v>3</v>
          </cell>
          <cell r="G81">
            <v>568.85</v>
          </cell>
        </row>
        <row r="82">
          <cell r="A82" t="str">
            <v>04.930.02</v>
          </cell>
          <cell r="B82" t="str">
            <v>Caixa coletora de sarjeta-CCS 02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3</v>
          </cell>
          <cell r="G82">
            <v>555.63</v>
          </cell>
        </row>
        <row r="83">
          <cell r="A83" t="str">
            <v>04.930.03</v>
          </cell>
          <cell r="B83" t="str">
            <v>Caixa coletora de sarjeta-CCS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1</v>
          </cell>
          <cell r="G83">
            <v>542.39</v>
          </cell>
        </row>
        <row r="84">
          <cell r="A84" t="str">
            <v>DER77100</v>
          </cell>
          <cell r="B84" t="str">
            <v>Caixa coletora de talvegue - CCT, D=80cm E H=1,50m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4</v>
          </cell>
          <cell r="G84">
            <v>419.95</v>
          </cell>
        </row>
        <row r="85">
          <cell r="A85" t="str">
            <v>DER77150</v>
          </cell>
          <cell r="B85" t="str">
            <v>Caixa coletora de talvegue - CCT, D=100cm E H=1,50m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</v>
          </cell>
          <cell r="G85">
            <v>410.6</v>
          </cell>
        </row>
        <row r="86">
          <cell r="A86" t="str">
            <v>DER77150d</v>
          </cell>
          <cell r="B86" t="str">
            <v>Caixa coletora de talvegue, para BDTC, D=1,20m E H=1,50m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</v>
          </cell>
          <cell r="G86">
            <v>581.30999999999995</v>
          </cell>
        </row>
        <row r="87">
          <cell r="A87" t="str">
            <v>P 04.100.07</v>
          </cell>
          <cell r="B87" t="str">
            <v>Execução de galerias D=0,40 c/ lastro de brita</v>
          </cell>
          <cell r="C87" t="str">
            <v xml:space="preserve"> </v>
          </cell>
          <cell r="D87" t="str">
            <v xml:space="preserve"> </v>
          </cell>
          <cell r="E87" t="str">
            <v>m</v>
          </cell>
          <cell r="F87">
            <v>81</v>
          </cell>
          <cell r="G87">
            <v>41.68</v>
          </cell>
        </row>
        <row r="88">
          <cell r="A88" t="str">
            <v>P 04.100.09</v>
          </cell>
          <cell r="B88" t="str">
            <v>Execução de galerias D=0,60 c/ lastro de brita</v>
          </cell>
          <cell r="C88" t="str">
            <v xml:space="preserve"> </v>
          </cell>
          <cell r="D88" t="str">
            <v xml:space="preserve"> </v>
          </cell>
          <cell r="E88" t="str">
            <v>m</v>
          </cell>
          <cell r="F88">
            <v>139</v>
          </cell>
          <cell r="G88">
            <v>100.67</v>
          </cell>
        </row>
        <row r="89">
          <cell r="A89" t="str">
            <v>P 04.100.08</v>
          </cell>
          <cell r="B89" t="str">
            <v>Execução de galerias D=0,40 c/ lastro de concreto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35</v>
          </cell>
          <cell r="G89">
            <v>58.65</v>
          </cell>
        </row>
        <row r="90">
          <cell r="A90" t="str">
            <v>DER72350b</v>
          </cell>
          <cell r="B90" t="str">
            <v>Boca para BSTC D=40cm - Normal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147.57</v>
          </cell>
        </row>
        <row r="91">
          <cell r="A91" t="str">
            <v>04.101.01</v>
          </cell>
          <cell r="B91" t="str">
            <v>Boca de BSTC D=0.60m-normal</v>
          </cell>
          <cell r="C91" t="str">
            <v>DNER-ES284/97</v>
          </cell>
          <cell r="D91" t="str">
            <v xml:space="preserve"> </v>
          </cell>
          <cell r="E91" t="str">
            <v>un</v>
          </cell>
          <cell r="F91">
            <v>7</v>
          </cell>
          <cell r="G91">
            <v>299.62</v>
          </cell>
        </row>
        <row r="92">
          <cell r="A92" t="str">
            <v>04.940.02</v>
          </cell>
          <cell r="B92" t="str">
            <v>Descida d’água tipo rápido- canal retangular-DAR 02</v>
          </cell>
          <cell r="C92" t="str">
            <v>DNER-ES291/97</v>
          </cell>
          <cell r="D92" t="str">
            <v xml:space="preserve"> </v>
          </cell>
          <cell r="E92" t="str">
            <v>m</v>
          </cell>
          <cell r="F92">
            <v>5</v>
          </cell>
          <cell r="G92">
            <v>57.28</v>
          </cell>
        </row>
        <row r="93">
          <cell r="F93" t="str">
            <v>SUB-TOTAL</v>
          </cell>
        </row>
        <row r="94">
          <cell r="B94" t="str">
            <v>OBRAS DE ARTE CORRENTES</v>
          </cell>
        </row>
        <row r="95">
          <cell r="A95" t="str">
            <v>04.000.01</v>
          </cell>
          <cell r="B95" t="str">
            <v>Escavação manual,reaterro e compactação (material de 1a categoria)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2635.2000000000003</v>
          </cell>
          <cell r="G95">
            <v>22.33</v>
          </cell>
        </row>
        <row r="96">
          <cell r="A96" t="str">
            <v>04.100.02</v>
          </cell>
          <cell r="B96" t="str">
            <v>Corpo de BSTC D=0.80m</v>
          </cell>
          <cell r="C96" t="str">
            <v>DNER-ES284/97</v>
          </cell>
          <cell r="D96" t="str">
            <v xml:space="preserve"> </v>
          </cell>
          <cell r="E96" t="str">
            <v xml:space="preserve">m </v>
          </cell>
          <cell r="F96">
            <v>158</v>
          </cell>
          <cell r="G96">
            <v>201.98</v>
          </cell>
        </row>
        <row r="97">
          <cell r="A97" t="str">
            <v>04.100.03</v>
          </cell>
          <cell r="B97" t="str">
            <v>Corpo de BSTC D=1.00m</v>
          </cell>
          <cell r="C97" t="str">
            <v>DNER-ES284/97</v>
          </cell>
          <cell r="D97" t="str">
            <v xml:space="preserve"> </v>
          </cell>
          <cell r="E97" t="str">
            <v xml:space="preserve">m </v>
          </cell>
          <cell r="F97">
            <v>99</v>
          </cell>
          <cell r="G97">
            <v>280.33</v>
          </cell>
        </row>
        <row r="98">
          <cell r="A98" t="str">
            <v>04.101.02</v>
          </cell>
          <cell r="B98" t="str">
            <v>Boca de BSTC D=0.80m-normal</v>
          </cell>
          <cell r="C98" t="str">
            <v>DNER-ES284/97</v>
          </cell>
          <cell r="D98" t="str">
            <v xml:space="preserve"> </v>
          </cell>
          <cell r="E98" t="str">
            <v>un</v>
          </cell>
          <cell r="F98">
            <v>16</v>
          </cell>
          <cell r="G98">
            <v>494.05</v>
          </cell>
        </row>
        <row r="99">
          <cell r="A99" t="str">
            <v>04.101.03</v>
          </cell>
          <cell r="B99" t="str">
            <v>Boca de BSTC D=1.00m-normal</v>
          </cell>
          <cell r="C99" t="str">
            <v>DNER-ES284/97</v>
          </cell>
          <cell r="D99" t="str">
            <v xml:space="preserve"> </v>
          </cell>
          <cell r="E99" t="str">
            <v>un</v>
          </cell>
          <cell r="F99">
            <v>6</v>
          </cell>
          <cell r="G99">
            <v>757.56</v>
          </cell>
        </row>
        <row r="100">
          <cell r="A100" t="str">
            <v>P04.110.00</v>
          </cell>
          <cell r="B100" t="str">
            <v>Corpo de BDTC D=0.80m c/ laje de concreto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33</v>
          </cell>
          <cell r="G100">
            <v>335.3</v>
          </cell>
        </row>
        <row r="101">
          <cell r="A101" t="str">
            <v>04.110.01</v>
          </cell>
          <cell r="B101" t="str">
            <v>Corpo de BDTC D=1.00m</v>
          </cell>
          <cell r="C101" t="str">
            <v>DNER-ES284/97</v>
          </cell>
          <cell r="D101" t="str">
            <v xml:space="preserve"> </v>
          </cell>
          <cell r="E101" t="str">
            <v>m</v>
          </cell>
          <cell r="F101">
            <v>69</v>
          </cell>
          <cell r="G101">
            <v>572.14</v>
          </cell>
        </row>
        <row r="102">
          <cell r="A102" t="str">
            <v>04.110.02</v>
          </cell>
          <cell r="B102" t="str">
            <v>Corpo de BDTC D=1.20m</v>
          </cell>
          <cell r="C102" t="str">
            <v>DNER-ES284/97</v>
          </cell>
          <cell r="D102" t="str">
            <v xml:space="preserve"> </v>
          </cell>
          <cell r="E102" t="str">
            <v>m</v>
          </cell>
          <cell r="F102">
            <v>21</v>
          </cell>
          <cell r="G102">
            <v>745.38</v>
          </cell>
        </row>
        <row r="103">
          <cell r="A103" t="str">
            <v>P04.111.01</v>
          </cell>
          <cell r="B103" t="str">
            <v>Boca de BDTC D=0.80m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2</v>
          </cell>
          <cell r="G103">
            <v>560.76</v>
          </cell>
        </row>
        <row r="104">
          <cell r="A104" t="str">
            <v>04.111.01</v>
          </cell>
          <cell r="B104" t="str">
            <v>Boca de BDTC D=1.00m-normal</v>
          </cell>
          <cell r="C104" t="str">
            <v>DNER-ES284/97</v>
          </cell>
          <cell r="D104" t="str">
            <v xml:space="preserve"> </v>
          </cell>
          <cell r="E104" t="str">
            <v>un</v>
          </cell>
          <cell r="F104">
            <v>11</v>
          </cell>
          <cell r="G104">
            <v>1056.6199999999999</v>
          </cell>
        </row>
        <row r="105">
          <cell r="A105" t="str">
            <v>04.111.02</v>
          </cell>
          <cell r="B105" t="str">
            <v>Boca de BDTC D=1.20m-normal</v>
          </cell>
          <cell r="C105" t="str">
            <v>DNER-ES284/97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1521.54</v>
          </cell>
        </row>
        <row r="106">
          <cell r="A106" t="str">
            <v>04.120.02</v>
          </cell>
          <cell r="B106" t="str">
            <v>Corpo de BTTC D=1.20m</v>
          </cell>
          <cell r="C106" t="str">
            <v>DNER-ES284/97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1110.23</v>
          </cell>
        </row>
        <row r="107">
          <cell r="A107" t="str">
            <v>04.121.02</v>
          </cell>
          <cell r="B107" t="str">
            <v>Boca de BTTC D=1.20m-normal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3</v>
          </cell>
          <cell r="G107">
            <v>1955.59</v>
          </cell>
        </row>
        <row r="108">
          <cell r="A108" t="str">
            <v>04.200.02</v>
          </cell>
          <cell r="B108" t="str">
            <v>Corpo de BSCC 2.00x2.00m-H=0 a 1.00m</v>
          </cell>
          <cell r="C108" t="str">
            <v>DNER-ES286/97</v>
          </cell>
          <cell r="D108" t="str">
            <v xml:space="preserve"> </v>
          </cell>
          <cell r="E108" t="str">
            <v>m</v>
          </cell>
          <cell r="F108">
            <v>21</v>
          </cell>
          <cell r="G108">
            <v>737.8</v>
          </cell>
        </row>
        <row r="109">
          <cell r="A109" t="str">
            <v>04.200.05</v>
          </cell>
          <cell r="B109" t="str">
            <v>Corpo de BSCC 1.50x1.50m-H=1.00 a 2.50m</v>
          </cell>
          <cell r="C109" t="str">
            <v>DNER-ES286/97</v>
          </cell>
          <cell r="D109" t="str">
            <v xml:space="preserve"> </v>
          </cell>
          <cell r="E109" t="str">
            <v>m</v>
          </cell>
          <cell r="F109">
            <v>23</v>
          </cell>
          <cell r="G109">
            <v>468.54</v>
          </cell>
        </row>
        <row r="110">
          <cell r="A110" t="str">
            <v>04.201.01</v>
          </cell>
          <cell r="B110" t="str">
            <v>Boca de BSCC 1.50x1.50m - normal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4</v>
          </cell>
          <cell r="G110">
            <v>3149.41</v>
          </cell>
        </row>
        <row r="111">
          <cell r="A111" t="str">
            <v>04.201.02</v>
          </cell>
          <cell r="B111" t="str">
            <v>Boca de BSCC 2.00x2.00m - normal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3</v>
          </cell>
          <cell r="G111">
            <v>4874.24</v>
          </cell>
        </row>
        <row r="112">
          <cell r="A112" t="str">
            <v>04.999.01</v>
          </cell>
          <cell r="B112" t="str">
            <v>Remoção de bueiros existentes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147</v>
          </cell>
          <cell r="G112">
            <v>13.06</v>
          </cell>
        </row>
        <row r="113">
          <cell r="A113" t="str">
            <v>04.999.02</v>
          </cell>
          <cell r="B113" t="str">
            <v>Demolição de dispositivos de concreto</v>
          </cell>
          <cell r="C113" t="str">
            <v>DNER-ES296/97</v>
          </cell>
          <cell r="D113" t="str">
            <v xml:space="preserve"> </v>
          </cell>
          <cell r="E113" t="str">
            <v>m3</v>
          </cell>
          <cell r="F113">
            <v>88</v>
          </cell>
          <cell r="G113">
            <v>12.58</v>
          </cell>
        </row>
        <row r="114">
          <cell r="A114" t="str">
            <v>P 04.610.01</v>
          </cell>
          <cell r="B114" t="str">
            <v>Demolição e remoção de pontilhão de madeira</v>
          </cell>
          <cell r="C114" t="str">
            <v xml:space="preserve"> </v>
          </cell>
          <cell r="D114" t="str">
            <v xml:space="preserve"> </v>
          </cell>
          <cell r="E114" t="str">
            <v>m2</v>
          </cell>
          <cell r="F114">
            <v>12</v>
          </cell>
          <cell r="G114">
            <v>40.74</v>
          </cell>
        </row>
        <row r="115">
          <cell r="F115" t="str">
            <v>SUB-TOTAL</v>
          </cell>
        </row>
        <row r="116">
          <cell r="B116" t="str">
            <v>OBRAS COMPLEMENTARES</v>
          </cell>
        </row>
        <row r="117">
          <cell r="A117" t="str">
            <v>05.100.00</v>
          </cell>
          <cell r="B117" t="str">
            <v>Enleivamento</v>
          </cell>
          <cell r="C117" t="str">
            <v>DNER-ES341/97</v>
          </cell>
          <cell r="D117" t="str">
            <v xml:space="preserve"> </v>
          </cell>
          <cell r="E117" t="str">
            <v>m2</v>
          </cell>
          <cell r="F117">
            <v>45657</v>
          </cell>
          <cell r="G117">
            <v>2.06</v>
          </cell>
        </row>
        <row r="118">
          <cell r="A118" t="str">
            <v>05.102.00</v>
          </cell>
          <cell r="B118" t="str">
            <v>Hidrossemeadura</v>
          </cell>
          <cell r="C118" t="str">
            <v>DNER-ES341/97</v>
          </cell>
          <cell r="D118" t="str">
            <v xml:space="preserve"> </v>
          </cell>
          <cell r="E118" t="str">
            <v>m2</v>
          </cell>
          <cell r="F118">
            <v>25854</v>
          </cell>
          <cell r="G118">
            <v>0.49</v>
          </cell>
        </row>
        <row r="119">
          <cell r="A119" t="str">
            <v>P 05.100.02</v>
          </cell>
          <cell r="B119" t="str">
            <v>Fornecimento e plantio de árvore selecionada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355</v>
          </cell>
          <cell r="G119">
            <v>6.02</v>
          </cell>
        </row>
        <row r="120">
          <cell r="A120" t="str">
            <v>R2</v>
          </cell>
          <cell r="B120" t="str">
            <v>Remanejamento de Rede de Alta Tensão (138kV)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180</v>
          </cell>
          <cell r="G120">
            <v>6.2</v>
          </cell>
        </row>
        <row r="121">
          <cell r="A121" t="str">
            <v>R14</v>
          </cell>
          <cell r="B121" t="str">
            <v>Remanejamento de Poste de Concreto 11/300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75</v>
          </cell>
        </row>
        <row r="122">
          <cell r="A122" t="str">
            <v>R31</v>
          </cell>
          <cell r="B122" t="str">
            <v>Remoção de poste metálico c/iluminação - 1pétala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3</v>
          </cell>
          <cell r="G122">
            <v>75</v>
          </cell>
        </row>
        <row r="123">
          <cell r="A123" t="str">
            <v>R32</v>
          </cell>
          <cell r="B123" t="str">
            <v>Remoção de poste metálico c/iluminação - 2pétalas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3</v>
          </cell>
          <cell r="G123">
            <v>75</v>
          </cell>
        </row>
      </sheetData>
      <sheetData sheetId="2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78000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390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1281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2898</v>
          </cell>
          <cell r="G19">
            <v>1.98</v>
          </cell>
        </row>
        <row r="20">
          <cell r="A20" t="str">
            <v>01.100.12</v>
          </cell>
          <cell r="B20" t="str">
            <v>Escavação,carga e transportes de material de 1a categoria DMT=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10522</v>
          </cell>
          <cell r="G20">
            <v>2.19</v>
          </cell>
        </row>
        <row r="21">
          <cell r="A21" t="str">
            <v>01.100.14</v>
          </cell>
          <cell r="B21" t="str">
            <v>Escavação,carga e transportes de material de 1a categoria DMT=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1455</v>
          </cell>
          <cell r="G21">
            <v>2.4</v>
          </cell>
        </row>
        <row r="22">
          <cell r="A22" t="str">
            <v>01.100.19</v>
          </cell>
          <cell r="B22" t="str">
            <v>Escavação,carga e transportes de material de 1a categoria DMT= 2000 a 3000m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7388</v>
          </cell>
          <cell r="G22">
            <v>3.26</v>
          </cell>
        </row>
        <row r="23">
          <cell r="A23" t="str">
            <v>01.101.14</v>
          </cell>
          <cell r="B23" t="str">
            <v>Escavação,carga e transportes de material de 2a categoria,c/CB,  DMT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970</v>
          </cell>
          <cell r="G23">
            <v>3.49</v>
          </cell>
        </row>
        <row r="24">
          <cell r="A24" t="str">
            <v>01.101.19</v>
          </cell>
          <cell r="B24" t="str">
            <v>Escavação,carga e transportes de material de 2a categoria,c/CB,  DMT 2000 a 3000m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4925</v>
          </cell>
          <cell r="G24">
            <v>4.51</v>
          </cell>
        </row>
        <row r="25">
          <cell r="A25" t="str">
            <v>01.510.00</v>
          </cell>
          <cell r="B25" t="str">
            <v>Compactação de aterros a 95%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11953</v>
          </cell>
          <cell r="G25">
            <v>0.79</v>
          </cell>
        </row>
        <row r="26">
          <cell r="A26" t="str">
            <v>01.511.00</v>
          </cell>
          <cell r="B26" t="str">
            <v>Compactação de aterros a 100% Proctor Normal</v>
          </cell>
          <cell r="C26" t="str">
            <v>DNER-ES282/97</v>
          </cell>
          <cell r="D26" t="str">
            <v xml:space="preserve"> </v>
          </cell>
          <cell r="E26" t="str">
            <v>m3</v>
          </cell>
          <cell r="F26">
            <v>12582</v>
          </cell>
          <cell r="G26">
            <v>1.36</v>
          </cell>
        </row>
        <row r="27">
          <cell r="F27" t="str">
            <v>SUB-TOTAL</v>
          </cell>
        </row>
        <row r="29">
          <cell r="B29" t="str">
            <v>PAVIMENTAÇÃO</v>
          </cell>
        </row>
        <row r="30">
          <cell r="A30" t="str">
            <v>02.000.00</v>
          </cell>
          <cell r="B30" t="str">
            <v>Regularização do subleito</v>
          </cell>
          <cell r="C30" t="str">
            <v xml:space="preserve"> </v>
          </cell>
          <cell r="D30" t="str">
            <v xml:space="preserve"> </v>
          </cell>
          <cell r="E30" t="str">
            <v>m2</v>
          </cell>
          <cell r="F30">
            <v>33079</v>
          </cell>
          <cell r="G30">
            <v>0.3</v>
          </cell>
        </row>
        <row r="31">
          <cell r="A31" t="str">
            <v>DER53130</v>
          </cell>
          <cell r="B31" t="str">
            <v>Camada de macadame seco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7328</v>
          </cell>
          <cell r="G31">
            <v>21.86</v>
          </cell>
        </row>
        <row r="32">
          <cell r="A32" t="str">
            <v>02.230.00</v>
          </cell>
          <cell r="B32" t="str">
            <v>Base brita graduada</v>
          </cell>
          <cell r="C32" t="str">
            <v>DNER-ES303/97</v>
          </cell>
          <cell r="D32" t="str">
            <v xml:space="preserve"> </v>
          </cell>
          <cell r="E32" t="str">
            <v>m3</v>
          </cell>
          <cell r="F32">
            <v>4583</v>
          </cell>
          <cell r="G32">
            <v>28.06</v>
          </cell>
        </row>
        <row r="33">
          <cell r="A33" t="str">
            <v>02.300.00</v>
          </cell>
          <cell r="B33" t="str">
            <v>Imprimação - Fornecimento, transporte e execução</v>
          </cell>
          <cell r="C33" t="str">
            <v>DNER-ES306/97</v>
          </cell>
          <cell r="D33" t="str">
            <v xml:space="preserve"> </v>
          </cell>
          <cell r="E33" t="str">
            <v>m2</v>
          </cell>
          <cell r="F33">
            <v>30503</v>
          </cell>
          <cell r="G33">
            <v>1.1100000000000001</v>
          </cell>
        </row>
        <row r="34">
          <cell r="A34" t="str">
            <v>02.400.00</v>
          </cell>
          <cell r="B34" t="str">
            <v>Pintura de ligação - Fornec., transporte e execução</v>
          </cell>
          <cell r="C34" t="str">
            <v>DNER-ES307/97</v>
          </cell>
          <cell r="D34" t="str">
            <v xml:space="preserve"> </v>
          </cell>
          <cell r="E34" t="str">
            <v>m2</v>
          </cell>
          <cell r="F34">
            <v>55033</v>
          </cell>
          <cell r="G34">
            <v>0.41</v>
          </cell>
        </row>
        <row r="35">
          <cell r="A35" t="str">
            <v>02.540.01</v>
          </cell>
          <cell r="B35" t="str">
            <v>Concreto betuminoso usinado a quente - usina 100/140 t/h</v>
          </cell>
          <cell r="C35" t="str">
            <v>DNER-ES313/97</v>
          </cell>
          <cell r="D35" t="str">
            <v xml:space="preserve"> </v>
          </cell>
          <cell r="E35" t="str">
            <v>t</v>
          </cell>
          <cell r="F35">
            <v>6110</v>
          </cell>
          <cell r="G35">
            <v>67.64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238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1515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953.6</v>
          </cell>
          <cell r="G40">
            <v>3.03</v>
          </cell>
        </row>
        <row r="41">
          <cell r="A41" t="str">
            <v>04.400.02</v>
          </cell>
          <cell r="B41" t="str">
            <v>Valeta de prot. de cortes c/ revest. vegetal VPC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154</v>
          </cell>
          <cell r="G41">
            <v>23.24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776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1837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6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1133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3</v>
          </cell>
          <cell r="G46">
            <v>20.86</v>
          </cell>
        </row>
        <row r="47">
          <cell r="A47" t="str">
            <v>04.900.21</v>
          </cell>
          <cell r="B47" t="str">
            <v>Sarjeta de cant. central de concreto-SCC 01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66</v>
          </cell>
          <cell r="G47">
            <v>13.85</v>
          </cell>
        </row>
        <row r="48">
          <cell r="A48" t="str">
            <v>04.900.04</v>
          </cell>
          <cell r="B48" t="str">
            <v>Sarjeta triangular de concreto-STC 04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473</v>
          </cell>
          <cell r="G48">
            <v>12.93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3</v>
          </cell>
          <cell r="G50">
            <v>503.68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04.960.01</v>
          </cell>
          <cell r="B53" t="str">
            <v>Boca de lobo simples c/ grelha de concreto-BLS 01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203.51</v>
          </cell>
        </row>
        <row r="54">
          <cell r="A54" t="str">
            <v>04.960.02</v>
          </cell>
          <cell r="B54" t="str">
            <v>Boca de lobo simples c/ grelha de concreto-BLS 02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9</v>
          </cell>
          <cell r="G54">
            <v>257.83999999999997</v>
          </cell>
        </row>
        <row r="55">
          <cell r="A55" t="str">
            <v>04.960.03</v>
          </cell>
          <cell r="B55" t="str">
            <v>Boca de lobo simples c/ grelha de concreto-BLS 03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5</v>
          </cell>
          <cell r="G55">
            <v>312.23</v>
          </cell>
        </row>
        <row r="56">
          <cell r="A56" t="str">
            <v>P.04.100.15</v>
          </cell>
          <cell r="B56" t="str">
            <v>Caixa de ligação e passagem BSTC,  D=1,00m, H=1,50m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741.5</v>
          </cell>
        </row>
        <row r="57">
          <cell r="A57" t="str">
            <v>04.962.02</v>
          </cell>
          <cell r="B57" t="str">
            <v>Caixa de ligação e passagem- CLP 02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359.92</v>
          </cell>
        </row>
        <row r="58">
          <cell r="A58" t="str">
            <v>04.999.02</v>
          </cell>
          <cell r="B58" t="str">
            <v>Demolição de dispositivos de concreto</v>
          </cell>
          <cell r="C58" t="str">
            <v>DNER-ES296/97</v>
          </cell>
          <cell r="D58" t="str">
            <v xml:space="preserve"> </v>
          </cell>
          <cell r="E58" t="str">
            <v>m3</v>
          </cell>
          <cell r="F58">
            <v>15</v>
          </cell>
          <cell r="G58">
            <v>12.58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773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426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82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6</v>
          </cell>
          <cell r="G64">
            <v>299.62</v>
          </cell>
        </row>
        <row r="65">
          <cell r="A65" t="str">
            <v>04.910.05</v>
          </cell>
          <cell r="B65" t="str">
            <v>Meio-fio de concreto-MFC 05</v>
          </cell>
          <cell r="C65" t="str">
            <v>DNER-ES290/97</v>
          </cell>
          <cell r="D65" t="str">
            <v xml:space="preserve"> </v>
          </cell>
          <cell r="E65" t="str">
            <v>m</v>
          </cell>
          <cell r="F65">
            <v>8514</v>
          </cell>
          <cell r="G65">
            <v>10.54</v>
          </cell>
        </row>
        <row r="66">
          <cell r="F66" t="str">
            <v>SUB-TOTAL</v>
          </cell>
        </row>
        <row r="68">
          <cell r="B68" t="str">
            <v>OBRAS DE ARTE CORRENTES</v>
          </cell>
        </row>
        <row r="69">
          <cell r="A69" t="str">
            <v>04.100.02</v>
          </cell>
          <cell r="B69" t="str">
            <v>Corpo de BSTC D=0.80m</v>
          </cell>
          <cell r="C69" t="str">
            <v>DNER-ES284/97</v>
          </cell>
          <cell r="D69" t="str">
            <v xml:space="preserve"> </v>
          </cell>
          <cell r="E69" t="str">
            <v xml:space="preserve">m </v>
          </cell>
          <cell r="F69">
            <v>44</v>
          </cell>
          <cell r="G69">
            <v>201.98</v>
          </cell>
        </row>
        <row r="70">
          <cell r="A70" t="str">
            <v>04.100.03</v>
          </cell>
          <cell r="B70" t="str">
            <v>Corpo de BSTC D=1.00m</v>
          </cell>
          <cell r="C70" t="str">
            <v>DNER-ES284/97</v>
          </cell>
          <cell r="D70" t="str">
            <v xml:space="preserve"> </v>
          </cell>
          <cell r="E70" t="str">
            <v xml:space="preserve">m </v>
          </cell>
          <cell r="F70">
            <v>40</v>
          </cell>
          <cell r="G70">
            <v>280.33</v>
          </cell>
        </row>
        <row r="71">
          <cell r="A71" t="str">
            <v>04.101.02</v>
          </cell>
          <cell r="B71" t="str">
            <v>Boca de BSTC D=0.80m-normal</v>
          </cell>
          <cell r="C71" t="str">
            <v>DNER-ES284/97</v>
          </cell>
          <cell r="D71" t="str">
            <v xml:space="preserve"> </v>
          </cell>
          <cell r="E71" t="str">
            <v>un</v>
          </cell>
          <cell r="F71">
            <v>3</v>
          </cell>
          <cell r="G71">
            <v>494.05</v>
          </cell>
        </row>
        <row r="72">
          <cell r="A72" t="str">
            <v>04.101.03</v>
          </cell>
          <cell r="B72" t="str">
            <v>Boca de BSTC D=1.00m-normal</v>
          </cell>
          <cell r="C72" t="str">
            <v>DNER-ES284/97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757.56</v>
          </cell>
        </row>
        <row r="73">
          <cell r="A73" t="str">
            <v>04.110.01</v>
          </cell>
          <cell r="B73" t="str">
            <v>Corpo de BDTC D=1.00m</v>
          </cell>
          <cell r="C73" t="str">
            <v>DNER-ES284/97</v>
          </cell>
          <cell r="D73" t="str">
            <v xml:space="preserve"> </v>
          </cell>
          <cell r="E73" t="str">
            <v>m</v>
          </cell>
          <cell r="F73">
            <v>27</v>
          </cell>
          <cell r="G73">
            <v>572.14</v>
          </cell>
        </row>
        <row r="74">
          <cell r="A74" t="str">
            <v>04.111.01</v>
          </cell>
          <cell r="B74" t="str">
            <v>Boca de BDTC D=1.00m-normal</v>
          </cell>
          <cell r="C74" t="str">
            <v>DNER-ES284/97</v>
          </cell>
          <cell r="D74" t="str">
            <v xml:space="preserve"> </v>
          </cell>
          <cell r="E74" t="str">
            <v>un</v>
          </cell>
          <cell r="F74">
            <v>4</v>
          </cell>
          <cell r="G74">
            <v>1056.6199999999999</v>
          </cell>
        </row>
        <row r="75">
          <cell r="F75" t="str">
            <v>SUB-TOTAL</v>
          </cell>
        </row>
        <row r="76">
          <cell r="B76" t="str">
            <v>OBRAS COMPLEMENTARES</v>
          </cell>
        </row>
        <row r="77">
          <cell r="A77" t="str">
            <v>05.100.00</v>
          </cell>
          <cell r="B77" t="str">
            <v>Enleivamento</v>
          </cell>
          <cell r="C77" t="str">
            <v>DNER-ES341/97</v>
          </cell>
          <cell r="D77" t="str">
            <v xml:space="preserve"> </v>
          </cell>
          <cell r="E77" t="str">
            <v>m2</v>
          </cell>
          <cell r="F77">
            <v>14884</v>
          </cell>
          <cell r="G77">
            <v>2.06</v>
          </cell>
        </row>
        <row r="78">
          <cell r="A78" t="str">
            <v>P 05.100.02</v>
          </cell>
          <cell r="B78" t="str">
            <v>Fornecimento e plantio de árvore selecionada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275</v>
          </cell>
          <cell r="G78">
            <v>6.02</v>
          </cell>
        </row>
        <row r="79">
          <cell r="A79" t="str">
            <v>DER81950</v>
          </cell>
          <cell r="B79" t="str">
            <v>Calçada em lastro de brita c/revestimento em concreto</v>
          </cell>
          <cell r="C79" t="str">
            <v xml:space="preserve"> </v>
          </cell>
          <cell r="D79" t="str">
            <v xml:space="preserve"> </v>
          </cell>
          <cell r="E79" t="str">
            <v>m2</v>
          </cell>
          <cell r="F79">
            <v>5840</v>
          </cell>
          <cell r="G79">
            <v>8.94</v>
          </cell>
        </row>
        <row r="80">
          <cell r="A80" t="str">
            <v>PI 04</v>
          </cell>
          <cell r="B80" t="str">
            <v xml:space="preserve">Luminária p/ iluminação pública ref.SRC-612 da Philips ou similar 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87</v>
          </cell>
          <cell r="G80">
            <v>425.5</v>
          </cell>
        </row>
        <row r="81">
          <cell r="A81" t="str">
            <v>PI 10</v>
          </cell>
          <cell r="B81" t="str">
            <v>Lâmpada a vapor de mercúrio 250W, alta pressão, base E40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69</v>
          </cell>
          <cell r="G81">
            <v>28.75</v>
          </cell>
        </row>
        <row r="82">
          <cell r="A82" t="str">
            <v>PI 18</v>
          </cell>
          <cell r="B82" t="str">
            <v>Braço curvo p/ iluminação pública padrão CELESC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87</v>
          </cell>
          <cell r="G82">
            <v>6.33</v>
          </cell>
        </row>
        <row r="83">
          <cell r="A83" t="str">
            <v>PI 20</v>
          </cell>
          <cell r="B83" t="str">
            <v>Poste de concreto duplo T 10m, 150 daN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30</v>
          </cell>
          <cell r="G83">
            <v>200</v>
          </cell>
        </row>
        <row r="84">
          <cell r="A84" t="str">
            <v>PI 24</v>
          </cell>
          <cell r="B84" t="str">
            <v>Fita elétrica auto fusão a base de borracha EPR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</v>
          </cell>
          <cell r="G84">
            <v>6.39</v>
          </cell>
        </row>
        <row r="85">
          <cell r="A85" t="str">
            <v>PI 25</v>
          </cell>
          <cell r="B85" t="str">
            <v>Fita adesiva plástica isolante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3.84</v>
          </cell>
        </row>
        <row r="86">
          <cell r="A86" t="str">
            <v>PI 30</v>
          </cell>
          <cell r="B86" t="str">
            <v>Haste para aterramento aço-cobre D 13x2400mm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30</v>
          </cell>
          <cell r="G86">
            <v>6.04</v>
          </cell>
        </row>
        <row r="87">
          <cell r="A87" t="str">
            <v>PI 31</v>
          </cell>
          <cell r="B87" t="str">
            <v>Cabo de cobre nú meio duro, 7 fios 2AWG</v>
          </cell>
          <cell r="C87" t="str">
            <v xml:space="preserve"> </v>
          </cell>
          <cell r="D87" t="str">
            <v xml:space="preserve"> </v>
          </cell>
          <cell r="E87" t="str">
            <v>kg</v>
          </cell>
          <cell r="F87">
            <v>18</v>
          </cell>
          <cell r="G87">
            <v>7.02</v>
          </cell>
        </row>
        <row r="88">
          <cell r="A88" t="str">
            <v>PI 36</v>
          </cell>
          <cell r="B88" t="str">
            <v>Construção de embasamento p/ poste tipo engastado, concreto duplo T, 10m de altura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30</v>
          </cell>
          <cell r="G88">
            <v>285</v>
          </cell>
        </row>
        <row r="89">
          <cell r="A89" t="str">
            <v>PI 39</v>
          </cell>
          <cell r="B89" t="str">
            <v>Fixação de haste de terra e conexão ao neutro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30</v>
          </cell>
          <cell r="G89">
            <v>35</v>
          </cell>
        </row>
        <row r="90">
          <cell r="A90" t="str">
            <v>PI 45</v>
          </cell>
          <cell r="B90" t="str">
            <v>Montagem eletromecânica de luminária padrão CELESC em poste de 11m de altura, duplo T,c/ fixação dos equip.e conexões elétricos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87</v>
          </cell>
          <cell r="G90">
            <v>35</v>
          </cell>
        </row>
        <row r="91">
          <cell r="A91" t="str">
            <v>PI 48</v>
          </cell>
          <cell r="B91" t="str">
            <v>Armação secundária p/ 2 estribo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60</v>
          </cell>
          <cell r="G91">
            <v>7.5</v>
          </cell>
        </row>
        <row r="92">
          <cell r="A92" t="str">
            <v>PI 49</v>
          </cell>
          <cell r="B92" t="str">
            <v>Armação secundária p/ 1 estribo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30</v>
          </cell>
          <cell r="G92">
            <v>3.5</v>
          </cell>
        </row>
        <row r="93">
          <cell r="A93" t="str">
            <v>PI 61</v>
          </cell>
          <cell r="B93" t="str">
            <v>Isolador de roldana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150</v>
          </cell>
          <cell r="G93">
            <v>4.5</v>
          </cell>
        </row>
        <row r="94">
          <cell r="A94" t="str">
            <v>PI 65</v>
          </cell>
          <cell r="B94" t="str">
            <v>Cabo de alumínio 1/0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2880</v>
          </cell>
          <cell r="G94">
            <v>1.7</v>
          </cell>
        </row>
        <row r="95">
          <cell r="A95" t="str">
            <v>PI 69</v>
          </cell>
          <cell r="B95" t="str">
            <v>Instalação de poste concreto duplo T, 10m de altura, engastado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200</v>
          </cell>
        </row>
        <row r="96">
          <cell r="A96" t="str">
            <v>R16</v>
          </cell>
          <cell r="B96" t="str">
            <v>Remanejamento de Poste de Concreto 10/150 c/ 1 pétala (400W) instalado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12</v>
          </cell>
          <cell r="G96">
            <v>150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EMP AN"/>
      <sheetName val="DESEMP COM NE"/>
      <sheetName val="DESEMP COM SE"/>
      <sheetName val="DESEMP COM SL"/>
      <sheetName val="DESEMP COM TC"/>
      <sheetName val="DADOS"/>
      <sheetName val="Contratações"/>
      <sheetName val="PROP ELAB GANH"/>
      <sheetName val="PARETOS"/>
      <sheetName val="FAIXA PROPOSTAS"/>
      <sheetName val="DER janeiro98"/>
      <sheetName val="REAJUSTE"/>
      <sheetName val="BDPROP"/>
      <sheetName val="Projeções BRGAAP"/>
      <sheetName val="Preços_BSTC"/>
      <sheetName val="#REF"/>
      <sheetName val="DESEMP_AN"/>
      <sheetName val="DESEMP_COM_NE"/>
      <sheetName val="DESEMP_COM_SE"/>
      <sheetName val="DESEMP_COM_SL"/>
      <sheetName val="DESEMP_COM_TC"/>
      <sheetName val="PROP_ELAB_GANH"/>
      <sheetName val="FAIXA_PROPOSTAS"/>
      <sheetName val="DER_janeiro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ANO</v>
          </cell>
        </row>
      </sheetData>
      <sheetData sheetId="6" refreshError="1"/>
      <sheetData sheetId="7" refreshError="1">
        <row r="9">
          <cell r="C9" t="e">
            <v>#NAME?</v>
          </cell>
          <cell r="E9" t="e">
            <v>#NAME?</v>
          </cell>
          <cell r="K9" t="e">
            <v>#NAME?</v>
          </cell>
        </row>
        <row r="10">
          <cell r="C10" t="e">
            <v>#NAME?</v>
          </cell>
          <cell r="E10" t="e">
            <v>#NAME?</v>
          </cell>
          <cell r="K10" t="e">
            <v>#NAME?</v>
          </cell>
        </row>
        <row r="11">
          <cell r="C11" t="e">
            <v>#NAME?</v>
          </cell>
          <cell r="E11" t="e">
            <v>#NAME?</v>
          </cell>
          <cell r="K11" t="e">
            <v>#NAME?</v>
          </cell>
        </row>
        <row r="12">
          <cell r="C12" t="e">
            <v>#NAME?</v>
          </cell>
          <cell r="E12" t="e">
            <v>#NAME?</v>
          </cell>
          <cell r="K12" t="e">
            <v>#NAME?</v>
          </cell>
        </row>
        <row r="13">
          <cell r="C13" t="e">
            <v>#NAME?</v>
          </cell>
          <cell r="E13" t="e">
            <v>#NAME?</v>
          </cell>
          <cell r="K13" t="e">
            <v>#NAME?</v>
          </cell>
        </row>
        <row r="14">
          <cell r="C14" t="e">
            <v>#NAME?</v>
          </cell>
          <cell r="E14" t="e">
            <v>#NAME?</v>
          </cell>
          <cell r="K14" t="e">
            <v>#NAME?</v>
          </cell>
        </row>
        <row r="15">
          <cell r="C15" t="e">
            <v>#NAME?</v>
          </cell>
          <cell r="E15" t="e">
            <v>#NAME?</v>
          </cell>
          <cell r="K15" t="e">
            <v>#NAME?</v>
          </cell>
        </row>
        <row r="47">
          <cell r="P47" t="e">
            <v>#NAME?</v>
          </cell>
        </row>
        <row r="48">
          <cell r="P48" t="e">
            <v>#NAME?</v>
          </cell>
        </row>
        <row r="49">
          <cell r="P49" t="e">
            <v>#NAME?</v>
          </cell>
        </row>
        <row r="50">
          <cell r="P50" t="e">
            <v>#NAME?</v>
          </cell>
        </row>
        <row r="51">
          <cell r="P51" t="e">
            <v>#NAME?</v>
          </cell>
        </row>
        <row r="52">
          <cell r="P52" t="e">
            <v>#NAME?</v>
          </cell>
        </row>
        <row r="53">
          <cell r="P53" t="e">
            <v>#NAME?</v>
          </cell>
        </row>
        <row r="54">
          <cell r="P54" t="e">
            <v>#NAME?</v>
          </cell>
        </row>
        <row r="55">
          <cell r="P55" t="e">
            <v>#NAME?</v>
          </cell>
        </row>
        <row r="70">
          <cell r="L70">
            <v>1993</v>
          </cell>
          <cell r="P70" t="e">
            <v>#NAME?</v>
          </cell>
        </row>
        <row r="71">
          <cell r="L71">
            <v>1994</v>
          </cell>
          <cell r="P71" t="e">
            <v>#NAME?</v>
          </cell>
        </row>
        <row r="72">
          <cell r="L72">
            <v>1995</v>
          </cell>
          <cell r="P72" t="e">
            <v>#NAME?</v>
          </cell>
        </row>
        <row r="73">
          <cell r="L73">
            <v>1996</v>
          </cell>
          <cell r="P73" t="e">
            <v>#NAME?</v>
          </cell>
        </row>
        <row r="74">
          <cell r="L74">
            <v>1997</v>
          </cell>
          <cell r="P74" t="e">
            <v>#NAME?</v>
          </cell>
        </row>
        <row r="75">
          <cell r="L75">
            <v>1998</v>
          </cell>
          <cell r="P75" t="e">
            <v>#NAME?</v>
          </cell>
        </row>
        <row r="76">
          <cell r="L76">
            <v>1999</v>
          </cell>
          <cell r="P76" t="e">
            <v>#NAME?</v>
          </cell>
        </row>
        <row r="77">
          <cell r="L77">
            <v>2000</v>
          </cell>
          <cell r="P77" t="e">
            <v>#NAME?</v>
          </cell>
        </row>
        <row r="78">
          <cell r="L78" t="str">
            <v>Geral</v>
          </cell>
          <cell r="P78" t="e">
            <v>#NAME?</v>
          </cell>
        </row>
        <row r="93">
          <cell r="K93" t="str">
            <v>Rodoviário</v>
          </cell>
        </row>
        <row r="94">
          <cell r="K94" t="str">
            <v>Saneamento</v>
          </cell>
        </row>
        <row r="95">
          <cell r="K95" t="str">
            <v>Aeronáutica</v>
          </cell>
          <cell r="L95" t="e">
            <v>#NAME?</v>
          </cell>
        </row>
        <row r="96">
          <cell r="K96" t="str">
            <v>Energia</v>
          </cell>
          <cell r="L96" t="e">
            <v>#NAME?</v>
          </cell>
        </row>
        <row r="97">
          <cell r="K97" t="str">
            <v>Industrial</v>
          </cell>
          <cell r="L97" t="e">
            <v>#NAME?</v>
          </cell>
        </row>
        <row r="98">
          <cell r="K98" t="str">
            <v>Mineração</v>
          </cell>
          <cell r="L98" t="e">
            <v>#NAME?</v>
          </cell>
        </row>
        <row r="99">
          <cell r="K99" t="str">
            <v>Outros</v>
          </cell>
          <cell r="L99" t="e">
            <v>#NAME?</v>
          </cell>
        </row>
        <row r="100">
          <cell r="L100" t="e">
            <v>#NAME?</v>
          </cell>
        </row>
        <row r="101">
          <cell r="L101" t="e">
            <v>#NAME?</v>
          </cell>
        </row>
      </sheetData>
      <sheetData sheetId="8" refreshError="1">
        <row r="4">
          <cell r="M4" t="e">
            <v>#NAME?</v>
          </cell>
          <cell r="N4" t="e">
            <v>#NAME?</v>
          </cell>
        </row>
        <row r="5">
          <cell r="M5" t="e">
            <v>#NAME?</v>
          </cell>
          <cell r="N5" t="e">
            <v>#NAME?</v>
          </cell>
        </row>
        <row r="6">
          <cell r="M6" t="e">
            <v>#NAME?</v>
          </cell>
          <cell r="N6" t="e">
            <v>#NAME?</v>
          </cell>
        </row>
        <row r="7">
          <cell r="M7" t="e">
            <v>#NAME?</v>
          </cell>
          <cell r="N7" t="e">
            <v>#NAME?</v>
          </cell>
        </row>
        <row r="8">
          <cell r="M8" t="e">
            <v>#NAME?</v>
          </cell>
          <cell r="N8" t="e">
            <v>#NAME?</v>
          </cell>
        </row>
        <row r="9">
          <cell r="M9" t="e">
            <v>#NAME?</v>
          </cell>
          <cell r="N9" t="e">
            <v>#NAME?</v>
          </cell>
        </row>
        <row r="10">
          <cell r="M10" t="e">
            <v>#NAME?</v>
          </cell>
          <cell r="N10">
            <v>47009000</v>
          </cell>
        </row>
        <row r="28">
          <cell r="O28" t="e">
            <v>#NAME?</v>
          </cell>
        </row>
        <row r="29">
          <cell r="M29" t="str">
            <v>Rodoviário</v>
          </cell>
          <cell r="N29" t="e">
            <v>#NAME?</v>
          </cell>
          <cell r="O29" t="e">
            <v>#NAME?</v>
          </cell>
        </row>
        <row r="30">
          <cell r="M30" t="str">
            <v>Saneamento</v>
          </cell>
          <cell r="N30" t="e">
            <v>#NAME?</v>
          </cell>
          <cell r="O30" t="e">
            <v>#NAME?</v>
          </cell>
        </row>
        <row r="31">
          <cell r="M31" t="str">
            <v>Urbanização</v>
          </cell>
          <cell r="N31" t="e">
            <v>#NAME?</v>
          </cell>
          <cell r="O31" t="e">
            <v>#NAME?</v>
          </cell>
        </row>
        <row r="32">
          <cell r="M32" t="str">
            <v>Energia</v>
          </cell>
          <cell r="N32" t="e">
            <v>#NAME?</v>
          </cell>
          <cell r="O32" t="e">
            <v>#NAME?</v>
          </cell>
        </row>
        <row r="33">
          <cell r="M33" t="str">
            <v>Diversos</v>
          </cell>
          <cell r="N33" t="e">
            <v>#NAME?</v>
          </cell>
          <cell r="O33" t="e">
            <v>#NAME?</v>
          </cell>
        </row>
        <row r="34">
          <cell r="M34" t="str">
            <v>Transp.Urbano</v>
          </cell>
          <cell r="N34" t="e">
            <v>#NAME?</v>
          </cell>
          <cell r="O34" t="e">
            <v>#NAME?</v>
          </cell>
        </row>
        <row r="35">
          <cell r="M35" t="str">
            <v>Aeronáutica</v>
          </cell>
          <cell r="N35" t="e">
            <v>#NAME?</v>
          </cell>
          <cell r="O35" t="e">
            <v>#NAME?</v>
          </cell>
        </row>
        <row r="36">
          <cell r="M36" t="str">
            <v>Outros</v>
          </cell>
          <cell r="N36" t="e">
            <v>#NAME?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>
        <row r="9">
          <cell r="C9">
            <v>0</v>
          </cell>
        </row>
      </sheetData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RODUT MENSAL"/>
      <sheetName val="PRODUÇÃO ACUM"/>
      <sheetName val="CUSTO MÉD ACUM"/>
      <sheetName val="Produt JAN"/>
      <sheetName val="Produt FEV"/>
      <sheetName val="Produt MAR"/>
      <sheetName val="Produt ABR"/>
      <sheetName val="Produt MAI"/>
      <sheetName val="Produt JUN"/>
      <sheetName val="Produt JUL"/>
      <sheetName val="Produt AGO"/>
      <sheetName val="Produt SET"/>
      <sheetName val="Produt OUT"/>
      <sheetName val="Produt NOV"/>
      <sheetName val="Produt DEZ"/>
      <sheetName val="MACROS"/>
      <sheetName val="Planilha1"/>
      <sheetName val="OAE 301 "/>
      <sheetName val="PRODUT_MENSAL"/>
      <sheetName val="PRODUÇÃO_ACUM"/>
      <sheetName val="CUSTO_MÉD_ACUM"/>
      <sheetName val="Produt_JAN"/>
      <sheetName val="Produt_FEV"/>
      <sheetName val="Produt_MAR"/>
      <sheetName val="Produt_ABR"/>
      <sheetName val="Produt_MAI"/>
      <sheetName val="Produt_JUN"/>
      <sheetName val="Produt_JUL"/>
      <sheetName val="Produt_AGO"/>
      <sheetName val="Produt_SET"/>
      <sheetName val="Produt_OUT"/>
      <sheetName val="Produt_NOV"/>
      <sheetName val="Produt_DEZ"/>
    </sheetNames>
    <sheetDataSet>
      <sheetData sheetId="0" refreshError="1">
        <row r="1">
          <cell r="A1" t="str">
            <v>ACOMPANHAMENTO DAS METAS</v>
          </cell>
        </row>
        <row r="13">
          <cell r="A13">
            <v>1998</v>
          </cell>
          <cell r="T13" t="e">
            <v>#N/A</v>
          </cell>
        </row>
        <row r="14">
          <cell r="A14">
            <v>1999</v>
          </cell>
          <cell r="T14" t="e">
            <v>#N/A</v>
          </cell>
        </row>
        <row r="15">
          <cell r="A15" t="str">
            <v>JAN</v>
          </cell>
          <cell r="E15">
            <v>0.36</v>
          </cell>
          <cell r="G15">
            <v>30016</v>
          </cell>
          <cell r="J15">
            <v>77327</v>
          </cell>
          <cell r="L15">
            <v>30016</v>
          </cell>
          <cell r="M15" t="e">
            <v>#N/A</v>
          </cell>
          <cell r="O15">
            <v>77327</v>
          </cell>
          <cell r="P15">
            <v>30016</v>
          </cell>
          <cell r="Q15" t="e">
            <v>#N/A</v>
          </cell>
          <cell r="S15">
            <v>0.45999999999999996</v>
          </cell>
          <cell r="U15">
            <v>0.31</v>
          </cell>
          <cell r="V15">
            <v>0.31</v>
          </cell>
          <cell r="W15" t="e">
            <v>#N/A</v>
          </cell>
        </row>
        <row r="16">
          <cell r="A16" t="str">
            <v>FEV</v>
          </cell>
          <cell r="E16">
            <v>0.36</v>
          </cell>
          <cell r="G16">
            <v>51760</v>
          </cell>
          <cell r="J16">
            <v>69594.5</v>
          </cell>
          <cell r="L16">
            <v>40888</v>
          </cell>
          <cell r="M16" t="e">
            <v>#N/A</v>
          </cell>
          <cell r="O16">
            <v>139189</v>
          </cell>
          <cell r="P16">
            <v>81776</v>
          </cell>
          <cell r="Q16" t="e">
            <v>#N/A</v>
          </cell>
          <cell r="S16">
            <v>0.46</v>
          </cell>
          <cell r="U16">
            <v>0.25</v>
          </cell>
          <cell r="V16">
            <v>0.27202308745842302</v>
          </cell>
          <cell r="W16" t="e">
            <v>#N/A</v>
          </cell>
        </row>
        <row r="17">
          <cell r="A17" t="str">
            <v>MAR</v>
          </cell>
          <cell r="E17">
            <v>0.36</v>
          </cell>
          <cell r="G17">
            <v>68112</v>
          </cell>
          <cell r="J17">
            <v>77327.333333333328</v>
          </cell>
          <cell r="L17">
            <v>49962.666666666664</v>
          </cell>
          <cell r="M17" t="e">
            <v>#N/A</v>
          </cell>
          <cell r="O17">
            <v>231982</v>
          </cell>
          <cell r="P17">
            <v>149888</v>
          </cell>
          <cell r="Q17" t="e">
            <v>#N/A</v>
          </cell>
          <cell r="S17">
            <v>0.46</v>
          </cell>
          <cell r="U17">
            <v>0.32</v>
          </cell>
          <cell r="V17">
            <v>0.29382472245943642</v>
          </cell>
          <cell r="W17" t="e">
            <v>#N/A</v>
          </cell>
        </row>
        <row r="18">
          <cell r="A18" t="str">
            <v>ABR</v>
          </cell>
          <cell r="E18">
            <v>0.36</v>
          </cell>
          <cell r="G18">
            <v>125376</v>
          </cell>
          <cell r="J18">
            <v>86348.75</v>
          </cell>
          <cell r="L18">
            <v>68816</v>
          </cell>
          <cell r="M18">
            <v>68816</v>
          </cell>
          <cell r="O18">
            <v>345395</v>
          </cell>
          <cell r="P18">
            <v>275264</v>
          </cell>
          <cell r="Q18">
            <v>275264</v>
          </cell>
          <cell r="S18">
            <v>0.46656714775836361</v>
          </cell>
          <cell r="U18">
            <v>0.21</v>
          </cell>
          <cell r="V18">
            <v>0.25564461753080681</v>
          </cell>
          <cell r="W18">
            <v>0.25564461753080681</v>
          </cell>
        </row>
        <row r="19">
          <cell r="A19" t="str">
            <v>MAI</v>
          </cell>
          <cell r="E19">
            <v>0.36</v>
          </cell>
          <cell r="J19">
            <v>94854.8</v>
          </cell>
          <cell r="L19" t="e">
            <v>#N/A</v>
          </cell>
          <cell r="M19">
            <v>109395.8</v>
          </cell>
          <cell r="O19">
            <v>474274</v>
          </cell>
          <cell r="P19" t="e">
            <v>#N/A</v>
          </cell>
          <cell r="Q19">
            <v>421603</v>
          </cell>
          <cell r="S19">
            <v>0.47021738488721709</v>
          </cell>
          <cell r="U19" t="e">
            <v>#N/A</v>
          </cell>
          <cell r="V19" t="e">
            <v>#N/A</v>
          </cell>
          <cell r="W19">
            <v>0.33351868938314011</v>
          </cell>
        </row>
        <row r="20">
          <cell r="A20" t="str">
            <v>JUN</v>
          </cell>
          <cell r="E20">
            <v>0.36</v>
          </cell>
          <cell r="J20">
            <v>100542</v>
          </cell>
          <cell r="L20" t="e">
            <v>#N/A</v>
          </cell>
          <cell r="M20">
            <v>115553</v>
          </cell>
          <cell r="O20">
            <v>603252</v>
          </cell>
          <cell r="P20" t="e">
            <v>#N/A</v>
          </cell>
          <cell r="Q20">
            <v>567942</v>
          </cell>
          <cell r="S20">
            <v>0.47230895214603519</v>
          </cell>
          <cell r="U20" t="e">
            <v>#N/A</v>
          </cell>
          <cell r="V20" t="e">
            <v>#N/A</v>
          </cell>
          <cell r="W20">
            <v>0.37126185420342223</v>
          </cell>
        </row>
        <row r="21">
          <cell r="A21" t="str">
            <v>JUL</v>
          </cell>
          <cell r="E21">
            <v>0.36</v>
          </cell>
          <cell r="J21">
            <v>103860.71428571429</v>
          </cell>
          <cell r="L21" t="e">
            <v>#N/A</v>
          </cell>
          <cell r="M21">
            <v>121623.42857142857</v>
          </cell>
          <cell r="O21">
            <v>727025</v>
          </cell>
          <cell r="P21" t="e">
            <v>#N/A</v>
          </cell>
          <cell r="Q21">
            <v>725988</v>
          </cell>
          <cell r="S21">
            <v>0.4736183212406726</v>
          </cell>
          <cell r="U21" t="e">
            <v>#N/A</v>
          </cell>
          <cell r="V21" t="e">
            <v>#N/A</v>
          </cell>
          <cell r="W21">
            <v>0.39493391075334583</v>
          </cell>
        </row>
        <row r="22">
          <cell r="A22" t="str">
            <v>AGO</v>
          </cell>
          <cell r="J22" t="e">
            <v>#N/A</v>
          </cell>
          <cell r="L22" t="e">
            <v>#N/A</v>
          </cell>
          <cell r="M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S22" t="e">
            <v>#N/A</v>
          </cell>
          <cell r="U22" t="e">
            <v>#N/A</v>
          </cell>
          <cell r="V22" t="e">
            <v>#N/A</v>
          </cell>
          <cell r="W22" t="e">
            <v>#N/A</v>
          </cell>
        </row>
        <row r="23">
          <cell r="A23" t="str">
            <v>SET</v>
          </cell>
          <cell r="J23" t="e">
            <v>#N/A</v>
          </cell>
          <cell r="L23" t="e">
            <v>#N/A</v>
          </cell>
          <cell r="M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S23" t="e">
            <v>#N/A</v>
          </cell>
          <cell r="U23" t="e">
            <v>#N/A</v>
          </cell>
          <cell r="V23" t="e">
            <v>#N/A</v>
          </cell>
          <cell r="W23" t="e">
            <v>#N/A</v>
          </cell>
        </row>
        <row r="24">
          <cell r="A24" t="str">
            <v>OUT</v>
          </cell>
          <cell r="J24" t="e">
            <v>#N/A</v>
          </cell>
          <cell r="L24" t="e">
            <v>#N/A</v>
          </cell>
          <cell r="M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S24" t="e">
            <v>#N/A</v>
          </cell>
          <cell r="U24" t="e">
            <v>#N/A</v>
          </cell>
          <cell r="V24" t="e">
            <v>#N/A</v>
          </cell>
          <cell r="W24" t="e">
            <v>#N/A</v>
          </cell>
        </row>
        <row r="25">
          <cell r="A25" t="str">
            <v>NOV</v>
          </cell>
          <cell r="J25" t="e">
            <v>#N/A</v>
          </cell>
          <cell r="L25" t="e">
            <v>#N/A</v>
          </cell>
          <cell r="M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S25" t="e">
            <v>#N/A</v>
          </cell>
          <cell r="U25" t="e">
            <v>#N/A</v>
          </cell>
          <cell r="V25" t="e">
            <v>#N/A</v>
          </cell>
          <cell r="W25" t="e">
            <v>#N/A</v>
          </cell>
        </row>
        <row r="26">
          <cell r="A26" t="str">
            <v>DEZ</v>
          </cell>
          <cell r="J26" t="e">
            <v>#N/A</v>
          </cell>
          <cell r="L26" t="e">
            <v>#N/A</v>
          </cell>
          <cell r="M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S26" t="e">
            <v>#N/A</v>
          </cell>
          <cell r="U26" t="e">
            <v>#N/A</v>
          </cell>
          <cell r="V26" t="e">
            <v>#N/A</v>
          </cell>
          <cell r="W26" t="e">
            <v>#N/A</v>
          </cell>
        </row>
        <row r="28">
          <cell r="J28">
            <v>0</v>
          </cell>
          <cell r="K28">
            <v>0</v>
          </cell>
          <cell r="L28">
            <v>1</v>
          </cell>
          <cell r="O28">
            <v>0</v>
          </cell>
          <cell r="P28">
            <v>0</v>
          </cell>
          <cell r="Q28">
            <v>1</v>
          </cell>
          <cell r="S28">
            <v>1</v>
          </cell>
          <cell r="T28">
            <v>0</v>
          </cell>
          <cell r="U28">
            <v>0</v>
          </cell>
        </row>
        <row r="30">
          <cell r="J30">
            <v>1</v>
          </cell>
          <cell r="K30">
            <v>0</v>
          </cell>
          <cell r="L30">
            <v>0</v>
          </cell>
          <cell r="O30">
            <v>0</v>
          </cell>
          <cell r="P30">
            <v>1</v>
          </cell>
          <cell r="Q30">
            <v>0</v>
          </cell>
          <cell r="S30">
            <v>1</v>
          </cell>
          <cell r="T30">
            <v>0</v>
          </cell>
          <cell r="U30">
            <v>0</v>
          </cell>
        </row>
      </sheetData>
      <sheetData sheetId="1" refreshError="1"/>
      <sheetData sheetId="2" refreshError="1"/>
      <sheetData sheetId="3" refreshError="1"/>
      <sheetData sheetId="4" refreshError="1">
        <row r="2">
          <cell r="J2" t="str">
            <v>ACOMPANHAMENTO DAS METAS</v>
          </cell>
        </row>
        <row r="14"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 t="e">
            <v>#N/A</v>
          </cell>
          <cell r="AK14" t="e">
            <v>#N/A</v>
          </cell>
        </row>
        <row r="15">
          <cell r="AE15">
            <v>0</v>
          </cell>
          <cell r="AF15" t="e">
            <v>#N/A</v>
          </cell>
          <cell r="AG15">
            <v>0</v>
          </cell>
          <cell r="AH15" t="e">
            <v>#DIV/0!</v>
          </cell>
          <cell r="AJ15" t="e">
            <v>#N/A</v>
          </cell>
          <cell r="AK15" t="e">
            <v>#N/A</v>
          </cell>
        </row>
        <row r="16">
          <cell r="AE16">
            <v>0</v>
          </cell>
          <cell r="AF16" t="e">
            <v>#N/A</v>
          </cell>
          <cell r="AG16">
            <v>0</v>
          </cell>
          <cell r="AH16" t="e">
            <v>#DIV/0!</v>
          </cell>
          <cell r="AJ16" t="e">
            <v>#N/A</v>
          </cell>
          <cell r="AK16" t="e">
            <v>#N/A</v>
          </cell>
        </row>
        <row r="17">
          <cell r="AE17">
            <v>0</v>
          </cell>
          <cell r="AF17" t="e">
            <v>#N/A</v>
          </cell>
          <cell r="AG17">
            <v>0</v>
          </cell>
          <cell r="AH17" t="e">
            <v>#DIV/0!</v>
          </cell>
          <cell r="AJ17" t="e">
            <v>#N/A</v>
          </cell>
          <cell r="AK17" t="e">
            <v>#N/A</v>
          </cell>
        </row>
        <row r="18">
          <cell r="AE18">
            <v>0</v>
          </cell>
          <cell r="AF18" t="e">
            <v>#N/A</v>
          </cell>
          <cell r="AG18">
            <v>0</v>
          </cell>
          <cell r="AH18" t="e">
            <v>#DIV/0!</v>
          </cell>
          <cell r="AJ18" t="e">
            <v>#N/A</v>
          </cell>
          <cell r="AK18" t="e">
            <v>#N/A</v>
          </cell>
        </row>
        <row r="19">
          <cell r="AE19">
            <v>0</v>
          </cell>
          <cell r="AF19" t="e">
            <v>#N/A</v>
          </cell>
          <cell r="AG19">
            <v>0</v>
          </cell>
          <cell r="AH19" t="e">
            <v>#DIV/0!</v>
          </cell>
          <cell r="AJ19" t="e">
            <v>#N/A</v>
          </cell>
          <cell r="AK19" t="e">
            <v>#N/A</v>
          </cell>
        </row>
        <row r="20">
          <cell r="AE20">
            <v>0</v>
          </cell>
          <cell r="AF20" t="e">
            <v>#N/A</v>
          </cell>
          <cell r="AG20">
            <v>0</v>
          </cell>
          <cell r="AH20" t="e">
            <v>#DIV/0!</v>
          </cell>
          <cell r="AJ20" t="e">
            <v>#N/A</v>
          </cell>
          <cell r="AK20" t="e">
            <v>#N/A</v>
          </cell>
        </row>
        <row r="21">
          <cell r="AE21">
            <v>0</v>
          </cell>
          <cell r="AF21" t="e">
            <v>#N/A</v>
          </cell>
          <cell r="AG21">
            <v>0</v>
          </cell>
          <cell r="AH21" t="e">
            <v>#DIV/0!</v>
          </cell>
          <cell r="AJ21" t="e">
            <v>#N/A</v>
          </cell>
          <cell r="AK21" t="e">
            <v>#N/A</v>
          </cell>
        </row>
        <row r="22">
          <cell r="AE22">
            <v>0</v>
          </cell>
          <cell r="AF22" t="e">
            <v>#N/A</v>
          </cell>
          <cell r="AG22">
            <v>0</v>
          </cell>
          <cell r="AH22" t="e">
            <v>#DIV/0!</v>
          </cell>
          <cell r="AJ22" t="e">
            <v>#N/A</v>
          </cell>
          <cell r="AK22" t="e">
            <v>#N/A</v>
          </cell>
        </row>
        <row r="23">
          <cell r="AE23">
            <v>0</v>
          </cell>
          <cell r="AF23" t="e">
            <v>#N/A</v>
          </cell>
          <cell r="AG23">
            <v>0</v>
          </cell>
          <cell r="AH23" t="e">
            <v>#DIV/0!</v>
          </cell>
          <cell r="AJ23" t="e">
            <v>#N/A</v>
          </cell>
          <cell r="AK23" t="e">
            <v>#N/A</v>
          </cell>
        </row>
        <row r="24">
          <cell r="AE24">
            <v>0</v>
          </cell>
          <cell r="AF24" t="e">
            <v>#N/A</v>
          </cell>
          <cell r="AG24">
            <v>0</v>
          </cell>
          <cell r="AH24" t="e">
            <v>#DIV/0!</v>
          </cell>
          <cell r="AJ24" t="e">
            <v>#N/A</v>
          </cell>
          <cell r="AK24" t="e">
            <v>#N/A</v>
          </cell>
        </row>
        <row r="25">
          <cell r="AE25">
            <v>0</v>
          </cell>
          <cell r="AF25" t="e">
            <v>#N/A</v>
          </cell>
          <cell r="AG25">
            <v>0</v>
          </cell>
          <cell r="AH25" t="e">
            <v>#DIV/0!</v>
          </cell>
          <cell r="AJ25" t="e">
            <v>#N/A</v>
          </cell>
          <cell r="AK25" t="e">
            <v>#N/A</v>
          </cell>
        </row>
        <row r="26">
          <cell r="AE26">
            <v>0</v>
          </cell>
          <cell r="AF26" t="e">
            <v>#N/A</v>
          </cell>
          <cell r="AG26">
            <v>0</v>
          </cell>
          <cell r="AH26" t="e">
            <v>#DIV/0!</v>
          </cell>
          <cell r="AJ26" t="e">
            <v>#N/A</v>
          </cell>
          <cell r="AK26" t="e">
            <v>#N/A</v>
          </cell>
        </row>
        <row r="27">
          <cell r="AE27">
            <v>0</v>
          </cell>
          <cell r="AF27" t="e">
            <v>#N/A</v>
          </cell>
          <cell r="AG27">
            <v>0</v>
          </cell>
          <cell r="AH27" t="e">
            <v>#DIV/0!</v>
          </cell>
          <cell r="AJ27" t="e">
            <v>#N/A</v>
          </cell>
          <cell r="AK27" t="e">
            <v>#N/A</v>
          </cell>
        </row>
        <row r="28">
          <cell r="AE28">
            <v>0</v>
          </cell>
          <cell r="AF28" t="e">
            <v>#N/A</v>
          </cell>
          <cell r="AG28">
            <v>0</v>
          </cell>
          <cell r="AH28" t="e">
            <v>#DIV/0!</v>
          </cell>
          <cell r="AJ28" t="e">
            <v>#N/A</v>
          </cell>
          <cell r="AK28" t="e">
            <v>#N/A</v>
          </cell>
        </row>
        <row r="29">
          <cell r="AE29">
            <v>0</v>
          </cell>
          <cell r="AF29" t="e">
            <v>#N/A</v>
          </cell>
          <cell r="AG29">
            <v>0</v>
          </cell>
          <cell r="AH29" t="e">
            <v>#DIV/0!</v>
          </cell>
          <cell r="AJ29" t="e">
            <v>#N/A</v>
          </cell>
          <cell r="AK29" t="e">
            <v>#N/A</v>
          </cell>
        </row>
        <row r="30">
          <cell r="AE30">
            <v>0</v>
          </cell>
          <cell r="AF30" t="e">
            <v>#N/A</v>
          </cell>
          <cell r="AG30">
            <v>0</v>
          </cell>
          <cell r="AH30" t="e">
            <v>#DIV/0!</v>
          </cell>
          <cell r="AJ30" t="e">
            <v>#N/A</v>
          </cell>
          <cell r="AK30" t="e">
            <v>#N/A</v>
          </cell>
        </row>
        <row r="31">
          <cell r="AE31">
            <v>0</v>
          </cell>
          <cell r="AF31" t="e">
            <v>#N/A</v>
          </cell>
          <cell r="AG31">
            <v>0</v>
          </cell>
          <cell r="AH31" t="e">
            <v>#DIV/0!</v>
          </cell>
          <cell r="AJ31" t="e">
            <v>#N/A</v>
          </cell>
          <cell r="AK31" t="e">
            <v>#N/A</v>
          </cell>
        </row>
        <row r="32">
          <cell r="AE32">
            <v>0</v>
          </cell>
          <cell r="AF32" t="e">
            <v>#N/A</v>
          </cell>
          <cell r="AG32">
            <v>0</v>
          </cell>
          <cell r="AH32" t="e">
            <v>#DIV/0!</v>
          </cell>
          <cell r="AJ32" t="e">
            <v>#N/A</v>
          </cell>
          <cell r="AK32" t="e">
            <v>#N/A</v>
          </cell>
        </row>
        <row r="33">
          <cell r="AE33">
            <v>0</v>
          </cell>
          <cell r="AF33" t="e">
            <v>#N/A</v>
          </cell>
          <cell r="AG33">
            <v>0</v>
          </cell>
          <cell r="AH33" t="e">
            <v>#DIV/0!</v>
          </cell>
          <cell r="AJ33" t="e">
            <v>#N/A</v>
          </cell>
          <cell r="AK33" t="e">
            <v>#N/A</v>
          </cell>
        </row>
        <row r="34">
          <cell r="AE34">
            <v>0</v>
          </cell>
          <cell r="AF34" t="e">
            <v>#N/A</v>
          </cell>
          <cell r="AG34">
            <v>0</v>
          </cell>
          <cell r="AH34" t="e">
            <v>#DIV/0!</v>
          </cell>
          <cell r="AJ34" t="e">
            <v>#N/A</v>
          </cell>
          <cell r="AK34" t="e">
            <v>#N/A</v>
          </cell>
        </row>
        <row r="35">
          <cell r="AE35">
            <v>0</v>
          </cell>
          <cell r="AF35" t="e">
            <v>#N/A</v>
          </cell>
          <cell r="AG35">
            <v>0</v>
          </cell>
          <cell r="AH35" t="e">
            <v>#DIV/0!</v>
          </cell>
          <cell r="AJ35" t="e">
            <v>#N/A</v>
          </cell>
          <cell r="AK35" t="e">
            <v>#N/A</v>
          </cell>
        </row>
        <row r="36">
          <cell r="AE36">
            <v>0</v>
          </cell>
          <cell r="AF36" t="e">
            <v>#N/A</v>
          </cell>
          <cell r="AG36">
            <v>0</v>
          </cell>
          <cell r="AH36" t="e">
            <v>#DIV/0!</v>
          </cell>
          <cell r="AJ36" t="e">
            <v>#N/A</v>
          </cell>
          <cell r="AK36" t="e">
            <v>#N/A</v>
          </cell>
        </row>
        <row r="37">
          <cell r="AE37">
            <v>0</v>
          </cell>
          <cell r="AF37" t="e">
            <v>#N/A</v>
          </cell>
          <cell r="AG37">
            <v>0</v>
          </cell>
          <cell r="AH37" t="e">
            <v>#DIV/0!</v>
          </cell>
          <cell r="AJ37" t="e">
            <v>#N/A</v>
          </cell>
          <cell r="AK37" t="e">
            <v>#N/A</v>
          </cell>
        </row>
        <row r="38">
          <cell r="AE38">
            <v>0</v>
          </cell>
          <cell r="AF38" t="e">
            <v>#N/A</v>
          </cell>
          <cell r="AG38">
            <v>0</v>
          </cell>
          <cell r="AH38" t="e">
            <v>#DIV/0!</v>
          </cell>
          <cell r="AJ38" t="e">
            <v>#N/A</v>
          </cell>
          <cell r="AK38" t="e">
            <v>#N/A</v>
          </cell>
        </row>
        <row r="39">
          <cell r="AE39">
            <v>0</v>
          </cell>
          <cell r="AF39" t="e">
            <v>#N/A</v>
          </cell>
          <cell r="AG39">
            <v>0</v>
          </cell>
          <cell r="AH39" t="e">
            <v>#DIV/0!</v>
          </cell>
          <cell r="AJ39" t="e">
            <v>#N/A</v>
          </cell>
          <cell r="AK39" t="e">
            <v>#N/A</v>
          </cell>
        </row>
        <row r="40">
          <cell r="AE40">
            <v>0</v>
          </cell>
          <cell r="AF40" t="e">
            <v>#N/A</v>
          </cell>
          <cell r="AG40">
            <v>0</v>
          </cell>
          <cell r="AH40" t="e">
            <v>#DIV/0!</v>
          </cell>
          <cell r="AJ40" t="e">
            <v>#N/A</v>
          </cell>
          <cell r="AK40" t="e">
            <v>#N/A</v>
          </cell>
        </row>
        <row r="41">
          <cell r="AE41">
            <v>0</v>
          </cell>
          <cell r="AF41" t="e">
            <v>#N/A</v>
          </cell>
          <cell r="AG41">
            <v>0</v>
          </cell>
          <cell r="AH41" t="e">
            <v>#DIV/0!</v>
          </cell>
          <cell r="AJ41" t="e">
            <v>#N/A</v>
          </cell>
          <cell r="AK41" t="e">
            <v>#N/A</v>
          </cell>
        </row>
        <row r="42">
          <cell r="AE42">
            <v>0</v>
          </cell>
          <cell r="AF42" t="e">
            <v>#N/A</v>
          </cell>
          <cell r="AG42">
            <v>0</v>
          </cell>
          <cell r="AH42" t="e">
            <v>#DIV/0!</v>
          </cell>
          <cell r="AJ42" t="e">
            <v>#N/A</v>
          </cell>
          <cell r="AK42" t="e">
            <v>#N/A</v>
          </cell>
        </row>
        <row r="43">
          <cell r="AE43">
            <v>0</v>
          </cell>
          <cell r="AF43" t="e">
            <v>#N/A</v>
          </cell>
          <cell r="AG43">
            <v>0</v>
          </cell>
          <cell r="AH43" t="e">
            <v>#DIV/0!</v>
          </cell>
          <cell r="AJ43" t="e">
            <v>#N/A</v>
          </cell>
          <cell r="AK43" t="e">
            <v>#N/A</v>
          </cell>
        </row>
        <row r="44">
          <cell r="AE44">
            <v>0</v>
          </cell>
          <cell r="AF44" t="e">
            <v>#N/A</v>
          </cell>
          <cell r="AG44">
            <v>0</v>
          </cell>
          <cell r="AH44" t="e">
            <v>#DIV/0!</v>
          </cell>
          <cell r="AJ44">
            <v>0</v>
          </cell>
          <cell r="AK44">
            <v>0</v>
          </cell>
        </row>
        <row r="46">
          <cell r="J46" t="e">
            <v>#N/A</v>
          </cell>
          <cell r="K46" t="e">
            <v>#N/A</v>
          </cell>
          <cell r="L46" t="e">
            <v>#N/A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5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 t="e">
            <v>#N/A</v>
          </cell>
          <cell r="AK14" t="e">
            <v>#N/A</v>
          </cell>
        </row>
        <row r="15">
          <cell r="AE15">
            <v>0</v>
          </cell>
          <cell r="AF15" t="e">
            <v>#N/A</v>
          </cell>
          <cell r="AG15">
            <v>0</v>
          </cell>
          <cell r="AH15" t="e">
            <v>#DIV/0!</v>
          </cell>
          <cell r="AJ15" t="e">
            <v>#N/A</v>
          </cell>
          <cell r="AK15" t="e">
            <v>#N/A</v>
          </cell>
        </row>
        <row r="16">
          <cell r="AE16">
            <v>0</v>
          </cell>
          <cell r="AF16" t="e">
            <v>#N/A</v>
          </cell>
          <cell r="AG16">
            <v>0</v>
          </cell>
          <cell r="AH16" t="e">
            <v>#DIV/0!</v>
          </cell>
          <cell r="AJ16" t="e">
            <v>#N/A</v>
          </cell>
          <cell r="AK16" t="e">
            <v>#N/A</v>
          </cell>
        </row>
        <row r="17">
          <cell r="AE17">
            <v>0</v>
          </cell>
          <cell r="AF17" t="e">
            <v>#N/A</v>
          </cell>
          <cell r="AG17">
            <v>0</v>
          </cell>
          <cell r="AH17" t="e">
            <v>#DIV/0!</v>
          </cell>
          <cell r="AJ17" t="e">
            <v>#N/A</v>
          </cell>
          <cell r="AK17" t="e">
            <v>#N/A</v>
          </cell>
        </row>
        <row r="18">
          <cell r="AE18">
            <v>0</v>
          </cell>
          <cell r="AF18" t="e">
            <v>#N/A</v>
          </cell>
          <cell r="AG18">
            <v>0</v>
          </cell>
          <cell r="AH18" t="e">
            <v>#DIV/0!</v>
          </cell>
          <cell r="AJ18" t="e">
            <v>#N/A</v>
          </cell>
          <cell r="AK18" t="e">
            <v>#N/A</v>
          </cell>
        </row>
        <row r="19">
          <cell r="AE19">
            <v>0</v>
          </cell>
          <cell r="AF19" t="e">
            <v>#N/A</v>
          </cell>
          <cell r="AG19">
            <v>0</v>
          </cell>
          <cell r="AH19" t="e">
            <v>#DIV/0!</v>
          </cell>
          <cell r="AJ19" t="e">
            <v>#N/A</v>
          </cell>
          <cell r="AK19" t="e">
            <v>#N/A</v>
          </cell>
        </row>
        <row r="20">
          <cell r="AE20">
            <v>0</v>
          </cell>
          <cell r="AF20" t="e">
            <v>#N/A</v>
          </cell>
          <cell r="AG20">
            <v>0</v>
          </cell>
          <cell r="AH20" t="e">
            <v>#DIV/0!</v>
          </cell>
          <cell r="AJ20" t="e">
            <v>#N/A</v>
          </cell>
          <cell r="AK20" t="e">
            <v>#N/A</v>
          </cell>
        </row>
        <row r="21">
          <cell r="AE21">
            <v>0</v>
          </cell>
          <cell r="AF21" t="e">
            <v>#N/A</v>
          </cell>
          <cell r="AG21">
            <v>0</v>
          </cell>
          <cell r="AH21" t="e">
            <v>#DIV/0!</v>
          </cell>
          <cell r="AJ21" t="e">
            <v>#N/A</v>
          </cell>
          <cell r="AK21" t="e">
            <v>#N/A</v>
          </cell>
        </row>
        <row r="22">
          <cell r="AE22">
            <v>0</v>
          </cell>
          <cell r="AF22" t="e">
            <v>#N/A</v>
          </cell>
          <cell r="AG22">
            <v>0</v>
          </cell>
          <cell r="AH22" t="e">
            <v>#DIV/0!</v>
          </cell>
          <cell r="AJ22" t="e">
            <v>#N/A</v>
          </cell>
          <cell r="AK22" t="e">
            <v>#N/A</v>
          </cell>
        </row>
        <row r="23">
          <cell r="AE23">
            <v>0</v>
          </cell>
          <cell r="AF23" t="e">
            <v>#N/A</v>
          </cell>
          <cell r="AG23">
            <v>0</v>
          </cell>
          <cell r="AH23" t="e">
            <v>#DIV/0!</v>
          </cell>
          <cell r="AJ23" t="e">
            <v>#N/A</v>
          </cell>
          <cell r="AK23" t="e">
            <v>#N/A</v>
          </cell>
        </row>
        <row r="24">
          <cell r="AE24">
            <v>0</v>
          </cell>
          <cell r="AF24" t="e">
            <v>#N/A</v>
          </cell>
          <cell r="AG24">
            <v>0</v>
          </cell>
          <cell r="AH24" t="e">
            <v>#DIV/0!</v>
          </cell>
          <cell r="AJ24" t="e">
            <v>#N/A</v>
          </cell>
          <cell r="AK24" t="e">
            <v>#N/A</v>
          </cell>
        </row>
        <row r="25">
          <cell r="AE25">
            <v>0</v>
          </cell>
          <cell r="AF25" t="e">
            <v>#N/A</v>
          </cell>
          <cell r="AG25">
            <v>0</v>
          </cell>
          <cell r="AH25" t="e">
            <v>#DIV/0!</v>
          </cell>
          <cell r="AJ25" t="e">
            <v>#N/A</v>
          </cell>
          <cell r="AK25" t="e">
            <v>#N/A</v>
          </cell>
        </row>
        <row r="26">
          <cell r="AE26">
            <v>0</v>
          </cell>
          <cell r="AF26" t="e">
            <v>#N/A</v>
          </cell>
          <cell r="AG26">
            <v>0</v>
          </cell>
          <cell r="AH26" t="e">
            <v>#DIV/0!</v>
          </cell>
          <cell r="AJ26" t="e">
            <v>#N/A</v>
          </cell>
          <cell r="AK26" t="e">
            <v>#N/A</v>
          </cell>
        </row>
        <row r="27">
          <cell r="AE27">
            <v>0</v>
          </cell>
          <cell r="AF27" t="e">
            <v>#N/A</v>
          </cell>
          <cell r="AG27">
            <v>0</v>
          </cell>
          <cell r="AH27" t="e">
            <v>#DIV/0!</v>
          </cell>
          <cell r="AJ27" t="e">
            <v>#N/A</v>
          </cell>
          <cell r="AK27" t="e">
            <v>#N/A</v>
          </cell>
        </row>
        <row r="28">
          <cell r="AE28">
            <v>0</v>
          </cell>
          <cell r="AF28" t="e">
            <v>#N/A</v>
          </cell>
          <cell r="AG28">
            <v>0</v>
          </cell>
          <cell r="AH28" t="e">
            <v>#DIV/0!</v>
          </cell>
          <cell r="AJ28" t="e">
            <v>#N/A</v>
          </cell>
          <cell r="AK28" t="e">
            <v>#N/A</v>
          </cell>
        </row>
        <row r="29">
          <cell r="AE29">
            <v>0</v>
          </cell>
          <cell r="AF29" t="e">
            <v>#N/A</v>
          </cell>
          <cell r="AG29">
            <v>0</v>
          </cell>
          <cell r="AH29" t="e">
            <v>#DIV/0!</v>
          </cell>
          <cell r="AJ29" t="e">
            <v>#N/A</v>
          </cell>
          <cell r="AK29" t="e">
            <v>#N/A</v>
          </cell>
        </row>
        <row r="30">
          <cell r="AE30">
            <v>0</v>
          </cell>
          <cell r="AF30" t="e">
            <v>#N/A</v>
          </cell>
          <cell r="AG30">
            <v>0</v>
          </cell>
          <cell r="AH30" t="e">
            <v>#DIV/0!</v>
          </cell>
          <cell r="AJ30" t="e">
            <v>#N/A</v>
          </cell>
          <cell r="AK30" t="e">
            <v>#N/A</v>
          </cell>
        </row>
        <row r="31">
          <cell r="AE31">
            <v>0</v>
          </cell>
          <cell r="AF31" t="e">
            <v>#N/A</v>
          </cell>
          <cell r="AG31">
            <v>0</v>
          </cell>
          <cell r="AH31" t="e">
            <v>#DIV/0!</v>
          </cell>
          <cell r="AJ31" t="e">
            <v>#N/A</v>
          </cell>
          <cell r="AK31" t="e">
            <v>#N/A</v>
          </cell>
        </row>
        <row r="32">
          <cell r="AE32">
            <v>0</v>
          </cell>
          <cell r="AF32" t="e">
            <v>#N/A</v>
          </cell>
          <cell r="AG32">
            <v>0</v>
          </cell>
          <cell r="AH32" t="e">
            <v>#DIV/0!</v>
          </cell>
          <cell r="AJ32" t="e">
            <v>#N/A</v>
          </cell>
          <cell r="AK32" t="e">
            <v>#N/A</v>
          </cell>
        </row>
        <row r="33">
          <cell r="AE33">
            <v>0</v>
          </cell>
          <cell r="AF33" t="e">
            <v>#N/A</v>
          </cell>
          <cell r="AG33">
            <v>0</v>
          </cell>
          <cell r="AH33" t="e">
            <v>#DIV/0!</v>
          </cell>
          <cell r="AJ33" t="e">
            <v>#N/A</v>
          </cell>
          <cell r="AK33" t="e">
            <v>#N/A</v>
          </cell>
        </row>
        <row r="34">
          <cell r="AE34">
            <v>0</v>
          </cell>
          <cell r="AF34" t="e">
            <v>#N/A</v>
          </cell>
          <cell r="AG34">
            <v>0</v>
          </cell>
          <cell r="AH34" t="e">
            <v>#DIV/0!</v>
          </cell>
          <cell r="AJ34" t="e">
            <v>#N/A</v>
          </cell>
          <cell r="AK34" t="e">
            <v>#N/A</v>
          </cell>
        </row>
        <row r="35">
          <cell r="AE35">
            <v>0</v>
          </cell>
          <cell r="AF35" t="e">
            <v>#N/A</v>
          </cell>
          <cell r="AG35">
            <v>0</v>
          </cell>
          <cell r="AH35" t="e">
            <v>#DIV/0!</v>
          </cell>
          <cell r="AJ35" t="e">
            <v>#N/A</v>
          </cell>
          <cell r="AK35" t="e">
            <v>#N/A</v>
          </cell>
        </row>
        <row r="36">
          <cell r="AE36">
            <v>0</v>
          </cell>
          <cell r="AF36" t="e">
            <v>#N/A</v>
          </cell>
          <cell r="AG36">
            <v>0</v>
          </cell>
          <cell r="AH36" t="e">
            <v>#DIV/0!</v>
          </cell>
          <cell r="AJ36" t="e">
            <v>#N/A</v>
          </cell>
          <cell r="AK36" t="e">
            <v>#N/A</v>
          </cell>
        </row>
        <row r="37">
          <cell r="AE37">
            <v>0</v>
          </cell>
          <cell r="AF37" t="e">
            <v>#N/A</v>
          </cell>
          <cell r="AG37">
            <v>0</v>
          </cell>
          <cell r="AH37" t="e">
            <v>#DIV/0!</v>
          </cell>
          <cell r="AJ37" t="e">
            <v>#N/A</v>
          </cell>
          <cell r="AK37" t="e">
            <v>#N/A</v>
          </cell>
        </row>
        <row r="38">
          <cell r="AE38">
            <v>0</v>
          </cell>
          <cell r="AF38" t="e">
            <v>#N/A</v>
          </cell>
          <cell r="AG38">
            <v>0</v>
          </cell>
          <cell r="AH38" t="e">
            <v>#DIV/0!</v>
          </cell>
          <cell r="AJ38" t="e">
            <v>#N/A</v>
          </cell>
          <cell r="AK38" t="e">
            <v>#N/A</v>
          </cell>
        </row>
        <row r="39">
          <cell r="AE39">
            <v>0</v>
          </cell>
          <cell r="AF39" t="e">
            <v>#N/A</v>
          </cell>
          <cell r="AG39">
            <v>0</v>
          </cell>
          <cell r="AH39" t="e">
            <v>#DIV/0!</v>
          </cell>
          <cell r="AJ39" t="e">
            <v>#N/A</v>
          </cell>
          <cell r="AK39" t="e">
            <v>#N/A</v>
          </cell>
        </row>
        <row r="40">
          <cell r="AE40">
            <v>0</v>
          </cell>
          <cell r="AF40" t="e">
            <v>#N/A</v>
          </cell>
          <cell r="AG40">
            <v>0</v>
          </cell>
          <cell r="AH40" t="e">
            <v>#DIV/0!</v>
          </cell>
          <cell r="AJ40" t="e">
            <v>#N/A</v>
          </cell>
          <cell r="AK40" t="e">
            <v>#N/A</v>
          </cell>
        </row>
        <row r="41">
          <cell r="AE41">
            <v>0</v>
          </cell>
          <cell r="AF41" t="e">
            <v>#N/A</v>
          </cell>
          <cell r="AG41">
            <v>0</v>
          </cell>
          <cell r="AH41" t="e">
            <v>#DIV/0!</v>
          </cell>
          <cell r="AJ41" t="e">
            <v>#N/A</v>
          </cell>
          <cell r="AK41" t="e">
            <v>#N/A</v>
          </cell>
        </row>
        <row r="42">
          <cell r="AE42">
            <v>0</v>
          </cell>
          <cell r="AF42" t="e">
            <v>#N/A</v>
          </cell>
          <cell r="AG42">
            <v>0</v>
          </cell>
          <cell r="AH42" t="e">
            <v>#DIV/0!</v>
          </cell>
          <cell r="AJ42">
            <v>0</v>
          </cell>
          <cell r="AK42">
            <v>0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6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 t="e">
            <v>#N/A</v>
          </cell>
          <cell r="AK14" t="e">
            <v>#N/A</v>
          </cell>
        </row>
        <row r="15">
          <cell r="AE15">
            <v>0</v>
          </cell>
          <cell r="AF15" t="e">
            <v>#N/A</v>
          </cell>
          <cell r="AG15">
            <v>0</v>
          </cell>
          <cell r="AH15" t="e">
            <v>#DIV/0!</v>
          </cell>
          <cell r="AJ15" t="e">
            <v>#N/A</v>
          </cell>
          <cell r="AK15" t="e">
            <v>#N/A</v>
          </cell>
        </row>
        <row r="16">
          <cell r="AE16">
            <v>0</v>
          </cell>
          <cell r="AF16" t="e">
            <v>#N/A</v>
          </cell>
          <cell r="AG16">
            <v>0</v>
          </cell>
          <cell r="AH16" t="e">
            <v>#DIV/0!</v>
          </cell>
          <cell r="AJ16" t="e">
            <v>#N/A</v>
          </cell>
          <cell r="AK16" t="e">
            <v>#N/A</v>
          </cell>
        </row>
        <row r="17">
          <cell r="AE17">
            <v>0</v>
          </cell>
          <cell r="AF17" t="e">
            <v>#N/A</v>
          </cell>
          <cell r="AG17">
            <v>0</v>
          </cell>
          <cell r="AH17" t="e">
            <v>#DIV/0!</v>
          </cell>
          <cell r="AJ17" t="e">
            <v>#N/A</v>
          </cell>
          <cell r="AK17" t="e">
            <v>#N/A</v>
          </cell>
        </row>
        <row r="18">
          <cell r="AE18">
            <v>0</v>
          </cell>
          <cell r="AF18" t="e">
            <v>#N/A</v>
          </cell>
          <cell r="AG18">
            <v>0</v>
          </cell>
          <cell r="AH18" t="e">
            <v>#DIV/0!</v>
          </cell>
          <cell r="AJ18" t="e">
            <v>#N/A</v>
          </cell>
          <cell r="AK18" t="e">
            <v>#N/A</v>
          </cell>
        </row>
        <row r="19">
          <cell r="AE19">
            <v>0</v>
          </cell>
          <cell r="AF19" t="e">
            <v>#N/A</v>
          </cell>
          <cell r="AG19">
            <v>0</v>
          </cell>
          <cell r="AH19" t="e">
            <v>#DIV/0!</v>
          </cell>
          <cell r="AJ19" t="e">
            <v>#N/A</v>
          </cell>
          <cell r="AK19" t="e">
            <v>#N/A</v>
          </cell>
        </row>
        <row r="20">
          <cell r="AE20">
            <v>0</v>
          </cell>
          <cell r="AF20" t="e">
            <v>#N/A</v>
          </cell>
          <cell r="AG20">
            <v>0</v>
          </cell>
          <cell r="AH20" t="e">
            <v>#DIV/0!</v>
          </cell>
          <cell r="AJ20" t="e">
            <v>#N/A</v>
          </cell>
          <cell r="AK20" t="e">
            <v>#N/A</v>
          </cell>
        </row>
        <row r="21">
          <cell r="AE21">
            <v>0</v>
          </cell>
          <cell r="AF21" t="e">
            <v>#N/A</v>
          </cell>
          <cell r="AG21">
            <v>0</v>
          </cell>
          <cell r="AH21" t="e">
            <v>#DIV/0!</v>
          </cell>
          <cell r="AJ21" t="e">
            <v>#N/A</v>
          </cell>
          <cell r="AK21" t="e">
            <v>#N/A</v>
          </cell>
        </row>
        <row r="22">
          <cell r="AE22">
            <v>0</v>
          </cell>
          <cell r="AF22" t="e">
            <v>#N/A</v>
          </cell>
          <cell r="AG22">
            <v>0</v>
          </cell>
          <cell r="AH22" t="e">
            <v>#DIV/0!</v>
          </cell>
          <cell r="AJ22" t="e">
            <v>#N/A</v>
          </cell>
          <cell r="AK22" t="e">
            <v>#N/A</v>
          </cell>
        </row>
        <row r="23">
          <cell r="AE23">
            <v>0</v>
          </cell>
          <cell r="AF23" t="e">
            <v>#N/A</v>
          </cell>
          <cell r="AG23">
            <v>0</v>
          </cell>
          <cell r="AH23" t="e">
            <v>#DIV/0!</v>
          </cell>
          <cell r="AJ23" t="e">
            <v>#N/A</v>
          </cell>
          <cell r="AK23" t="e">
            <v>#N/A</v>
          </cell>
        </row>
        <row r="24">
          <cell r="AE24">
            <v>0</v>
          </cell>
          <cell r="AF24" t="e">
            <v>#N/A</v>
          </cell>
          <cell r="AG24">
            <v>0</v>
          </cell>
          <cell r="AH24" t="e">
            <v>#DIV/0!</v>
          </cell>
          <cell r="AJ24" t="e">
            <v>#N/A</v>
          </cell>
          <cell r="AK24" t="e">
            <v>#N/A</v>
          </cell>
        </row>
        <row r="25">
          <cell r="AE25">
            <v>0</v>
          </cell>
          <cell r="AF25" t="e">
            <v>#N/A</v>
          </cell>
          <cell r="AG25">
            <v>0</v>
          </cell>
          <cell r="AH25" t="e">
            <v>#DIV/0!</v>
          </cell>
          <cell r="AJ25" t="e">
            <v>#N/A</v>
          </cell>
          <cell r="AK25" t="e">
            <v>#N/A</v>
          </cell>
        </row>
        <row r="26">
          <cell r="AE26">
            <v>0</v>
          </cell>
          <cell r="AF26" t="e">
            <v>#N/A</v>
          </cell>
          <cell r="AG26">
            <v>0</v>
          </cell>
          <cell r="AH26" t="e">
            <v>#DIV/0!</v>
          </cell>
          <cell r="AJ26" t="e">
            <v>#N/A</v>
          </cell>
          <cell r="AK26" t="e">
            <v>#N/A</v>
          </cell>
        </row>
        <row r="27">
          <cell r="AE27">
            <v>0</v>
          </cell>
          <cell r="AF27" t="e">
            <v>#N/A</v>
          </cell>
          <cell r="AG27">
            <v>0</v>
          </cell>
          <cell r="AH27" t="e">
            <v>#DIV/0!</v>
          </cell>
          <cell r="AJ27" t="e">
            <v>#N/A</v>
          </cell>
          <cell r="AK27" t="e">
            <v>#N/A</v>
          </cell>
        </row>
        <row r="28">
          <cell r="AE28">
            <v>0</v>
          </cell>
          <cell r="AF28" t="e">
            <v>#N/A</v>
          </cell>
          <cell r="AG28">
            <v>0</v>
          </cell>
          <cell r="AH28" t="e">
            <v>#DIV/0!</v>
          </cell>
          <cell r="AJ28" t="e">
            <v>#N/A</v>
          </cell>
          <cell r="AK28" t="e">
            <v>#N/A</v>
          </cell>
        </row>
        <row r="29">
          <cell r="AE29">
            <v>0</v>
          </cell>
          <cell r="AF29" t="e">
            <v>#N/A</v>
          </cell>
          <cell r="AG29">
            <v>0</v>
          </cell>
          <cell r="AH29" t="e">
            <v>#DIV/0!</v>
          </cell>
          <cell r="AJ29" t="e">
            <v>#N/A</v>
          </cell>
          <cell r="AK29" t="e">
            <v>#N/A</v>
          </cell>
        </row>
        <row r="30">
          <cell r="AE30">
            <v>0</v>
          </cell>
          <cell r="AF30" t="e">
            <v>#N/A</v>
          </cell>
          <cell r="AG30">
            <v>0</v>
          </cell>
          <cell r="AH30" t="e">
            <v>#DIV/0!</v>
          </cell>
          <cell r="AJ30" t="e">
            <v>#N/A</v>
          </cell>
          <cell r="AK30" t="e">
            <v>#N/A</v>
          </cell>
        </row>
        <row r="31">
          <cell r="AE31">
            <v>0</v>
          </cell>
          <cell r="AF31" t="e">
            <v>#N/A</v>
          </cell>
          <cell r="AG31">
            <v>0</v>
          </cell>
          <cell r="AH31" t="e">
            <v>#DIV/0!</v>
          </cell>
          <cell r="AJ31" t="e">
            <v>#N/A</v>
          </cell>
          <cell r="AK31" t="e">
            <v>#N/A</v>
          </cell>
        </row>
        <row r="32">
          <cell r="AE32">
            <v>0</v>
          </cell>
          <cell r="AF32" t="e">
            <v>#N/A</v>
          </cell>
          <cell r="AG32">
            <v>0</v>
          </cell>
          <cell r="AH32" t="e">
            <v>#DIV/0!</v>
          </cell>
          <cell r="AJ32" t="e">
            <v>#N/A</v>
          </cell>
          <cell r="AK32" t="e">
            <v>#N/A</v>
          </cell>
        </row>
        <row r="33">
          <cell r="AE33">
            <v>0</v>
          </cell>
          <cell r="AF33" t="e">
            <v>#N/A</v>
          </cell>
          <cell r="AG33">
            <v>0</v>
          </cell>
          <cell r="AH33" t="e">
            <v>#DIV/0!</v>
          </cell>
          <cell r="AJ33" t="e">
            <v>#N/A</v>
          </cell>
          <cell r="AK33" t="e">
            <v>#N/A</v>
          </cell>
        </row>
        <row r="34">
          <cell r="AE34">
            <v>0</v>
          </cell>
          <cell r="AF34" t="e">
            <v>#N/A</v>
          </cell>
          <cell r="AG34">
            <v>0</v>
          </cell>
          <cell r="AH34" t="e">
            <v>#DIV/0!</v>
          </cell>
          <cell r="AJ34" t="e">
            <v>#N/A</v>
          </cell>
          <cell r="AK34" t="e">
            <v>#N/A</v>
          </cell>
        </row>
        <row r="35">
          <cell r="AE35">
            <v>0</v>
          </cell>
          <cell r="AF35" t="e">
            <v>#N/A</v>
          </cell>
          <cell r="AG35">
            <v>0</v>
          </cell>
          <cell r="AH35" t="e">
            <v>#DIV/0!</v>
          </cell>
          <cell r="AJ35" t="e">
            <v>#N/A</v>
          </cell>
          <cell r="AK35" t="e">
            <v>#N/A</v>
          </cell>
        </row>
        <row r="36">
          <cell r="AE36">
            <v>0</v>
          </cell>
          <cell r="AF36" t="e">
            <v>#N/A</v>
          </cell>
          <cell r="AG36">
            <v>0</v>
          </cell>
          <cell r="AH36" t="e">
            <v>#DIV/0!</v>
          </cell>
          <cell r="AJ36" t="e">
            <v>#N/A</v>
          </cell>
          <cell r="AK36" t="e">
            <v>#N/A</v>
          </cell>
        </row>
        <row r="37">
          <cell r="AE37">
            <v>0</v>
          </cell>
          <cell r="AF37" t="e">
            <v>#N/A</v>
          </cell>
          <cell r="AG37">
            <v>0</v>
          </cell>
          <cell r="AH37" t="e">
            <v>#DIV/0!</v>
          </cell>
          <cell r="AJ37" t="e">
            <v>#N/A</v>
          </cell>
          <cell r="AK37" t="e">
            <v>#N/A</v>
          </cell>
        </row>
        <row r="38">
          <cell r="AE38">
            <v>0</v>
          </cell>
          <cell r="AF38" t="e">
            <v>#N/A</v>
          </cell>
          <cell r="AG38">
            <v>0</v>
          </cell>
          <cell r="AH38" t="e">
            <v>#DIV/0!</v>
          </cell>
          <cell r="AJ38" t="e">
            <v>#N/A</v>
          </cell>
          <cell r="AK38" t="e">
            <v>#N/A</v>
          </cell>
        </row>
        <row r="39">
          <cell r="AE39">
            <v>0</v>
          </cell>
          <cell r="AF39" t="e">
            <v>#N/A</v>
          </cell>
          <cell r="AG39">
            <v>0</v>
          </cell>
          <cell r="AH39" t="e">
            <v>#DIV/0!</v>
          </cell>
          <cell r="AJ39" t="e">
            <v>#N/A</v>
          </cell>
          <cell r="AK39" t="e">
            <v>#N/A</v>
          </cell>
        </row>
        <row r="40">
          <cell r="AE40">
            <v>0</v>
          </cell>
          <cell r="AF40" t="e">
            <v>#N/A</v>
          </cell>
          <cell r="AG40">
            <v>0</v>
          </cell>
          <cell r="AH40" t="e">
            <v>#DIV/0!</v>
          </cell>
          <cell r="AJ40" t="e">
            <v>#N/A</v>
          </cell>
          <cell r="AK40" t="e">
            <v>#N/A</v>
          </cell>
        </row>
        <row r="41">
          <cell r="AE41">
            <v>0</v>
          </cell>
          <cell r="AF41" t="e">
            <v>#N/A</v>
          </cell>
          <cell r="AG41">
            <v>0</v>
          </cell>
          <cell r="AH41" t="e">
            <v>#DIV/0!</v>
          </cell>
          <cell r="AJ41" t="e">
            <v>#N/A</v>
          </cell>
          <cell r="AK41" t="e">
            <v>#N/A</v>
          </cell>
        </row>
        <row r="42">
          <cell r="AE42">
            <v>0</v>
          </cell>
          <cell r="AF42" t="e">
            <v>#N/A</v>
          </cell>
          <cell r="AG42">
            <v>0</v>
          </cell>
          <cell r="AH42" t="e">
            <v>#DIV/0!</v>
          </cell>
          <cell r="AJ42" t="e">
            <v>#N/A</v>
          </cell>
          <cell r="AK42" t="e">
            <v>#N/A</v>
          </cell>
        </row>
        <row r="43">
          <cell r="AE43">
            <v>0</v>
          </cell>
          <cell r="AF43" t="e">
            <v>#N/A</v>
          </cell>
          <cell r="AG43">
            <v>0</v>
          </cell>
          <cell r="AH43" t="e">
            <v>#DIV/0!</v>
          </cell>
          <cell r="AJ43" t="e">
            <v>#N/A</v>
          </cell>
          <cell r="AK43" t="e">
            <v>#N/A</v>
          </cell>
        </row>
        <row r="44">
          <cell r="AE44">
            <v>0</v>
          </cell>
          <cell r="AF44" t="e">
            <v>#N/A</v>
          </cell>
          <cell r="AG44">
            <v>0</v>
          </cell>
          <cell r="AH44" t="e">
            <v>#DIV/0!</v>
          </cell>
          <cell r="AJ44">
            <v>0</v>
          </cell>
          <cell r="AK44">
            <v>0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7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 t="e">
            <v>#N/A</v>
          </cell>
          <cell r="AK14" t="e">
            <v>#N/A</v>
          </cell>
        </row>
        <row r="15">
          <cell r="AE15">
            <v>0</v>
          </cell>
          <cell r="AF15" t="e">
            <v>#N/A</v>
          </cell>
          <cell r="AG15">
            <v>0</v>
          </cell>
          <cell r="AH15" t="e">
            <v>#DIV/0!</v>
          </cell>
          <cell r="AJ15" t="e">
            <v>#N/A</v>
          </cell>
          <cell r="AK15" t="e">
            <v>#N/A</v>
          </cell>
        </row>
        <row r="16">
          <cell r="AE16">
            <v>0</v>
          </cell>
          <cell r="AF16" t="e">
            <v>#N/A</v>
          </cell>
          <cell r="AG16">
            <v>0</v>
          </cell>
          <cell r="AH16" t="e">
            <v>#DIV/0!</v>
          </cell>
          <cell r="AJ16" t="e">
            <v>#N/A</v>
          </cell>
          <cell r="AK16" t="e">
            <v>#N/A</v>
          </cell>
        </row>
        <row r="17">
          <cell r="AE17">
            <v>0</v>
          </cell>
          <cell r="AF17" t="e">
            <v>#N/A</v>
          </cell>
          <cell r="AG17">
            <v>0</v>
          </cell>
          <cell r="AH17" t="e">
            <v>#DIV/0!</v>
          </cell>
          <cell r="AJ17" t="e">
            <v>#N/A</v>
          </cell>
          <cell r="AK17" t="e">
            <v>#N/A</v>
          </cell>
        </row>
        <row r="18">
          <cell r="AE18">
            <v>0</v>
          </cell>
          <cell r="AF18" t="e">
            <v>#N/A</v>
          </cell>
          <cell r="AG18">
            <v>0</v>
          </cell>
          <cell r="AH18" t="e">
            <v>#DIV/0!</v>
          </cell>
          <cell r="AJ18" t="e">
            <v>#N/A</v>
          </cell>
          <cell r="AK18" t="e">
            <v>#N/A</v>
          </cell>
        </row>
        <row r="19">
          <cell r="AE19">
            <v>0</v>
          </cell>
          <cell r="AF19" t="e">
            <v>#N/A</v>
          </cell>
          <cell r="AG19">
            <v>0</v>
          </cell>
          <cell r="AH19" t="e">
            <v>#DIV/0!</v>
          </cell>
          <cell r="AJ19" t="e">
            <v>#N/A</v>
          </cell>
          <cell r="AK19" t="e">
            <v>#N/A</v>
          </cell>
        </row>
        <row r="20">
          <cell r="AE20">
            <v>0</v>
          </cell>
          <cell r="AF20" t="e">
            <v>#N/A</v>
          </cell>
          <cell r="AG20">
            <v>0</v>
          </cell>
          <cell r="AH20" t="e">
            <v>#DIV/0!</v>
          </cell>
          <cell r="AJ20" t="e">
            <v>#N/A</v>
          </cell>
          <cell r="AK20" t="e">
            <v>#N/A</v>
          </cell>
        </row>
        <row r="21">
          <cell r="AE21">
            <v>0</v>
          </cell>
          <cell r="AF21" t="e">
            <v>#N/A</v>
          </cell>
          <cell r="AG21">
            <v>0</v>
          </cell>
          <cell r="AH21" t="e">
            <v>#DIV/0!</v>
          </cell>
          <cell r="AJ21" t="e">
            <v>#N/A</v>
          </cell>
          <cell r="AK21" t="e">
            <v>#N/A</v>
          </cell>
        </row>
        <row r="22">
          <cell r="AE22">
            <v>0</v>
          </cell>
          <cell r="AF22" t="e">
            <v>#N/A</v>
          </cell>
          <cell r="AG22">
            <v>0</v>
          </cell>
          <cell r="AH22" t="e">
            <v>#DIV/0!</v>
          </cell>
          <cell r="AJ22" t="e">
            <v>#N/A</v>
          </cell>
          <cell r="AK22" t="e">
            <v>#N/A</v>
          </cell>
        </row>
        <row r="23">
          <cell r="AE23">
            <v>0</v>
          </cell>
          <cell r="AF23" t="e">
            <v>#N/A</v>
          </cell>
          <cell r="AG23">
            <v>0</v>
          </cell>
          <cell r="AH23" t="e">
            <v>#DIV/0!</v>
          </cell>
          <cell r="AJ23" t="e">
            <v>#N/A</v>
          </cell>
          <cell r="AK23" t="e">
            <v>#N/A</v>
          </cell>
        </row>
        <row r="24">
          <cell r="AE24">
            <v>0</v>
          </cell>
          <cell r="AF24" t="e">
            <v>#N/A</v>
          </cell>
          <cell r="AG24">
            <v>0</v>
          </cell>
          <cell r="AH24" t="e">
            <v>#DIV/0!</v>
          </cell>
          <cell r="AJ24" t="e">
            <v>#N/A</v>
          </cell>
          <cell r="AK24" t="e">
            <v>#N/A</v>
          </cell>
        </row>
        <row r="25">
          <cell r="AE25">
            <v>0</v>
          </cell>
          <cell r="AF25" t="e">
            <v>#N/A</v>
          </cell>
          <cell r="AG25">
            <v>0</v>
          </cell>
          <cell r="AH25" t="e">
            <v>#DIV/0!</v>
          </cell>
          <cell r="AJ25" t="e">
            <v>#N/A</v>
          </cell>
          <cell r="AK25" t="e">
            <v>#N/A</v>
          </cell>
        </row>
        <row r="26">
          <cell r="AE26">
            <v>0</v>
          </cell>
          <cell r="AF26" t="e">
            <v>#N/A</v>
          </cell>
          <cell r="AG26">
            <v>0</v>
          </cell>
          <cell r="AH26" t="e">
            <v>#DIV/0!</v>
          </cell>
          <cell r="AJ26" t="e">
            <v>#N/A</v>
          </cell>
          <cell r="AK26" t="e">
            <v>#N/A</v>
          </cell>
        </row>
        <row r="27">
          <cell r="AE27">
            <v>0</v>
          </cell>
          <cell r="AF27" t="e">
            <v>#N/A</v>
          </cell>
          <cell r="AG27">
            <v>0</v>
          </cell>
          <cell r="AH27" t="e">
            <v>#DIV/0!</v>
          </cell>
          <cell r="AJ27" t="e">
            <v>#N/A</v>
          </cell>
          <cell r="AK27" t="e">
            <v>#N/A</v>
          </cell>
        </row>
        <row r="28">
          <cell r="AE28">
            <v>0</v>
          </cell>
          <cell r="AF28" t="e">
            <v>#N/A</v>
          </cell>
          <cell r="AG28">
            <v>0</v>
          </cell>
          <cell r="AH28" t="e">
            <v>#DIV/0!</v>
          </cell>
          <cell r="AJ28" t="e">
            <v>#N/A</v>
          </cell>
          <cell r="AK28" t="e">
            <v>#N/A</v>
          </cell>
        </row>
        <row r="29">
          <cell r="AE29">
            <v>0</v>
          </cell>
          <cell r="AF29" t="e">
            <v>#N/A</v>
          </cell>
          <cell r="AG29">
            <v>0</v>
          </cell>
          <cell r="AH29" t="e">
            <v>#DIV/0!</v>
          </cell>
          <cell r="AJ29" t="e">
            <v>#N/A</v>
          </cell>
          <cell r="AK29" t="e">
            <v>#N/A</v>
          </cell>
        </row>
        <row r="30">
          <cell r="AE30">
            <v>0</v>
          </cell>
          <cell r="AF30" t="e">
            <v>#N/A</v>
          </cell>
          <cell r="AG30">
            <v>0</v>
          </cell>
          <cell r="AH30" t="e">
            <v>#DIV/0!</v>
          </cell>
          <cell r="AJ30" t="e">
            <v>#N/A</v>
          </cell>
          <cell r="AK30" t="e">
            <v>#N/A</v>
          </cell>
        </row>
        <row r="31">
          <cell r="AE31">
            <v>0</v>
          </cell>
          <cell r="AF31" t="e">
            <v>#N/A</v>
          </cell>
          <cell r="AG31">
            <v>0</v>
          </cell>
          <cell r="AH31" t="e">
            <v>#DIV/0!</v>
          </cell>
          <cell r="AJ31" t="e">
            <v>#N/A</v>
          </cell>
          <cell r="AK31" t="e">
            <v>#N/A</v>
          </cell>
        </row>
        <row r="32">
          <cell r="AE32">
            <v>0</v>
          </cell>
          <cell r="AF32" t="e">
            <v>#N/A</v>
          </cell>
          <cell r="AG32">
            <v>0</v>
          </cell>
          <cell r="AH32" t="e">
            <v>#DIV/0!</v>
          </cell>
          <cell r="AJ32" t="e">
            <v>#N/A</v>
          </cell>
          <cell r="AK32" t="e">
            <v>#N/A</v>
          </cell>
        </row>
        <row r="33">
          <cell r="AE33">
            <v>0</v>
          </cell>
          <cell r="AF33" t="e">
            <v>#N/A</v>
          </cell>
          <cell r="AG33">
            <v>0</v>
          </cell>
          <cell r="AH33" t="e">
            <v>#DIV/0!</v>
          </cell>
          <cell r="AJ33" t="e">
            <v>#N/A</v>
          </cell>
          <cell r="AK33" t="e">
            <v>#N/A</v>
          </cell>
        </row>
        <row r="34">
          <cell r="AE34">
            <v>0</v>
          </cell>
          <cell r="AF34" t="e">
            <v>#N/A</v>
          </cell>
          <cell r="AG34">
            <v>0</v>
          </cell>
          <cell r="AH34" t="e">
            <v>#DIV/0!</v>
          </cell>
          <cell r="AJ34" t="e">
            <v>#N/A</v>
          </cell>
          <cell r="AK34" t="e">
            <v>#N/A</v>
          </cell>
        </row>
        <row r="35">
          <cell r="AE35">
            <v>0</v>
          </cell>
          <cell r="AF35" t="e">
            <v>#N/A</v>
          </cell>
          <cell r="AG35">
            <v>0</v>
          </cell>
          <cell r="AH35" t="e">
            <v>#DIV/0!</v>
          </cell>
          <cell r="AJ35" t="e">
            <v>#N/A</v>
          </cell>
          <cell r="AK35" t="e">
            <v>#N/A</v>
          </cell>
        </row>
        <row r="36">
          <cell r="AE36">
            <v>0</v>
          </cell>
          <cell r="AF36" t="e">
            <v>#N/A</v>
          </cell>
          <cell r="AG36">
            <v>0</v>
          </cell>
          <cell r="AH36" t="e">
            <v>#DIV/0!</v>
          </cell>
          <cell r="AJ36" t="e">
            <v>#N/A</v>
          </cell>
          <cell r="AK36" t="e">
            <v>#N/A</v>
          </cell>
        </row>
        <row r="37">
          <cell r="AE37">
            <v>0</v>
          </cell>
          <cell r="AF37" t="e">
            <v>#N/A</v>
          </cell>
          <cell r="AG37">
            <v>0</v>
          </cell>
          <cell r="AH37" t="e">
            <v>#DIV/0!</v>
          </cell>
          <cell r="AJ37" t="e">
            <v>#N/A</v>
          </cell>
          <cell r="AK37" t="e">
            <v>#N/A</v>
          </cell>
        </row>
        <row r="38">
          <cell r="AE38">
            <v>0</v>
          </cell>
          <cell r="AF38" t="e">
            <v>#N/A</v>
          </cell>
          <cell r="AG38">
            <v>0</v>
          </cell>
          <cell r="AH38" t="e">
            <v>#DIV/0!</v>
          </cell>
          <cell r="AJ38" t="e">
            <v>#N/A</v>
          </cell>
          <cell r="AK38" t="e">
            <v>#N/A</v>
          </cell>
        </row>
        <row r="39">
          <cell r="AE39">
            <v>0</v>
          </cell>
          <cell r="AF39" t="e">
            <v>#N/A</v>
          </cell>
          <cell r="AG39">
            <v>0</v>
          </cell>
          <cell r="AH39" t="e">
            <v>#DIV/0!</v>
          </cell>
          <cell r="AJ39" t="e">
            <v>#N/A</v>
          </cell>
          <cell r="AK39" t="e">
            <v>#N/A</v>
          </cell>
        </row>
        <row r="40">
          <cell r="AE40">
            <v>0</v>
          </cell>
          <cell r="AF40" t="e">
            <v>#N/A</v>
          </cell>
          <cell r="AG40">
            <v>0</v>
          </cell>
          <cell r="AH40" t="e">
            <v>#DIV/0!</v>
          </cell>
          <cell r="AJ40" t="e">
            <v>#N/A</v>
          </cell>
          <cell r="AK40" t="e">
            <v>#N/A</v>
          </cell>
        </row>
        <row r="41">
          <cell r="AE41">
            <v>0</v>
          </cell>
          <cell r="AF41" t="e">
            <v>#N/A</v>
          </cell>
          <cell r="AG41">
            <v>0</v>
          </cell>
          <cell r="AH41" t="e">
            <v>#DIV/0!</v>
          </cell>
          <cell r="AJ41" t="e">
            <v>#N/A</v>
          </cell>
          <cell r="AK41" t="e">
            <v>#N/A</v>
          </cell>
        </row>
        <row r="42">
          <cell r="AE42">
            <v>0</v>
          </cell>
          <cell r="AF42" t="e">
            <v>#N/A</v>
          </cell>
          <cell r="AG42">
            <v>0</v>
          </cell>
          <cell r="AH42" t="e">
            <v>#DIV/0!</v>
          </cell>
          <cell r="AJ42" t="e">
            <v>#N/A</v>
          </cell>
          <cell r="AK42" t="e">
            <v>#N/A</v>
          </cell>
        </row>
        <row r="43">
          <cell r="AE43">
            <v>0</v>
          </cell>
          <cell r="AF43" t="e">
            <v>#N/A</v>
          </cell>
          <cell r="AG43">
            <v>0</v>
          </cell>
          <cell r="AH43" t="e">
            <v>#DIV/0!</v>
          </cell>
          <cell r="AJ43">
            <v>0</v>
          </cell>
          <cell r="AK43">
            <v>0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8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 t="e">
            <v>#N/A</v>
          </cell>
          <cell r="AK14" t="e">
            <v>#N/A</v>
          </cell>
        </row>
        <row r="15">
          <cell r="AE15">
            <v>0</v>
          </cell>
          <cell r="AF15" t="e">
            <v>#N/A</v>
          </cell>
          <cell r="AG15">
            <v>0</v>
          </cell>
          <cell r="AH15" t="e">
            <v>#DIV/0!</v>
          </cell>
          <cell r="AJ15" t="e">
            <v>#N/A</v>
          </cell>
          <cell r="AK15" t="e">
            <v>#N/A</v>
          </cell>
        </row>
        <row r="16">
          <cell r="AE16">
            <v>0</v>
          </cell>
          <cell r="AF16" t="e">
            <v>#N/A</v>
          </cell>
          <cell r="AG16">
            <v>0</v>
          </cell>
          <cell r="AH16" t="e">
            <v>#DIV/0!</v>
          </cell>
          <cell r="AJ16" t="e">
            <v>#N/A</v>
          </cell>
          <cell r="AK16" t="e">
            <v>#N/A</v>
          </cell>
        </row>
        <row r="17">
          <cell r="AE17">
            <v>0</v>
          </cell>
          <cell r="AF17" t="e">
            <v>#N/A</v>
          </cell>
          <cell r="AG17">
            <v>0</v>
          </cell>
          <cell r="AH17" t="e">
            <v>#DIV/0!</v>
          </cell>
          <cell r="AJ17" t="e">
            <v>#N/A</v>
          </cell>
          <cell r="AK17" t="e">
            <v>#N/A</v>
          </cell>
        </row>
        <row r="18">
          <cell r="AE18">
            <v>0</v>
          </cell>
          <cell r="AF18" t="e">
            <v>#N/A</v>
          </cell>
          <cell r="AG18">
            <v>0</v>
          </cell>
          <cell r="AH18" t="e">
            <v>#DIV/0!</v>
          </cell>
          <cell r="AJ18" t="e">
            <v>#N/A</v>
          </cell>
          <cell r="AK18" t="e">
            <v>#N/A</v>
          </cell>
        </row>
        <row r="19">
          <cell r="AE19">
            <v>0</v>
          </cell>
          <cell r="AF19" t="e">
            <v>#N/A</v>
          </cell>
          <cell r="AG19">
            <v>0</v>
          </cell>
          <cell r="AH19" t="e">
            <v>#DIV/0!</v>
          </cell>
          <cell r="AJ19" t="e">
            <v>#N/A</v>
          </cell>
          <cell r="AK19" t="e">
            <v>#N/A</v>
          </cell>
        </row>
        <row r="20">
          <cell r="AE20">
            <v>0</v>
          </cell>
          <cell r="AF20" t="e">
            <v>#N/A</v>
          </cell>
          <cell r="AG20">
            <v>0</v>
          </cell>
          <cell r="AH20" t="e">
            <v>#DIV/0!</v>
          </cell>
          <cell r="AJ20" t="e">
            <v>#N/A</v>
          </cell>
          <cell r="AK20" t="e">
            <v>#N/A</v>
          </cell>
        </row>
        <row r="21">
          <cell r="AE21">
            <v>0</v>
          </cell>
          <cell r="AF21" t="e">
            <v>#N/A</v>
          </cell>
          <cell r="AG21">
            <v>0</v>
          </cell>
          <cell r="AH21" t="e">
            <v>#DIV/0!</v>
          </cell>
          <cell r="AJ21" t="e">
            <v>#N/A</v>
          </cell>
          <cell r="AK21" t="e">
            <v>#N/A</v>
          </cell>
        </row>
        <row r="22">
          <cell r="AE22">
            <v>0</v>
          </cell>
          <cell r="AF22" t="e">
            <v>#N/A</v>
          </cell>
          <cell r="AG22">
            <v>0</v>
          </cell>
          <cell r="AH22" t="e">
            <v>#DIV/0!</v>
          </cell>
          <cell r="AJ22" t="e">
            <v>#N/A</v>
          </cell>
          <cell r="AK22" t="e">
            <v>#N/A</v>
          </cell>
        </row>
        <row r="23">
          <cell r="AE23">
            <v>0</v>
          </cell>
          <cell r="AF23" t="e">
            <v>#N/A</v>
          </cell>
          <cell r="AG23">
            <v>0</v>
          </cell>
          <cell r="AH23" t="e">
            <v>#DIV/0!</v>
          </cell>
          <cell r="AJ23" t="e">
            <v>#N/A</v>
          </cell>
          <cell r="AK23" t="e">
            <v>#N/A</v>
          </cell>
        </row>
        <row r="24">
          <cell r="AE24">
            <v>0</v>
          </cell>
          <cell r="AF24" t="e">
            <v>#N/A</v>
          </cell>
          <cell r="AG24">
            <v>0</v>
          </cell>
          <cell r="AH24" t="e">
            <v>#DIV/0!</v>
          </cell>
          <cell r="AJ24" t="e">
            <v>#N/A</v>
          </cell>
          <cell r="AK24" t="e">
            <v>#N/A</v>
          </cell>
        </row>
        <row r="25">
          <cell r="AE25">
            <v>0</v>
          </cell>
          <cell r="AF25" t="e">
            <v>#N/A</v>
          </cell>
          <cell r="AG25">
            <v>0</v>
          </cell>
          <cell r="AH25" t="e">
            <v>#DIV/0!</v>
          </cell>
          <cell r="AJ25" t="e">
            <v>#N/A</v>
          </cell>
          <cell r="AK25" t="e">
            <v>#N/A</v>
          </cell>
        </row>
        <row r="26">
          <cell r="AE26">
            <v>0</v>
          </cell>
          <cell r="AF26" t="e">
            <v>#N/A</v>
          </cell>
          <cell r="AG26">
            <v>0</v>
          </cell>
          <cell r="AH26" t="e">
            <v>#DIV/0!</v>
          </cell>
          <cell r="AJ26" t="e">
            <v>#N/A</v>
          </cell>
          <cell r="AK26" t="e">
            <v>#N/A</v>
          </cell>
        </row>
        <row r="27">
          <cell r="AE27">
            <v>0</v>
          </cell>
          <cell r="AF27" t="e">
            <v>#N/A</v>
          </cell>
          <cell r="AG27">
            <v>0</v>
          </cell>
          <cell r="AH27" t="e">
            <v>#DIV/0!</v>
          </cell>
          <cell r="AJ27" t="e">
            <v>#N/A</v>
          </cell>
          <cell r="AK27" t="e">
            <v>#N/A</v>
          </cell>
        </row>
        <row r="28">
          <cell r="AE28">
            <v>0</v>
          </cell>
          <cell r="AF28" t="e">
            <v>#N/A</v>
          </cell>
          <cell r="AG28">
            <v>0</v>
          </cell>
          <cell r="AH28" t="e">
            <v>#DIV/0!</v>
          </cell>
          <cell r="AJ28" t="e">
            <v>#N/A</v>
          </cell>
          <cell r="AK28" t="e">
            <v>#N/A</v>
          </cell>
        </row>
        <row r="29">
          <cell r="AE29">
            <v>0</v>
          </cell>
          <cell r="AF29" t="e">
            <v>#N/A</v>
          </cell>
          <cell r="AG29">
            <v>0</v>
          </cell>
          <cell r="AH29" t="e">
            <v>#DIV/0!</v>
          </cell>
          <cell r="AJ29" t="e">
            <v>#N/A</v>
          </cell>
          <cell r="AK29" t="e">
            <v>#N/A</v>
          </cell>
        </row>
        <row r="30">
          <cell r="AE30">
            <v>0</v>
          </cell>
          <cell r="AF30" t="e">
            <v>#N/A</v>
          </cell>
          <cell r="AG30">
            <v>0</v>
          </cell>
          <cell r="AH30" t="e">
            <v>#DIV/0!</v>
          </cell>
          <cell r="AJ30" t="e">
            <v>#N/A</v>
          </cell>
          <cell r="AK30" t="e">
            <v>#N/A</v>
          </cell>
        </row>
        <row r="31">
          <cell r="AE31">
            <v>0</v>
          </cell>
          <cell r="AF31" t="e">
            <v>#N/A</v>
          </cell>
          <cell r="AG31">
            <v>0</v>
          </cell>
          <cell r="AH31" t="e">
            <v>#DIV/0!</v>
          </cell>
          <cell r="AJ31" t="e">
            <v>#N/A</v>
          </cell>
          <cell r="AK31" t="e">
            <v>#N/A</v>
          </cell>
        </row>
        <row r="32">
          <cell r="AE32">
            <v>0</v>
          </cell>
          <cell r="AF32" t="e">
            <v>#N/A</v>
          </cell>
          <cell r="AG32">
            <v>0</v>
          </cell>
          <cell r="AH32" t="e">
            <v>#DIV/0!</v>
          </cell>
          <cell r="AJ32" t="e">
            <v>#N/A</v>
          </cell>
          <cell r="AK32" t="e">
            <v>#N/A</v>
          </cell>
        </row>
        <row r="33">
          <cell r="AE33">
            <v>0</v>
          </cell>
          <cell r="AF33" t="e">
            <v>#N/A</v>
          </cell>
          <cell r="AG33">
            <v>0</v>
          </cell>
          <cell r="AH33" t="e">
            <v>#DIV/0!</v>
          </cell>
          <cell r="AJ33" t="e">
            <v>#N/A</v>
          </cell>
          <cell r="AK33" t="e">
            <v>#N/A</v>
          </cell>
        </row>
        <row r="34">
          <cell r="AE34">
            <v>0</v>
          </cell>
          <cell r="AF34" t="e">
            <v>#N/A</v>
          </cell>
          <cell r="AG34">
            <v>0</v>
          </cell>
          <cell r="AH34" t="e">
            <v>#DIV/0!</v>
          </cell>
          <cell r="AJ34" t="e">
            <v>#N/A</v>
          </cell>
          <cell r="AK34" t="e">
            <v>#N/A</v>
          </cell>
        </row>
        <row r="35">
          <cell r="AE35">
            <v>0</v>
          </cell>
          <cell r="AF35" t="e">
            <v>#N/A</v>
          </cell>
          <cell r="AG35">
            <v>0</v>
          </cell>
          <cell r="AH35" t="e">
            <v>#DIV/0!</v>
          </cell>
          <cell r="AJ35" t="e">
            <v>#N/A</v>
          </cell>
          <cell r="AK35" t="e">
            <v>#N/A</v>
          </cell>
        </row>
        <row r="36">
          <cell r="AE36">
            <v>0</v>
          </cell>
          <cell r="AF36" t="e">
            <v>#N/A</v>
          </cell>
          <cell r="AG36">
            <v>0</v>
          </cell>
          <cell r="AH36" t="e">
            <v>#DIV/0!</v>
          </cell>
          <cell r="AJ36" t="e">
            <v>#N/A</v>
          </cell>
          <cell r="AK36" t="e">
            <v>#N/A</v>
          </cell>
        </row>
        <row r="37">
          <cell r="AE37">
            <v>0</v>
          </cell>
          <cell r="AF37" t="e">
            <v>#N/A</v>
          </cell>
          <cell r="AG37">
            <v>0</v>
          </cell>
          <cell r="AH37" t="e">
            <v>#DIV/0!</v>
          </cell>
          <cell r="AJ37" t="e">
            <v>#N/A</v>
          </cell>
          <cell r="AK37" t="e">
            <v>#N/A</v>
          </cell>
        </row>
        <row r="38">
          <cell r="AE38">
            <v>0</v>
          </cell>
          <cell r="AF38" t="e">
            <v>#N/A</v>
          </cell>
          <cell r="AG38">
            <v>0</v>
          </cell>
          <cell r="AH38" t="e">
            <v>#DIV/0!</v>
          </cell>
          <cell r="AJ38" t="e">
            <v>#N/A</v>
          </cell>
          <cell r="AK38" t="e">
            <v>#N/A</v>
          </cell>
        </row>
        <row r="39">
          <cell r="AE39">
            <v>0</v>
          </cell>
          <cell r="AF39" t="e">
            <v>#N/A</v>
          </cell>
          <cell r="AG39">
            <v>0</v>
          </cell>
          <cell r="AH39" t="e">
            <v>#DIV/0!</v>
          </cell>
          <cell r="AJ39" t="e">
            <v>#N/A</v>
          </cell>
          <cell r="AK39" t="e">
            <v>#N/A</v>
          </cell>
        </row>
        <row r="40">
          <cell r="AE40">
            <v>0</v>
          </cell>
          <cell r="AF40" t="e">
            <v>#N/A</v>
          </cell>
          <cell r="AG40">
            <v>0</v>
          </cell>
          <cell r="AH40" t="e">
            <v>#DIV/0!</v>
          </cell>
          <cell r="AJ40" t="e">
            <v>#N/A</v>
          </cell>
          <cell r="AK40" t="e">
            <v>#N/A</v>
          </cell>
        </row>
        <row r="41">
          <cell r="AE41">
            <v>0</v>
          </cell>
          <cell r="AF41" t="e">
            <v>#N/A</v>
          </cell>
          <cell r="AG41">
            <v>0</v>
          </cell>
          <cell r="AH41" t="e">
            <v>#DIV/0!</v>
          </cell>
          <cell r="AJ41" t="e">
            <v>#N/A</v>
          </cell>
          <cell r="AK41" t="e">
            <v>#N/A</v>
          </cell>
        </row>
        <row r="42">
          <cell r="AE42">
            <v>0</v>
          </cell>
          <cell r="AF42" t="e">
            <v>#N/A</v>
          </cell>
          <cell r="AG42">
            <v>0</v>
          </cell>
          <cell r="AH42" t="e">
            <v>#DIV/0!</v>
          </cell>
          <cell r="AJ42" t="e">
            <v>#N/A</v>
          </cell>
          <cell r="AK42" t="e">
            <v>#N/A</v>
          </cell>
        </row>
        <row r="43">
          <cell r="AE43">
            <v>0</v>
          </cell>
          <cell r="AF43" t="e">
            <v>#N/A</v>
          </cell>
          <cell r="AG43">
            <v>0</v>
          </cell>
          <cell r="AH43" t="e">
            <v>#DIV/0!</v>
          </cell>
          <cell r="AJ43" t="e">
            <v>#N/A</v>
          </cell>
          <cell r="AK43" t="e">
            <v>#N/A</v>
          </cell>
        </row>
        <row r="44">
          <cell r="AE44">
            <v>0</v>
          </cell>
          <cell r="AF44" t="e">
            <v>#N/A</v>
          </cell>
          <cell r="AG44">
            <v>0</v>
          </cell>
          <cell r="AH44" t="e">
            <v>#DIV/0!</v>
          </cell>
          <cell r="AJ44">
            <v>0</v>
          </cell>
          <cell r="AK44">
            <v>0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9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D14">
            <v>6500</v>
          </cell>
          <cell r="AE14">
            <v>7000</v>
          </cell>
          <cell r="AF14">
            <v>6500</v>
          </cell>
          <cell r="AG14" t="e">
            <v>#N/A</v>
          </cell>
          <cell r="AH14" t="e">
            <v>#N/A</v>
          </cell>
          <cell r="AJ14" t="e">
            <v>#N/A</v>
          </cell>
          <cell r="AK14" t="e">
            <v>#N/A</v>
          </cell>
        </row>
        <row r="15">
          <cell r="D15">
            <v>4800</v>
          </cell>
          <cell r="AE15">
            <v>7000</v>
          </cell>
          <cell r="AF15">
            <v>5650</v>
          </cell>
          <cell r="AG15" t="e">
            <v>#N/A</v>
          </cell>
          <cell r="AH15" t="e">
            <v>#N/A</v>
          </cell>
          <cell r="AJ15" t="e">
            <v>#N/A</v>
          </cell>
          <cell r="AK15" t="e">
            <v>#N/A</v>
          </cell>
        </row>
        <row r="16">
          <cell r="AE16">
            <v>7000</v>
          </cell>
          <cell r="AF16">
            <v>5650</v>
          </cell>
          <cell r="AG16" t="e">
            <v>#N/A</v>
          </cell>
          <cell r="AH16" t="e">
            <v>#N/A</v>
          </cell>
          <cell r="AJ16" t="e">
            <v>#N/A</v>
          </cell>
          <cell r="AK16" t="e">
            <v>#N/A</v>
          </cell>
        </row>
        <row r="17">
          <cell r="AE17">
            <v>7000</v>
          </cell>
          <cell r="AF17">
            <v>5650</v>
          </cell>
          <cell r="AG17" t="e">
            <v>#N/A</v>
          </cell>
          <cell r="AH17" t="e">
            <v>#N/A</v>
          </cell>
          <cell r="AJ17" t="e">
            <v>#N/A</v>
          </cell>
          <cell r="AK17" t="e">
            <v>#N/A</v>
          </cell>
        </row>
        <row r="18">
          <cell r="D18">
            <v>5200</v>
          </cell>
          <cell r="AE18">
            <v>7000</v>
          </cell>
          <cell r="AF18">
            <v>5500</v>
          </cell>
          <cell r="AG18" t="e">
            <v>#N/A</v>
          </cell>
          <cell r="AH18" t="e">
            <v>#N/A</v>
          </cell>
          <cell r="AJ18" t="e">
            <v>#N/A</v>
          </cell>
          <cell r="AK18" t="e">
            <v>#N/A</v>
          </cell>
        </row>
        <row r="19">
          <cell r="D19">
            <v>7000</v>
          </cell>
          <cell r="AE19">
            <v>7000</v>
          </cell>
          <cell r="AF19">
            <v>5875</v>
          </cell>
          <cell r="AG19" t="e">
            <v>#N/A</v>
          </cell>
          <cell r="AH19" t="e">
            <v>#N/A</v>
          </cell>
          <cell r="AJ19" t="e">
            <v>#N/A</v>
          </cell>
          <cell r="AK19" t="e">
            <v>#N/A</v>
          </cell>
        </row>
        <row r="20">
          <cell r="D20">
            <v>7500</v>
          </cell>
          <cell r="AE20">
            <v>7000</v>
          </cell>
          <cell r="AF20">
            <v>6200</v>
          </cell>
          <cell r="AG20" t="e">
            <v>#N/A</v>
          </cell>
          <cell r="AH20" t="e">
            <v>#N/A</v>
          </cell>
          <cell r="AJ20" t="e">
            <v>#N/A</v>
          </cell>
          <cell r="AK20" t="e">
            <v>#N/A</v>
          </cell>
        </row>
        <row r="21">
          <cell r="D21">
            <v>8000</v>
          </cell>
          <cell r="AE21">
            <v>7000</v>
          </cell>
          <cell r="AF21">
            <v>6500</v>
          </cell>
          <cell r="AG21" t="e">
            <v>#N/A</v>
          </cell>
          <cell r="AH21" t="e">
            <v>#N/A</v>
          </cell>
          <cell r="AJ21" t="e">
            <v>#N/A</v>
          </cell>
          <cell r="AK21" t="e">
            <v>#N/A</v>
          </cell>
        </row>
        <row r="22">
          <cell r="D22">
            <v>7500</v>
          </cell>
          <cell r="AE22">
            <v>7000</v>
          </cell>
          <cell r="AF22">
            <v>6642.8571428571431</v>
          </cell>
          <cell r="AG22" t="e">
            <v>#N/A</v>
          </cell>
          <cell r="AH22" t="e">
            <v>#N/A</v>
          </cell>
          <cell r="AJ22" t="e">
            <v>#N/A</v>
          </cell>
          <cell r="AK22" t="e">
            <v>#N/A</v>
          </cell>
        </row>
        <row r="23">
          <cell r="AE23">
            <v>7000</v>
          </cell>
          <cell r="AF23">
            <v>6642.8571428571431</v>
          </cell>
          <cell r="AG23" t="e">
            <v>#N/A</v>
          </cell>
          <cell r="AH23" t="e">
            <v>#N/A</v>
          </cell>
          <cell r="AJ23" t="e">
            <v>#N/A</v>
          </cell>
          <cell r="AK23" t="e">
            <v>#N/A</v>
          </cell>
        </row>
        <row r="24">
          <cell r="AE24">
            <v>7000</v>
          </cell>
          <cell r="AF24">
            <v>6642.8571428571431</v>
          </cell>
          <cell r="AG24" t="e">
            <v>#N/A</v>
          </cell>
          <cell r="AH24" t="e">
            <v>#N/A</v>
          </cell>
          <cell r="AJ24" t="e">
            <v>#N/A</v>
          </cell>
          <cell r="AK24" t="e">
            <v>#N/A</v>
          </cell>
        </row>
        <row r="25">
          <cell r="D25">
            <v>4500</v>
          </cell>
          <cell r="AE25">
            <v>7000</v>
          </cell>
          <cell r="AF25">
            <v>6375</v>
          </cell>
          <cell r="AG25" t="e">
            <v>#N/A</v>
          </cell>
          <cell r="AH25" t="e">
            <v>#N/A</v>
          </cell>
          <cell r="AJ25" t="e">
            <v>#N/A</v>
          </cell>
          <cell r="AK25" t="e">
            <v>#N/A</v>
          </cell>
        </row>
        <row r="26">
          <cell r="D26">
            <v>4900</v>
          </cell>
          <cell r="AE26">
            <v>7000</v>
          </cell>
          <cell r="AF26">
            <v>6211.1111111111113</v>
          </cell>
          <cell r="AG26" t="e">
            <v>#N/A</v>
          </cell>
          <cell r="AH26" t="e">
            <v>#N/A</v>
          </cell>
          <cell r="AJ26" t="e">
            <v>#N/A</v>
          </cell>
          <cell r="AK26" t="e">
            <v>#N/A</v>
          </cell>
        </row>
        <row r="27">
          <cell r="D27">
            <v>4800</v>
          </cell>
          <cell r="AE27">
            <v>7000</v>
          </cell>
          <cell r="AF27">
            <v>6070</v>
          </cell>
          <cell r="AG27" t="e">
            <v>#N/A</v>
          </cell>
          <cell r="AH27" t="e">
            <v>#N/A</v>
          </cell>
          <cell r="AJ27" t="e">
            <v>#N/A</v>
          </cell>
          <cell r="AK27" t="e">
            <v>#N/A</v>
          </cell>
        </row>
        <row r="28">
          <cell r="D28">
            <v>5700</v>
          </cell>
          <cell r="AE28">
            <v>7000</v>
          </cell>
          <cell r="AF28">
            <v>6036.363636363636</v>
          </cell>
          <cell r="AG28" t="e">
            <v>#N/A</v>
          </cell>
          <cell r="AH28" t="e">
            <v>#N/A</v>
          </cell>
          <cell r="AJ28" t="e">
            <v>#N/A</v>
          </cell>
          <cell r="AK28" t="e">
            <v>#N/A</v>
          </cell>
        </row>
        <row r="29">
          <cell r="D29">
            <v>6500</v>
          </cell>
          <cell r="AE29">
            <v>7000</v>
          </cell>
          <cell r="AF29">
            <v>6075</v>
          </cell>
          <cell r="AG29" t="e">
            <v>#N/A</v>
          </cell>
          <cell r="AH29" t="e">
            <v>#N/A</v>
          </cell>
          <cell r="AJ29" t="e">
            <v>#N/A</v>
          </cell>
          <cell r="AK29" t="e">
            <v>#N/A</v>
          </cell>
        </row>
        <row r="30">
          <cell r="AE30">
            <v>7000</v>
          </cell>
          <cell r="AF30">
            <v>6075</v>
          </cell>
          <cell r="AG30" t="e">
            <v>#N/A</v>
          </cell>
          <cell r="AH30" t="e">
            <v>#N/A</v>
          </cell>
          <cell r="AJ30" t="e">
            <v>#N/A</v>
          </cell>
          <cell r="AK30" t="e">
            <v>#N/A</v>
          </cell>
        </row>
        <row r="31">
          <cell r="AE31">
            <v>7000</v>
          </cell>
          <cell r="AF31">
            <v>6075</v>
          </cell>
          <cell r="AG31" t="e">
            <v>#N/A</v>
          </cell>
          <cell r="AH31" t="e">
            <v>#N/A</v>
          </cell>
          <cell r="AJ31" t="e">
            <v>#N/A</v>
          </cell>
          <cell r="AK31" t="e">
            <v>#N/A</v>
          </cell>
        </row>
        <row r="32">
          <cell r="D32">
            <v>7200</v>
          </cell>
          <cell r="AE32">
            <v>7000</v>
          </cell>
          <cell r="AF32">
            <v>6161.5384615384619</v>
          </cell>
          <cell r="AG32" t="e">
            <v>#N/A</v>
          </cell>
          <cell r="AH32" t="e">
            <v>#N/A</v>
          </cell>
          <cell r="AJ32" t="e">
            <v>#N/A</v>
          </cell>
          <cell r="AK32" t="e">
            <v>#N/A</v>
          </cell>
        </row>
        <row r="33">
          <cell r="D33">
            <v>7500</v>
          </cell>
          <cell r="AE33">
            <v>7000</v>
          </cell>
          <cell r="AF33">
            <v>6257.1428571428569</v>
          </cell>
          <cell r="AG33" t="e">
            <v>#N/A</v>
          </cell>
          <cell r="AH33" t="e">
            <v>#N/A</v>
          </cell>
          <cell r="AJ33" t="e">
            <v>#N/A</v>
          </cell>
          <cell r="AK33" t="e">
            <v>#N/A</v>
          </cell>
        </row>
        <row r="34">
          <cell r="D34">
            <v>6800</v>
          </cell>
          <cell r="AE34">
            <v>7000</v>
          </cell>
          <cell r="AF34">
            <v>6293.333333333333</v>
          </cell>
          <cell r="AG34" t="e">
            <v>#N/A</v>
          </cell>
          <cell r="AH34" t="e">
            <v>#N/A</v>
          </cell>
          <cell r="AJ34" t="e">
            <v>#N/A</v>
          </cell>
          <cell r="AK34" t="e">
            <v>#N/A</v>
          </cell>
        </row>
        <row r="35">
          <cell r="D35">
            <v>6900</v>
          </cell>
          <cell r="AE35">
            <v>7000</v>
          </cell>
          <cell r="AF35">
            <v>6331.25</v>
          </cell>
          <cell r="AG35" t="e">
            <v>#N/A</v>
          </cell>
          <cell r="AH35" t="e">
            <v>#N/A</v>
          </cell>
          <cell r="AJ35" t="e">
            <v>#N/A</v>
          </cell>
          <cell r="AK35" t="e">
            <v>#N/A</v>
          </cell>
        </row>
        <row r="36">
          <cell r="D36">
            <v>6522</v>
          </cell>
          <cell r="AE36">
            <v>7000</v>
          </cell>
          <cell r="AF36">
            <v>6342.4705882352937</v>
          </cell>
          <cell r="AG36">
            <v>6342.4705882352937</v>
          </cell>
          <cell r="AH36">
            <v>6342.4705882352937</v>
          </cell>
          <cell r="AJ36" t="e">
            <v>#N/A</v>
          </cell>
          <cell r="AK36" t="e">
            <v>#N/A</v>
          </cell>
        </row>
        <row r="37">
          <cell r="AE37">
            <v>7000</v>
          </cell>
          <cell r="AF37" t="e">
            <v>#N/A</v>
          </cell>
          <cell r="AG37">
            <v>6715.5570934256057</v>
          </cell>
          <cell r="AH37">
            <v>6885.7411764705885</v>
          </cell>
          <cell r="AJ37" t="e">
            <v>#N/A</v>
          </cell>
          <cell r="AK37" t="e">
            <v>#N/A</v>
          </cell>
        </row>
        <row r="38">
          <cell r="AE38">
            <v>7000</v>
          </cell>
          <cell r="AF38" t="e">
            <v>#N/A</v>
          </cell>
          <cell r="AG38">
            <v>7088.6435986159177</v>
          </cell>
          <cell r="AH38">
            <v>7429.0117647058833</v>
          </cell>
          <cell r="AJ38" t="e">
            <v>#N/A</v>
          </cell>
          <cell r="AK38" t="e">
            <v>#N/A</v>
          </cell>
        </row>
        <row r="39">
          <cell r="AE39">
            <v>7000</v>
          </cell>
          <cell r="AF39" t="e">
            <v>#N/A</v>
          </cell>
          <cell r="AG39">
            <v>7047.1895424836612</v>
          </cell>
          <cell r="AH39">
            <v>7529.3777777777786</v>
          </cell>
          <cell r="AJ39" t="e">
            <v>#N/A</v>
          </cell>
          <cell r="AK39" t="e">
            <v>#N/A</v>
          </cell>
        </row>
        <row r="40">
          <cell r="AE40">
            <v>7000</v>
          </cell>
          <cell r="AF40" t="e">
            <v>#N/A</v>
          </cell>
          <cell r="AG40">
            <v>7010.0990712074317</v>
          </cell>
          <cell r="AH40">
            <v>7619.1789473684221</v>
          </cell>
          <cell r="AJ40" t="e">
            <v>#N/A</v>
          </cell>
          <cell r="AK40" t="e">
            <v>#N/A</v>
          </cell>
        </row>
        <row r="41">
          <cell r="AE41">
            <v>7000</v>
          </cell>
          <cell r="AF41" t="e">
            <v>#N/A</v>
          </cell>
          <cell r="AG41">
            <v>6976.7176470588256</v>
          </cell>
          <cell r="AH41">
            <v>7700.0000000000018</v>
          </cell>
          <cell r="AJ41" t="e">
            <v>#N/A</v>
          </cell>
          <cell r="AK41" t="e">
            <v>#N/A</v>
          </cell>
        </row>
        <row r="42">
          <cell r="AE42">
            <v>7000</v>
          </cell>
          <cell r="AF42" t="e">
            <v>#N/A</v>
          </cell>
          <cell r="AG42">
            <v>6946.5154061624671</v>
          </cell>
          <cell r="AH42">
            <v>7773.1238095238114</v>
          </cell>
          <cell r="AJ42" t="e">
            <v>#N/A</v>
          </cell>
          <cell r="AK42" t="e">
            <v>#N/A</v>
          </cell>
        </row>
        <row r="43">
          <cell r="AE43">
            <v>7000</v>
          </cell>
          <cell r="AF43" t="e">
            <v>#N/A</v>
          </cell>
          <cell r="AG43">
            <v>6919.0588235294135</v>
          </cell>
          <cell r="AH43">
            <v>7839.6000000000022</v>
          </cell>
          <cell r="AJ43">
            <v>7000</v>
          </cell>
          <cell r="AK43">
            <v>6919.0588235294135</v>
          </cell>
        </row>
        <row r="48">
          <cell r="J48">
            <v>0</v>
          </cell>
          <cell r="K48">
            <v>1</v>
          </cell>
          <cell r="L48">
            <v>0</v>
          </cell>
        </row>
      </sheetData>
      <sheetData sheetId="10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6342.4705882352937</v>
          </cell>
        </row>
        <row r="14"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 t="e">
            <v>#N/A</v>
          </cell>
          <cell r="AK14" t="e">
            <v>#N/A</v>
          </cell>
        </row>
        <row r="15">
          <cell r="AE15">
            <v>0</v>
          </cell>
          <cell r="AF15" t="e">
            <v>#N/A</v>
          </cell>
          <cell r="AG15">
            <v>0</v>
          </cell>
          <cell r="AH15" t="e">
            <v>#DIV/0!</v>
          </cell>
          <cell r="AJ15" t="e">
            <v>#N/A</v>
          </cell>
          <cell r="AK15" t="e">
            <v>#N/A</v>
          </cell>
        </row>
        <row r="16">
          <cell r="AE16">
            <v>0</v>
          </cell>
          <cell r="AF16" t="e">
            <v>#N/A</v>
          </cell>
          <cell r="AG16">
            <v>0</v>
          </cell>
          <cell r="AH16" t="e">
            <v>#DIV/0!</v>
          </cell>
          <cell r="AJ16" t="e">
            <v>#N/A</v>
          </cell>
          <cell r="AK16" t="e">
            <v>#N/A</v>
          </cell>
        </row>
        <row r="17">
          <cell r="AE17">
            <v>0</v>
          </cell>
          <cell r="AF17" t="e">
            <v>#N/A</v>
          </cell>
          <cell r="AG17">
            <v>0</v>
          </cell>
          <cell r="AH17" t="e">
            <v>#DIV/0!</v>
          </cell>
          <cell r="AJ17" t="e">
            <v>#N/A</v>
          </cell>
          <cell r="AK17" t="e">
            <v>#N/A</v>
          </cell>
        </row>
        <row r="18">
          <cell r="AE18">
            <v>0</v>
          </cell>
          <cell r="AF18" t="e">
            <v>#N/A</v>
          </cell>
          <cell r="AG18">
            <v>0</v>
          </cell>
          <cell r="AH18" t="e">
            <v>#DIV/0!</v>
          </cell>
          <cell r="AJ18" t="e">
            <v>#N/A</v>
          </cell>
          <cell r="AK18" t="e">
            <v>#N/A</v>
          </cell>
        </row>
        <row r="19">
          <cell r="AE19">
            <v>0</v>
          </cell>
          <cell r="AF19" t="e">
            <v>#N/A</v>
          </cell>
          <cell r="AG19">
            <v>0</v>
          </cell>
          <cell r="AH19" t="e">
            <v>#DIV/0!</v>
          </cell>
          <cell r="AJ19" t="e">
            <v>#N/A</v>
          </cell>
          <cell r="AK19" t="e">
            <v>#N/A</v>
          </cell>
        </row>
        <row r="20">
          <cell r="AE20">
            <v>0</v>
          </cell>
          <cell r="AF20" t="e">
            <v>#N/A</v>
          </cell>
          <cell r="AG20">
            <v>0</v>
          </cell>
          <cell r="AH20" t="e">
            <v>#DIV/0!</v>
          </cell>
          <cell r="AJ20" t="e">
            <v>#N/A</v>
          </cell>
          <cell r="AK20" t="e">
            <v>#N/A</v>
          </cell>
        </row>
        <row r="21">
          <cell r="AE21">
            <v>0</v>
          </cell>
          <cell r="AF21" t="e">
            <v>#N/A</v>
          </cell>
          <cell r="AG21">
            <v>0</v>
          </cell>
          <cell r="AH21" t="e">
            <v>#DIV/0!</v>
          </cell>
          <cell r="AJ21" t="e">
            <v>#N/A</v>
          </cell>
          <cell r="AK21" t="e">
            <v>#N/A</v>
          </cell>
        </row>
        <row r="22">
          <cell r="AE22">
            <v>0</v>
          </cell>
          <cell r="AF22" t="e">
            <v>#N/A</v>
          </cell>
          <cell r="AG22">
            <v>0</v>
          </cell>
          <cell r="AH22" t="e">
            <v>#DIV/0!</v>
          </cell>
          <cell r="AJ22" t="e">
            <v>#N/A</v>
          </cell>
          <cell r="AK22" t="e">
            <v>#N/A</v>
          </cell>
        </row>
        <row r="23">
          <cell r="AE23">
            <v>0</v>
          </cell>
          <cell r="AF23" t="e">
            <v>#N/A</v>
          </cell>
          <cell r="AG23">
            <v>0</v>
          </cell>
          <cell r="AH23" t="e">
            <v>#DIV/0!</v>
          </cell>
          <cell r="AJ23" t="e">
            <v>#N/A</v>
          </cell>
          <cell r="AK23" t="e">
            <v>#N/A</v>
          </cell>
        </row>
        <row r="24">
          <cell r="AE24">
            <v>0</v>
          </cell>
          <cell r="AF24" t="e">
            <v>#N/A</v>
          </cell>
          <cell r="AG24">
            <v>0</v>
          </cell>
          <cell r="AH24" t="e">
            <v>#DIV/0!</v>
          </cell>
          <cell r="AJ24" t="e">
            <v>#N/A</v>
          </cell>
          <cell r="AK24" t="e">
            <v>#N/A</v>
          </cell>
        </row>
        <row r="25">
          <cell r="AE25">
            <v>0</v>
          </cell>
          <cell r="AF25" t="e">
            <v>#N/A</v>
          </cell>
          <cell r="AG25">
            <v>0</v>
          </cell>
          <cell r="AH25" t="e">
            <v>#DIV/0!</v>
          </cell>
          <cell r="AJ25" t="e">
            <v>#N/A</v>
          </cell>
          <cell r="AK25" t="e">
            <v>#N/A</v>
          </cell>
        </row>
        <row r="26">
          <cell r="AE26">
            <v>0</v>
          </cell>
          <cell r="AF26" t="e">
            <v>#N/A</v>
          </cell>
          <cell r="AG26">
            <v>0</v>
          </cell>
          <cell r="AH26" t="e">
            <v>#DIV/0!</v>
          </cell>
          <cell r="AJ26" t="e">
            <v>#N/A</v>
          </cell>
          <cell r="AK26" t="e">
            <v>#N/A</v>
          </cell>
        </row>
        <row r="27">
          <cell r="AE27">
            <v>0</v>
          </cell>
          <cell r="AF27" t="e">
            <v>#N/A</v>
          </cell>
          <cell r="AG27">
            <v>0</v>
          </cell>
          <cell r="AH27" t="e">
            <v>#DIV/0!</v>
          </cell>
          <cell r="AJ27" t="e">
            <v>#N/A</v>
          </cell>
          <cell r="AK27" t="e">
            <v>#N/A</v>
          </cell>
        </row>
        <row r="28">
          <cell r="AE28">
            <v>0</v>
          </cell>
          <cell r="AF28" t="e">
            <v>#N/A</v>
          </cell>
          <cell r="AG28">
            <v>0</v>
          </cell>
          <cell r="AH28" t="e">
            <v>#DIV/0!</v>
          </cell>
          <cell r="AJ28" t="e">
            <v>#N/A</v>
          </cell>
          <cell r="AK28" t="e">
            <v>#N/A</v>
          </cell>
        </row>
        <row r="29">
          <cell r="AE29">
            <v>0</v>
          </cell>
          <cell r="AF29" t="e">
            <v>#N/A</v>
          </cell>
          <cell r="AG29">
            <v>0</v>
          </cell>
          <cell r="AH29" t="e">
            <v>#DIV/0!</v>
          </cell>
          <cell r="AJ29" t="e">
            <v>#N/A</v>
          </cell>
          <cell r="AK29" t="e">
            <v>#N/A</v>
          </cell>
        </row>
        <row r="30">
          <cell r="AE30">
            <v>0</v>
          </cell>
          <cell r="AF30" t="e">
            <v>#N/A</v>
          </cell>
          <cell r="AG30">
            <v>0</v>
          </cell>
          <cell r="AH30" t="e">
            <v>#DIV/0!</v>
          </cell>
          <cell r="AJ30" t="e">
            <v>#N/A</v>
          </cell>
          <cell r="AK30" t="e">
            <v>#N/A</v>
          </cell>
        </row>
        <row r="31">
          <cell r="AE31">
            <v>0</v>
          </cell>
          <cell r="AF31" t="e">
            <v>#N/A</v>
          </cell>
          <cell r="AG31">
            <v>0</v>
          </cell>
          <cell r="AH31" t="e">
            <v>#DIV/0!</v>
          </cell>
          <cell r="AJ31" t="e">
            <v>#N/A</v>
          </cell>
          <cell r="AK31" t="e">
            <v>#N/A</v>
          </cell>
        </row>
        <row r="32">
          <cell r="AE32">
            <v>0</v>
          </cell>
          <cell r="AF32" t="e">
            <v>#N/A</v>
          </cell>
          <cell r="AG32">
            <v>0</v>
          </cell>
          <cell r="AH32" t="e">
            <v>#DIV/0!</v>
          </cell>
          <cell r="AJ32" t="e">
            <v>#N/A</v>
          </cell>
          <cell r="AK32" t="e">
            <v>#N/A</v>
          </cell>
        </row>
        <row r="33">
          <cell r="AE33">
            <v>0</v>
          </cell>
          <cell r="AF33" t="e">
            <v>#N/A</v>
          </cell>
          <cell r="AG33">
            <v>0</v>
          </cell>
          <cell r="AH33" t="e">
            <v>#DIV/0!</v>
          </cell>
          <cell r="AJ33" t="e">
            <v>#N/A</v>
          </cell>
          <cell r="AK33" t="e">
            <v>#N/A</v>
          </cell>
        </row>
        <row r="34">
          <cell r="AE34">
            <v>0</v>
          </cell>
          <cell r="AF34" t="e">
            <v>#N/A</v>
          </cell>
          <cell r="AG34">
            <v>0</v>
          </cell>
          <cell r="AH34" t="e">
            <v>#DIV/0!</v>
          </cell>
          <cell r="AJ34" t="e">
            <v>#N/A</v>
          </cell>
          <cell r="AK34" t="e">
            <v>#N/A</v>
          </cell>
        </row>
        <row r="35">
          <cell r="AE35">
            <v>0</v>
          </cell>
          <cell r="AF35" t="e">
            <v>#N/A</v>
          </cell>
          <cell r="AG35">
            <v>0</v>
          </cell>
          <cell r="AH35" t="e">
            <v>#DIV/0!</v>
          </cell>
          <cell r="AJ35" t="e">
            <v>#N/A</v>
          </cell>
          <cell r="AK35" t="e">
            <v>#N/A</v>
          </cell>
        </row>
        <row r="36">
          <cell r="AE36">
            <v>0</v>
          </cell>
          <cell r="AF36" t="e">
            <v>#N/A</v>
          </cell>
          <cell r="AG36">
            <v>0</v>
          </cell>
          <cell r="AH36" t="e">
            <v>#DIV/0!</v>
          </cell>
          <cell r="AJ36" t="e">
            <v>#N/A</v>
          </cell>
          <cell r="AK36" t="e">
            <v>#N/A</v>
          </cell>
        </row>
        <row r="37">
          <cell r="AE37">
            <v>0</v>
          </cell>
          <cell r="AF37" t="e">
            <v>#N/A</v>
          </cell>
          <cell r="AG37">
            <v>0</v>
          </cell>
          <cell r="AH37" t="e">
            <v>#DIV/0!</v>
          </cell>
          <cell r="AJ37" t="e">
            <v>#N/A</v>
          </cell>
          <cell r="AK37" t="e">
            <v>#N/A</v>
          </cell>
        </row>
        <row r="38">
          <cell r="AE38">
            <v>0</v>
          </cell>
          <cell r="AF38" t="e">
            <v>#N/A</v>
          </cell>
          <cell r="AG38">
            <v>0</v>
          </cell>
          <cell r="AH38" t="e">
            <v>#DIV/0!</v>
          </cell>
          <cell r="AJ38" t="e">
            <v>#N/A</v>
          </cell>
          <cell r="AK38" t="e">
            <v>#N/A</v>
          </cell>
        </row>
        <row r="39">
          <cell r="AE39">
            <v>0</v>
          </cell>
          <cell r="AF39" t="e">
            <v>#N/A</v>
          </cell>
          <cell r="AG39">
            <v>0</v>
          </cell>
          <cell r="AH39" t="e">
            <v>#DIV/0!</v>
          </cell>
          <cell r="AJ39" t="e">
            <v>#N/A</v>
          </cell>
          <cell r="AK39" t="e">
            <v>#N/A</v>
          </cell>
        </row>
        <row r="40">
          <cell r="AE40">
            <v>0</v>
          </cell>
          <cell r="AF40" t="e">
            <v>#N/A</v>
          </cell>
          <cell r="AG40">
            <v>0</v>
          </cell>
          <cell r="AH40" t="e">
            <v>#DIV/0!</v>
          </cell>
          <cell r="AJ40" t="e">
            <v>#N/A</v>
          </cell>
          <cell r="AK40" t="e">
            <v>#N/A</v>
          </cell>
        </row>
        <row r="41">
          <cell r="AE41">
            <v>0</v>
          </cell>
          <cell r="AF41" t="e">
            <v>#N/A</v>
          </cell>
          <cell r="AG41">
            <v>0</v>
          </cell>
          <cell r="AH41" t="e">
            <v>#DIV/0!</v>
          </cell>
          <cell r="AJ41" t="e">
            <v>#N/A</v>
          </cell>
          <cell r="AK41" t="e">
            <v>#N/A</v>
          </cell>
        </row>
        <row r="42">
          <cell r="AE42">
            <v>0</v>
          </cell>
          <cell r="AF42" t="e">
            <v>#N/A</v>
          </cell>
          <cell r="AG42">
            <v>0</v>
          </cell>
          <cell r="AH42" t="e">
            <v>#DIV/0!</v>
          </cell>
          <cell r="AJ42" t="e">
            <v>#N/A</v>
          </cell>
          <cell r="AK42" t="e">
            <v>#N/A</v>
          </cell>
        </row>
        <row r="43">
          <cell r="AE43">
            <v>0</v>
          </cell>
          <cell r="AF43" t="e">
            <v>#N/A</v>
          </cell>
          <cell r="AG43">
            <v>0</v>
          </cell>
          <cell r="AH43" t="e">
            <v>#DIV/0!</v>
          </cell>
          <cell r="AJ43" t="e">
            <v>#N/A</v>
          </cell>
          <cell r="AK43" t="e">
            <v>#N/A</v>
          </cell>
        </row>
        <row r="44">
          <cell r="AE44">
            <v>0</v>
          </cell>
          <cell r="AF44" t="e">
            <v>#N/A</v>
          </cell>
          <cell r="AG44">
            <v>0</v>
          </cell>
          <cell r="AH44" t="e">
            <v>#DIV/0!</v>
          </cell>
          <cell r="AJ44">
            <v>0</v>
          </cell>
          <cell r="AK44">
            <v>0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11" refreshError="1">
        <row r="2">
          <cell r="J2" t="str">
            <v>ACOMPANHAMENTO DAS METAS</v>
          </cell>
        </row>
        <row r="12">
          <cell r="B12">
            <v>6342.4705882352937</v>
          </cell>
        </row>
        <row r="13">
          <cell r="B13">
            <v>0</v>
          </cell>
        </row>
        <row r="14"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J14" t="e">
            <v>#N/A</v>
          </cell>
          <cell r="AK14" t="e">
            <v>#N/A</v>
          </cell>
        </row>
        <row r="15"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J15" t="e">
            <v>#N/A</v>
          </cell>
          <cell r="AK15" t="e">
            <v>#N/A</v>
          </cell>
        </row>
        <row r="16"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J16" t="e">
            <v>#N/A</v>
          </cell>
          <cell r="AK16" t="e">
            <v>#N/A</v>
          </cell>
        </row>
        <row r="17"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J17" t="e">
            <v>#N/A</v>
          </cell>
          <cell r="AK17" t="e">
            <v>#N/A</v>
          </cell>
        </row>
        <row r="18"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J18" t="e">
            <v>#N/A</v>
          </cell>
          <cell r="AK18" t="e">
            <v>#N/A</v>
          </cell>
        </row>
        <row r="19"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J19" t="e">
            <v>#N/A</v>
          </cell>
          <cell r="AK19" t="e">
            <v>#N/A</v>
          </cell>
        </row>
        <row r="20"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J20" t="e">
            <v>#N/A</v>
          </cell>
          <cell r="AK20" t="e">
            <v>#N/A</v>
          </cell>
        </row>
        <row r="21"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J21" t="e">
            <v>#N/A</v>
          </cell>
          <cell r="AK21" t="e">
            <v>#N/A</v>
          </cell>
        </row>
        <row r="22"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J22" t="e">
            <v>#N/A</v>
          </cell>
          <cell r="AK22" t="e">
            <v>#N/A</v>
          </cell>
        </row>
        <row r="23"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J23" t="e">
            <v>#N/A</v>
          </cell>
          <cell r="AK23" t="e">
            <v>#N/A</v>
          </cell>
        </row>
        <row r="24"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J24" t="e">
            <v>#N/A</v>
          </cell>
          <cell r="AK24" t="e">
            <v>#N/A</v>
          </cell>
        </row>
        <row r="25"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J25" t="e">
            <v>#N/A</v>
          </cell>
          <cell r="AK25" t="e">
            <v>#N/A</v>
          </cell>
        </row>
        <row r="26"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J26" t="e">
            <v>#N/A</v>
          </cell>
          <cell r="AK26" t="e">
            <v>#N/A</v>
          </cell>
        </row>
        <row r="27"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J27" t="e">
            <v>#N/A</v>
          </cell>
          <cell r="AK27" t="e">
            <v>#N/A</v>
          </cell>
        </row>
        <row r="28"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J28" t="e">
            <v>#N/A</v>
          </cell>
          <cell r="AK28" t="e">
            <v>#N/A</v>
          </cell>
        </row>
        <row r="29"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J29" t="e">
            <v>#N/A</v>
          </cell>
          <cell r="AK29" t="e">
            <v>#N/A</v>
          </cell>
        </row>
        <row r="30"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J30" t="e">
            <v>#N/A</v>
          </cell>
          <cell r="AK30" t="e">
            <v>#N/A</v>
          </cell>
        </row>
        <row r="31"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J31" t="e">
            <v>#N/A</v>
          </cell>
          <cell r="AK31" t="e">
            <v>#N/A</v>
          </cell>
        </row>
        <row r="32"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J32" t="e">
            <v>#N/A</v>
          </cell>
          <cell r="AK32" t="e">
            <v>#N/A</v>
          </cell>
        </row>
        <row r="33"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J33" t="e">
            <v>#N/A</v>
          </cell>
          <cell r="AK33" t="e">
            <v>#N/A</v>
          </cell>
        </row>
        <row r="34"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J34" t="e">
            <v>#N/A</v>
          </cell>
          <cell r="AK34" t="e">
            <v>#N/A</v>
          </cell>
        </row>
        <row r="35"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J35" t="e">
            <v>#N/A</v>
          </cell>
          <cell r="AK35" t="e">
            <v>#N/A</v>
          </cell>
        </row>
        <row r="36"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J36" t="e">
            <v>#N/A</v>
          </cell>
          <cell r="AK36" t="e">
            <v>#N/A</v>
          </cell>
        </row>
        <row r="37"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J37" t="e">
            <v>#N/A</v>
          </cell>
          <cell r="AK37" t="e">
            <v>#N/A</v>
          </cell>
        </row>
        <row r="38"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J38" t="e">
            <v>#N/A</v>
          </cell>
          <cell r="AK38" t="e">
            <v>#N/A</v>
          </cell>
        </row>
        <row r="39"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J39" t="e">
            <v>#N/A</v>
          </cell>
          <cell r="AK39" t="e">
            <v>#N/A</v>
          </cell>
        </row>
        <row r="40"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J40" t="e">
            <v>#N/A</v>
          </cell>
          <cell r="AK40" t="e">
            <v>#N/A</v>
          </cell>
        </row>
        <row r="41"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J41" t="e">
            <v>#N/A</v>
          </cell>
          <cell r="AK41" t="e">
            <v>#N/A</v>
          </cell>
        </row>
        <row r="42"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J42" t="e">
            <v>#N/A</v>
          </cell>
          <cell r="AK42" t="e">
            <v>#N/A</v>
          </cell>
        </row>
        <row r="43"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J43" t="e">
            <v>#N/A</v>
          </cell>
          <cell r="AK43" t="e">
            <v>#N/A</v>
          </cell>
        </row>
        <row r="44"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J44" t="e">
            <v>#N/A</v>
          </cell>
          <cell r="AK44" t="e">
            <v>#N/A</v>
          </cell>
        </row>
        <row r="48">
          <cell r="J48" t="e">
            <v>#VALUE!</v>
          </cell>
          <cell r="K48" t="e">
            <v>#VALUE!</v>
          </cell>
          <cell r="L48" t="e">
            <v>#VALUE!</v>
          </cell>
        </row>
      </sheetData>
      <sheetData sheetId="12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J14" t="e">
            <v>#N/A</v>
          </cell>
          <cell r="AK14" t="e">
            <v>#N/A</v>
          </cell>
        </row>
        <row r="15"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J15" t="e">
            <v>#N/A</v>
          </cell>
          <cell r="AK15" t="e">
            <v>#N/A</v>
          </cell>
        </row>
        <row r="16"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J16" t="e">
            <v>#N/A</v>
          </cell>
          <cell r="AK16" t="e">
            <v>#N/A</v>
          </cell>
        </row>
        <row r="17"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J17" t="e">
            <v>#N/A</v>
          </cell>
          <cell r="AK17" t="e">
            <v>#N/A</v>
          </cell>
        </row>
        <row r="18"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J18" t="e">
            <v>#N/A</v>
          </cell>
          <cell r="AK18" t="e">
            <v>#N/A</v>
          </cell>
        </row>
        <row r="19"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J19" t="e">
            <v>#N/A</v>
          </cell>
          <cell r="AK19" t="e">
            <v>#N/A</v>
          </cell>
        </row>
        <row r="20"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J20" t="e">
            <v>#N/A</v>
          </cell>
          <cell r="AK20" t="e">
            <v>#N/A</v>
          </cell>
        </row>
        <row r="21"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J21" t="e">
            <v>#N/A</v>
          </cell>
          <cell r="AK21" t="e">
            <v>#N/A</v>
          </cell>
        </row>
        <row r="22"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J22" t="e">
            <v>#N/A</v>
          </cell>
          <cell r="AK22" t="e">
            <v>#N/A</v>
          </cell>
        </row>
        <row r="23"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J23" t="e">
            <v>#N/A</v>
          </cell>
          <cell r="AK23" t="e">
            <v>#N/A</v>
          </cell>
        </row>
        <row r="24"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J24" t="e">
            <v>#N/A</v>
          </cell>
          <cell r="AK24" t="e">
            <v>#N/A</v>
          </cell>
        </row>
        <row r="25"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J25" t="e">
            <v>#N/A</v>
          </cell>
          <cell r="AK25" t="e">
            <v>#N/A</v>
          </cell>
        </row>
        <row r="26"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J26" t="e">
            <v>#N/A</v>
          </cell>
          <cell r="AK26" t="e">
            <v>#N/A</v>
          </cell>
        </row>
        <row r="27"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J27" t="e">
            <v>#N/A</v>
          </cell>
          <cell r="AK27" t="e">
            <v>#N/A</v>
          </cell>
        </row>
        <row r="28"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J28" t="e">
            <v>#N/A</v>
          </cell>
          <cell r="AK28" t="e">
            <v>#N/A</v>
          </cell>
        </row>
        <row r="29"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J29" t="e">
            <v>#N/A</v>
          </cell>
          <cell r="AK29" t="e">
            <v>#N/A</v>
          </cell>
        </row>
        <row r="30"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J30" t="e">
            <v>#N/A</v>
          </cell>
          <cell r="AK30" t="e">
            <v>#N/A</v>
          </cell>
        </row>
        <row r="31"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J31" t="e">
            <v>#N/A</v>
          </cell>
          <cell r="AK31" t="e">
            <v>#N/A</v>
          </cell>
        </row>
        <row r="32"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J32" t="e">
            <v>#N/A</v>
          </cell>
          <cell r="AK32" t="e">
            <v>#N/A</v>
          </cell>
        </row>
        <row r="33"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J33" t="e">
            <v>#N/A</v>
          </cell>
          <cell r="AK33" t="e">
            <v>#N/A</v>
          </cell>
        </row>
        <row r="34"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J34" t="e">
            <v>#N/A</v>
          </cell>
          <cell r="AK34" t="e">
            <v>#N/A</v>
          </cell>
        </row>
        <row r="35"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J35" t="e">
            <v>#N/A</v>
          </cell>
          <cell r="AK35" t="e">
            <v>#N/A</v>
          </cell>
        </row>
        <row r="36"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J36" t="e">
            <v>#N/A</v>
          </cell>
          <cell r="AK36" t="e">
            <v>#N/A</v>
          </cell>
        </row>
        <row r="37"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J37" t="e">
            <v>#N/A</v>
          </cell>
          <cell r="AK37" t="e">
            <v>#N/A</v>
          </cell>
        </row>
        <row r="38"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J38" t="e">
            <v>#N/A</v>
          </cell>
          <cell r="AK38" t="e">
            <v>#N/A</v>
          </cell>
        </row>
        <row r="39"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J39" t="e">
            <v>#N/A</v>
          </cell>
          <cell r="AK39" t="e">
            <v>#N/A</v>
          </cell>
        </row>
        <row r="40"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J40" t="e">
            <v>#N/A</v>
          </cell>
          <cell r="AK40" t="e">
            <v>#N/A</v>
          </cell>
        </row>
        <row r="41"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J41" t="e">
            <v>#N/A</v>
          </cell>
          <cell r="AK41" t="e">
            <v>#N/A</v>
          </cell>
        </row>
        <row r="42"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J42" t="e">
            <v>#N/A</v>
          </cell>
          <cell r="AK42" t="e">
            <v>#N/A</v>
          </cell>
        </row>
        <row r="43"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J43" t="e">
            <v>#N/A</v>
          </cell>
          <cell r="AK43" t="e">
            <v>#N/A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13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J14" t="e">
            <v>#N/A</v>
          </cell>
          <cell r="AK14" t="e">
            <v>#N/A</v>
          </cell>
        </row>
        <row r="15"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J15" t="e">
            <v>#N/A</v>
          </cell>
          <cell r="AK15" t="e">
            <v>#N/A</v>
          </cell>
        </row>
        <row r="16"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J16" t="e">
            <v>#N/A</v>
          </cell>
          <cell r="AK16" t="e">
            <v>#N/A</v>
          </cell>
        </row>
        <row r="17"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J17" t="e">
            <v>#N/A</v>
          </cell>
          <cell r="AK17" t="e">
            <v>#N/A</v>
          </cell>
        </row>
        <row r="18"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J18" t="e">
            <v>#N/A</v>
          </cell>
          <cell r="AK18" t="e">
            <v>#N/A</v>
          </cell>
        </row>
        <row r="19"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J19" t="e">
            <v>#N/A</v>
          </cell>
          <cell r="AK19" t="e">
            <v>#N/A</v>
          </cell>
        </row>
        <row r="20"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J20" t="e">
            <v>#N/A</v>
          </cell>
          <cell r="AK20" t="e">
            <v>#N/A</v>
          </cell>
        </row>
        <row r="21"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J21" t="e">
            <v>#N/A</v>
          </cell>
          <cell r="AK21" t="e">
            <v>#N/A</v>
          </cell>
        </row>
        <row r="22"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J22" t="e">
            <v>#N/A</v>
          </cell>
          <cell r="AK22" t="e">
            <v>#N/A</v>
          </cell>
        </row>
        <row r="23"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J23" t="e">
            <v>#N/A</v>
          </cell>
          <cell r="AK23" t="e">
            <v>#N/A</v>
          </cell>
        </row>
        <row r="24"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J24" t="e">
            <v>#N/A</v>
          </cell>
          <cell r="AK24" t="e">
            <v>#N/A</v>
          </cell>
        </row>
        <row r="25"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J25" t="e">
            <v>#N/A</v>
          </cell>
          <cell r="AK25" t="e">
            <v>#N/A</v>
          </cell>
        </row>
        <row r="26"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J26" t="e">
            <v>#N/A</v>
          </cell>
          <cell r="AK26" t="e">
            <v>#N/A</v>
          </cell>
        </row>
        <row r="27"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J27" t="e">
            <v>#N/A</v>
          </cell>
          <cell r="AK27" t="e">
            <v>#N/A</v>
          </cell>
        </row>
        <row r="28"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J28" t="e">
            <v>#N/A</v>
          </cell>
          <cell r="AK28" t="e">
            <v>#N/A</v>
          </cell>
        </row>
        <row r="29"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J29" t="e">
            <v>#N/A</v>
          </cell>
          <cell r="AK29" t="e">
            <v>#N/A</v>
          </cell>
        </row>
        <row r="30"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J30" t="e">
            <v>#N/A</v>
          </cell>
          <cell r="AK30" t="e">
            <v>#N/A</v>
          </cell>
        </row>
        <row r="31"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J31" t="e">
            <v>#N/A</v>
          </cell>
          <cell r="AK31" t="e">
            <v>#N/A</v>
          </cell>
        </row>
        <row r="32"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J32" t="e">
            <v>#N/A</v>
          </cell>
          <cell r="AK32" t="e">
            <v>#N/A</v>
          </cell>
        </row>
        <row r="33"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J33" t="e">
            <v>#N/A</v>
          </cell>
          <cell r="AK33" t="e">
            <v>#N/A</v>
          </cell>
        </row>
        <row r="34"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J34" t="e">
            <v>#N/A</v>
          </cell>
          <cell r="AK34" t="e">
            <v>#N/A</v>
          </cell>
        </row>
        <row r="35"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J35" t="e">
            <v>#N/A</v>
          </cell>
          <cell r="AK35" t="e">
            <v>#N/A</v>
          </cell>
        </row>
        <row r="36"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J36" t="e">
            <v>#N/A</v>
          </cell>
          <cell r="AK36" t="e">
            <v>#N/A</v>
          </cell>
        </row>
        <row r="37"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J37" t="e">
            <v>#N/A</v>
          </cell>
          <cell r="AK37" t="e">
            <v>#N/A</v>
          </cell>
        </row>
        <row r="38"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J38" t="e">
            <v>#N/A</v>
          </cell>
          <cell r="AK38" t="e">
            <v>#N/A</v>
          </cell>
        </row>
        <row r="39"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J39" t="e">
            <v>#N/A</v>
          </cell>
          <cell r="AK39" t="e">
            <v>#N/A</v>
          </cell>
        </row>
        <row r="40"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J40" t="e">
            <v>#N/A</v>
          </cell>
          <cell r="AK40" t="e">
            <v>#N/A</v>
          </cell>
        </row>
        <row r="41"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J41" t="e">
            <v>#N/A</v>
          </cell>
          <cell r="AK41" t="e">
            <v>#N/A</v>
          </cell>
        </row>
        <row r="42"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J42" t="e">
            <v>#N/A</v>
          </cell>
          <cell r="AK42" t="e">
            <v>#N/A</v>
          </cell>
        </row>
        <row r="43"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J43" t="e">
            <v>#N/A</v>
          </cell>
          <cell r="AK43" t="e">
            <v>#N/A</v>
          </cell>
        </row>
        <row r="44"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J44" t="e">
            <v>#N/A</v>
          </cell>
          <cell r="AK44" t="e">
            <v>#N/A</v>
          </cell>
        </row>
        <row r="48">
          <cell r="J48" t="e">
            <v>#VALUE!</v>
          </cell>
          <cell r="K48" t="e">
            <v>#VALUE!</v>
          </cell>
          <cell r="L48" t="e">
            <v>#VALUE!</v>
          </cell>
        </row>
      </sheetData>
      <sheetData sheetId="14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J14" t="e">
            <v>#N/A</v>
          </cell>
          <cell r="AK14" t="e">
            <v>#N/A</v>
          </cell>
        </row>
        <row r="15"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J15" t="e">
            <v>#N/A</v>
          </cell>
          <cell r="AK15" t="e">
            <v>#N/A</v>
          </cell>
        </row>
        <row r="16"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J16" t="e">
            <v>#N/A</v>
          </cell>
          <cell r="AK16" t="e">
            <v>#N/A</v>
          </cell>
        </row>
        <row r="17"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J17" t="e">
            <v>#N/A</v>
          </cell>
          <cell r="AK17" t="e">
            <v>#N/A</v>
          </cell>
        </row>
        <row r="18"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J18" t="e">
            <v>#N/A</v>
          </cell>
          <cell r="AK18" t="e">
            <v>#N/A</v>
          </cell>
        </row>
        <row r="19"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J19" t="e">
            <v>#N/A</v>
          </cell>
          <cell r="AK19" t="e">
            <v>#N/A</v>
          </cell>
        </row>
        <row r="20"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J20" t="e">
            <v>#N/A</v>
          </cell>
          <cell r="AK20" t="e">
            <v>#N/A</v>
          </cell>
        </row>
        <row r="21"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J21" t="e">
            <v>#N/A</v>
          </cell>
          <cell r="AK21" t="e">
            <v>#N/A</v>
          </cell>
        </row>
        <row r="22"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J22" t="e">
            <v>#N/A</v>
          </cell>
          <cell r="AK22" t="e">
            <v>#N/A</v>
          </cell>
        </row>
        <row r="23"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J23" t="e">
            <v>#N/A</v>
          </cell>
          <cell r="AK23" t="e">
            <v>#N/A</v>
          </cell>
        </row>
        <row r="24"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J24" t="e">
            <v>#N/A</v>
          </cell>
          <cell r="AK24" t="e">
            <v>#N/A</v>
          </cell>
        </row>
        <row r="25"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J25" t="e">
            <v>#N/A</v>
          </cell>
          <cell r="AK25" t="e">
            <v>#N/A</v>
          </cell>
        </row>
        <row r="26"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J26" t="e">
            <v>#N/A</v>
          </cell>
          <cell r="AK26" t="e">
            <v>#N/A</v>
          </cell>
        </row>
        <row r="27"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J27" t="e">
            <v>#N/A</v>
          </cell>
          <cell r="AK27" t="e">
            <v>#N/A</v>
          </cell>
        </row>
        <row r="28"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J28" t="e">
            <v>#N/A</v>
          </cell>
          <cell r="AK28" t="e">
            <v>#N/A</v>
          </cell>
        </row>
        <row r="29"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J29" t="e">
            <v>#N/A</v>
          </cell>
          <cell r="AK29" t="e">
            <v>#N/A</v>
          </cell>
        </row>
        <row r="30"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J30" t="e">
            <v>#N/A</v>
          </cell>
          <cell r="AK30" t="e">
            <v>#N/A</v>
          </cell>
        </row>
        <row r="31"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J31" t="e">
            <v>#N/A</v>
          </cell>
          <cell r="AK31" t="e">
            <v>#N/A</v>
          </cell>
        </row>
        <row r="32"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J32" t="e">
            <v>#N/A</v>
          </cell>
          <cell r="AK32" t="e">
            <v>#N/A</v>
          </cell>
        </row>
        <row r="33"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J33" t="e">
            <v>#N/A</v>
          </cell>
          <cell r="AK33" t="e">
            <v>#N/A</v>
          </cell>
        </row>
        <row r="34"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J34" t="e">
            <v>#N/A</v>
          </cell>
          <cell r="AK34" t="e">
            <v>#N/A</v>
          </cell>
        </row>
        <row r="35"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J35" t="e">
            <v>#N/A</v>
          </cell>
          <cell r="AK35" t="e">
            <v>#N/A</v>
          </cell>
        </row>
        <row r="36"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J36" t="e">
            <v>#N/A</v>
          </cell>
          <cell r="AK36" t="e">
            <v>#N/A</v>
          </cell>
        </row>
        <row r="37"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J37" t="e">
            <v>#N/A</v>
          </cell>
          <cell r="AK37" t="e">
            <v>#N/A</v>
          </cell>
        </row>
        <row r="38"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J38" t="e">
            <v>#N/A</v>
          </cell>
          <cell r="AK38" t="e">
            <v>#N/A</v>
          </cell>
        </row>
        <row r="39"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J39" t="e">
            <v>#N/A</v>
          </cell>
          <cell r="AK39" t="e">
            <v>#N/A</v>
          </cell>
        </row>
        <row r="40"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J40" t="e">
            <v>#N/A</v>
          </cell>
          <cell r="AK40" t="e">
            <v>#N/A</v>
          </cell>
        </row>
        <row r="41"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J41" t="e">
            <v>#N/A</v>
          </cell>
          <cell r="AK41" t="e">
            <v>#N/A</v>
          </cell>
        </row>
        <row r="42"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J42" t="e">
            <v>#N/A</v>
          </cell>
          <cell r="AK42" t="e">
            <v>#N/A</v>
          </cell>
        </row>
        <row r="43"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J43" t="e">
            <v>#N/A</v>
          </cell>
          <cell r="AK43" t="e">
            <v>#N/A</v>
          </cell>
        </row>
        <row r="48"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15" refreshError="1">
        <row r="2">
          <cell r="J2" t="str">
            <v>ACOMPANHAMENTO DAS METAS</v>
          </cell>
        </row>
        <row r="12">
          <cell r="B12">
            <v>0</v>
          </cell>
        </row>
        <row r="13">
          <cell r="B13">
            <v>0</v>
          </cell>
        </row>
        <row r="14"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J14" t="e">
            <v>#N/A</v>
          </cell>
          <cell r="AK14" t="e">
            <v>#N/A</v>
          </cell>
        </row>
        <row r="15"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J15" t="e">
            <v>#N/A</v>
          </cell>
          <cell r="AK15" t="e">
            <v>#N/A</v>
          </cell>
        </row>
        <row r="16"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J16" t="e">
            <v>#N/A</v>
          </cell>
          <cell r="AK16" t="e">
            <v>#N/A</v>
          </cell>
        </row>
        <row r="17"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J17" t="e">
            <v>#N/A</v>
          </cell>
          <cell r="AK17" t="e">
            <v>#N/A</v>
          </cell>
        </row>
        <row r="18"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J18" t="e">
            <v>#N/A</v>
          </cell>
          <cell r="AK18" t="e">
            <v>#N/A</v>
          </cell>
        </row>
        <row r="19"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J19" t="e">
            <v>#N/A</v>
          </cell>
          <cell r="AK19" t="e">
            <v>#N/A</v>
          </cell>
        </row>
        <row r="20"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J20" t="e">
            <v>#N/A</v>
          </cell>
          <cell r="AK20" t="e">
            <v>#N/A</v>
          </cell>
        </row>
        <row r="21"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J21" t="e">
            <v>#N/A</v>
          </cell>
          <cell r="AK21" t="e">
            <v>#N/A</v>
          </cell>
        </row>
        <row r="22"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J22" t="e">
            <v>#N/A</v>
          </cell>
          <cell r="AK22" t="e">
            <v>#N/A</v>
          </cell>
        </row>
        <row r="23"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J23" t="e">
            <v>#N/A</v>
          </cell>
          <cell r="AK23" t="e">
            <v>#N/A</v>
          </cell>
        </row>
        <row r="24"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J24" t="e">
            <v>#N/A</v>
          </cell>
          <cell r="AK24" t="e">
            <v>#N/A</v>
          </cell>
        </row>
        <row r="25"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J25" t="e">
            <v>#N/A</v>
          </cell>
          <cell r="AK25" t="e">
            <v>#N/A</v>
          </cell>
        </row>
        <row r="26"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J26" t="e">
            <v>#N/A</v>
          </cell>
          <cell r="AK26" t="e">
            <v>#N/A</v>
          </cell>
        </row>
        <row r="27"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J27" t="e">
            <v>#N/A</v>
          </cell>
          <cell r="AK27" t="e">
            <v>#N/A</v>
          </cell>
        </row>
        <row r="28"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J28" t="e">
            <v>#N/A</v>
          </cell>
          <cell r="AK28" t="e">
            <v>#N/A</v>
          </cell>
        </row>
        <row r="29"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J29" t="e">
            <v>#N/A</v>
          </cell>
          <cell r="AK29" t="e">
            <v>#N/A</v>
          </cell>
        </row>
        <row r="30"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J30" t="e">
            <v>#N/A</v>
          </cell>
          <cell r="AK30" t="e">
            <v>#N/A</v>
          </cell>
        </row>
        <row r="31"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J31" t="e">
            <v>#N/A</v>
          </cell>
          <cell r="AK31" t="e">
            <v>#N/A</v>
          </cell>
        </row>
        <row r="32"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J32" t="e">
            <v>#N/A</v>
          </cell>
          <cell r="AK32" t="e">
            <v>#N/A</v>
          </cell>
        </row>
        <row r="33"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J33" t="e">
            <v>#N/A</v>
          </cell>
          <cell r="AK33" t="e">
            <v>#N/A</v>
          </cell>
        </row>
        <row r="34"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J34" t="e">
            <v>#N/A</v>
          </cell>
          <cell r="AK34" t="e">
            <v>#N/A</v>
          </cell>
        </row>
        <row r="35"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J35" t="e">
            <v>#N/A</v>
          </cell>
          <cell r="AK35" t="e">
            <v>#N/A</v>
          </cell>
        </row>
        <row r="36"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J36" t="e">
            <v>#N/A</v>
          </cell>
          <cell r="AK36" t="e">
            <v>#N/A</v>
          </cell>
        </row>
        <row r="37"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J37" t="e">
            <v>#N/A</v>
          </cell>
          <cell r="AK37" t="e">
            <v>#N/A</v>
          </cell>
        </row>
        <row r="38"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J38" t="e">
            <v>#N/A</v>
          </cell>
          <cell r="AK38" t="e">
            <v>#N/A</v>
          </cell>
        </row>
        <row r="39"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J39" t="e">
            <v>#N/A</v>
          </cell>
          <cell r="AK39" t="e">
            <v>#N/A</v>
          </cell>
        </row>
        <row r="40"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J40" t="e">
            <v>#N/A</v>
          </cell>
          <cell r="AK40" t="e">
            <v>#N/A</v>
          </cell>
        </row>
        <row r="41"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J41" t="e">
            <v>#N/A</v>
          </cell>
          <cell r="AK41" t="e">
            <v>#N/A</v>
          </cell>
        </row>
        <row r="42"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J42" t="e">
            <v>#N/A</v>
          </cell>
          <cell r="AK42" t="e">
            <v>#N/A</v>
          </cell>
        </row>
        <row r="43"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J43" t="e">
            <v>#N/A</v>
          </cell>
          <cell r="AK43" t="e">
            <v>#N/A</v>
          </cell>
        </row>
        <row r="44"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J44" t="e">
            <v>#N/A</v>
          </cell>
          <cell r="AK44" t="e">
            <v>#N/A</v>
          </cell>
        </row>
        <row r="48">
          <cell r="J48" t="e">
            <v>#VALUE!</v>
          </cell>
          <cell r="K48" t="e">
            <v>#VALUE!</v>
          </cell>
          <cell r="L48" t="e">
            <v>#VALUE!</v>
          </cell>
        </row>
      </sheetData>
      <sheetData sheetId="16" refreshError="1"/>
      <sheetData sheetId="17">
        <row r="12">
          <cell r="B12" t="str">
            <v>01</v>
          </cell>
        </row>
      </sheetData>
      <sheetData sheetId="18" refreshError="1"/>
      <sheetData sheetId="19"/>
      <sheetData sheetId="20"/>
      <sheetData sheetId="21"/>
      <sheetData sheetId="22">
        <row r="2">
          <cell r="J2" t="str">
            <v>ACOMPANHAMENTO DAS METAS</v>
          </cell>
        </row>
      </sheetData>
      <sheetData sheetId="23">
        <row r="2">
          <cell r="J2" t="str">
            <v>ACOMPANHAMENTO DAS METAS</v>
          </cell>
        </row>
      </sheetData>
      <sheetData sheetId="24">
        <row r="2">
          <cell r="J2" t="str">
            <v>ACOMPANHAMENTO DAS METAS</v>
          </cell>
        </row>
      </sheetData>
      <sheetData sheetId="25">
        <row r="2">
          <cell r="J2" t="str">
            <v>ACOMPANHAMENTO DAS METAS</v>
          </cell>
        </row>
      </sheetData>
      <sheetData sheetId="26">
        <row r="2">
          <cell r="J2" t="str">
            <v>ACOMPANHAMENTO DAS METAS</v>
          </cell>
        </row>
      </sheetData>
      <sheetData sheetId="27">
        <row r="2">
          <cell r="J2" t="str">
            <v>ACOMPANHAMENTO DAS METAS</v>
          </cell>
        </row>
      </sheetData>
      <sheetData sheetId="28">
        <row r="2">
          <cell r="J2" t="str">
            <v>ACOMPANHAMENTO DAS METAS</v>
          </cell>
        </row>
      </sheetData>
      <sheetData sheetId="29">
        <row r="2">
          <cell r="J2" t="str">
            <v>ACOMPANHAMENTO DAS METAS</v>
          </cell>
        </row>
      </sheetData>
      <sheetData sheetId="30">
        <row r="2">
          <cell r="J2" t="str">
            <v>ACOMPANHAMENTO DAS METAS</v>
          </cell>
        </row>
      </sheetData>
      <sheetData sheetId="31">
        <row r="2">
          <cell r="J2" t="str">
            <v>ACOMPANHAMENTO DAS METAS</v>
          </cell>
        </row>
      </sheetData>
      <sheetData sheetId="32">
        <row r="2">
          <cell r="J2" t="str">
            <v>ACOMPANHAMENTO DAS METAS</v>
          </cell>
        </row>
      </sheetData>
      <sheetData sheetId="33">
        <row r="2">
          <cell r="J2" t="str">
            <v>ACOMPANHAMENTO DAS METAS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A) graf"/>
      <sheetName val="(B) Quadros"/>
      <sheetName val="(C) Original"/>
      <sheetName val="(D) Dessazonalizad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Brasil</v>
          </cell>
          <cell r="I1" t="str">
            <v>São Paulo</v>
          </cell>
          <cell r="W1" t="str">
            <v>Rio de Janeiro</v>
          </cell>
        </row>
        <row r="2">
          <cell r="E2" t="str">
            <v>Média Móvel Semestral</v>
          </cell>
          <cell r="I2" t="str">
            <v>Série dessazonalizada - número índice</v>
          </cell>
          <cell r="L2" t="str">
            <v>Média Móvel Semestral</v>
          </cell>
          <cell r="S2" t="str">
            <v>Média Móvel Semestral</v>
          </cell>
          <cell r="W2" t="str">
            <v>Série dessazonalizada - número índice</v>
          </cell>
          <cell r="Z2" t="str">
            <v>Média Móvel Semestral</v>
          </cell>
          <cell r="AG2" t="str">
            <v>Média Móvel Semestral</v>
          </cell>
        </row>
        <row r="3">
          <cell r="D3" t="str">
            <v>TOTAL</v>
          </cell>
          <cell r="E3" t="str">
            <v>LEVES</v>
          </cell>
          <cell r="F3" t="str">
            <v>PESADOS</v>
          </cell>
          <cell r="G3" t="str">
            <v>TOTAL</v>
          </cell>
          <cell r="I3" t="str">
            <v>LEVES</v>
          </cell>
          <cell r="L3" t="str">
            <v>LEVES</v>
          </cell>
          <cell r="M3" t="str">
            <v>PESADOS</v>
          </cell>
          <cell r="N3" t="str">
            <v>TOTAL</v>
          </cell>
          <cell r="R3" t="str">
            <v>TOTAL</v>
          </cell>
          <cell r="S3" t="str">
            <v>LEVES</v>
          </cell>
          <cell r="T3" t="str">
            <v>PESADOS</v>
          </cell>
          <cell r="U3" t="str">
            <v>TOTAL</v>
          </cell>
          <cell r="W3" t="str">
            <v>LEVES</v>
          </cell>
          <cell r="Z3" t="str">
            <v>LEVES</v>
          </cell>
          <cell r="AA3" t="str">
            <v>PESADOS</v>
          </cell>
          <cell r="AB3" t="str">
            <v>TOTAL</v>
          </cell>
          <cell r="AG3" t="str">
            <v>LEVES</v>
          </cell>
          <cell r="AH3" t="str">
            <v>PESADOS</v>
          </cell>
          <cell r="AI3" t="str">
            <v>TOTAL</v>
          </cell>
        </row>
        <row r="4">
          <cell r="D4">
            <v>101.3</v>
          </cell>
          <cell r="I4">
            <v>102.34</v>
          </cell>
          <cell r="R4">
            <v>97.54</v>
          </cell>
          <cell r="W4">
            <v>99.24</v>
          </cell>
        </row>
        <row r="5">
          <cell r="D5">
            <v>100.07</v>
          </cell>
          <cell r="I5">
            <v>99.86</v>
          </cell>
          <cell r="R5">
            <v>97.46</v>
          </cell>
          <cell r="W5">
            <v>99.79</v>
          </cell>
        </row>
        <row r="6">
          <cell r="D6">
            <v>99.2</v>
          </cell>
          <cell r="I6">
            <v>99.03</v>
          </cell>
          <cell r="R6">
            <v>98.49</v>
          </cell>
          <cell r="W6">
            <v>98.23</v>
          </cell>
        </row>
        <row r="7">
          <cell r="D7">
            <v>98.46</v>
          </cell>
          <cell r="I7">
            <v>97.5</v>
          </cell>
          <cell r="R7">
            <v>102.25</v>
          </cell>
          <cell r="W7">
            <v>97.84</v>
          </cell>
        </row>
        <row r="8">
          <cell r="D8">
            <v>100.75</v>
          </cell>
          <cell r="I8">
            <v>100.21</v>
          </cell>
          <cell r="R8">
            <v>105.14</v>
          </cell>
          <cell r="W8">
            <v>101.28</v>
          </cell>
        </row>
        <row r="9">
          <cell r="D9">
            <v>98.95</v>
          </cell>
          <cell r="E9">
            <v>99.518333333333331</v>
          </cell>
          <cell r="F9">
            <v>100.98333333333333</v>
          </cell>
          <cell r="G9">
            <v>99.788333333333341</v>
          </cell>
          <cell r="I9">
            <v>98.41</v>
          </cell>
          <cell r="L9">
            <v>99.558333333333337</v>
          </cell>
          <cell r="M9">
            <v>101.01666666666669</v>
          </cell>
          <cell r="N9">
            <v>99.813333333333333</v>
          </cell>
          <cell r="R9">
            <v>100.51</v>
          </cell>
          <cell r="S9">
            <v>99.123333333333335</v>
          </cell>
          <cell r="T9">
            <v>101.56333333333333</v>
          </cell>
          <cell r="U9">
            <v>100.23166666666667</v>
          </cell>
          <cell r="W9">
            <v>99.08</v>
          </cell>
          <cell r="Z9">
            <v>99.243333333333339</v>
          </cell>
          <cell r="AA9">
            <v>99.596666666666678</v>
          </cell>
          <cell r="AB9">
            <v>99.173333333333332</v>
          </cell>
          <cell r="AG9">
            <v>99.951666666666668</v>
          </cell>
          <cell r="AH9">
            <v>99.894999999999996</v>
          </cell>
          <cell r="AI9">
            <v>100.00666666666666</v>
          </cell>
        </row>
        <row r="10">
          <cell r="D10">
            <v>100.38</v>
          </cell>
          <cell r="E10">
            <v>99.588333333333324</v>
          </cell>
          <cell r="F10">
            <v>99.25</v>
          </cell>
          <cell r="G10">
            <v>99.635000000000005</v>
          </cell>
          <cell r="I10">
            <v>102.48</v>
          </cell>
          <cell r="L10">
            <v>99.581666666666663</v>
          </cell>
          <cell r="M10">
            <v>99.208333333333329</v>
          </cell>
          <cell r="N10">
            <v>99.578333333333319</v>
          </cell>
          <cell r="R10">
            <v>96.96</v>
          </cell>
          <cell r="S10">
            <v>99.743333333333339</v>
          </cell>
          <cell r="T10">
            <v>99.678333333333342</v>
          </cell>
          <cell r="U10">
            <v>100.13500000000001</v>
          </cell>
          <cell r="W10">
            <v>101.15</v>
          </cell>
          <cell r="Z10">
            <v>99.561666666666667</v>
          </cell>
          <cell r="AA10">
            <v>99.375</v>
          </cell>
          <cell r="AB10">
            <v>99.458333333333329</v>
          </cell>
          <cell r="AG10">
            <v>100.07333333333332</v>
          </cell>
          <cell r="AH10">
            <v>98.818333333333328</v>
          </cell>
          <cell r="AI10">
            <v>99.671666666666667</v>
          </cell>
        </row>
        <row r="11">
          <cell r="D11">
            <v>99.81</v>
          </cell>
          <cell r="E11">
            <v>99.71</v>
          </cell>
          <cell r="F11">
            <v>98.976666666666674</v>
          </cell>
          <cell r="G11">
            <v>99.591666666666654</v>
          </cell>
          <cell r="I11">
            <v>100.93</v>
          </cell>
          <cell r="L11">
            <v>99.76</v>
          </cell>
          <cell r="M11">
            <v>98.551666666666662</v>
          </cell>
          <cell r="N11">
            <v>99.555000000000007</v>
          </cell>
          <cell r="R11">
            <v>97.81</v>
          </cell>
          <cell r="S11">
            <v>99.733333333333348</v>
          </cell>
          <cell r="T11">
            <v>100.14333333333333</v>
          </cell>
          <cell r="U11">
            <v>100.19333333333333</v>
          </cell>
          <cell r="W11">
            <v>99.92</v>
          </cell>
          <cell r="Z11">
            <v>99.583333333333329</v>
          </cell>
          <cell r="AA11">
            <v>99.993333333333325</v>
          </cell>
          <cell r="AB11">
            <v>99.763333333333335</v>
          </cell>
          <cell r="AG11">
            <v>99.758333333333326</v>
          </cell>
          <cell r="AH11">
            <v>99.258333333333326</v>
          </cell>
          <cell r="AI11">
            <v>99.641666666666652</v>
          </cell>
        </row>
        <row r="12">
          <cell r="D12">
            <v>100.62</v>
          </cell>
          <cell r="E12">
            <v>100.00166666666667</v>
          </cell>
          <cell r="F12">
            <v>98.508333333333326</v>
          </cell>
          <cell r="G12">
            <v>99.828333333333333</v>
          </cell>
          <cell r="I12">
            <v>100.34</v>
          </cell>
          <cell r="L12">
            <v>99.978333333333339</v>
          </cell>
          <cell r="M12">
            <v>98.216666666666654</v>
          </cell>
          <cell r="N12">
            <v>99.751666666666665</v>
          </cell>
          <cell r="R12">
            <v>101.16</v>
          </cell>
          <cell r="S12">
            <v>100.13666666666667</v>
          </cell>
          <cell r="T12">
            <v>99.04</v>
          </cell>
          <cell r="U12">
            <v>100.63833333333332</v>
          </cell>
          <cell r="W12">
            <v>101.39</v>
          </cell>
          <cell r="Z12">
            <v>100.11</v>
          </cell>
          <cell r="AA12">
            <v>99.958333333333329</v>
          </cell>
          <cell r="AB12">
            <v>100.14</v>
          </cell>
          <cell r="AG12">
            <v>99.858333333333334</v>
          </cell>
          <cell r="AH12">
            <v>98.948333333333338</v>
          </cell>
          <cell r="AI12">
            <v>99.663333333333341</v>
          </cell>
        </row>
        <row r="13">
          <cell r="D13">
            <v>100.45</v>
          </cell>
          <cell r="E13">
            <v>100.52666666666666</v>
          </cell>
          <cell r="F13">
            <v>98.771666666666661</v>
          </cell>
          <cell r="G13">
            <v>100.16</v>
          </cell>
          <cell r="I13">
            <v>101.43</v>
          </cell>
          <cell r="L13">
            <v>100.63333333333333</v>
          </cell>
          <cell r="M13">
            <v>98.331666666666663</v>
          </cell>
          <cell r="N13">
            <v>100.16500000000001</v>
          </cell>
          <cell r="R13">
            <v>100.9</v>
          </cell>
          <cell r="S13">
            <v>100.71666666666665</v>
          </cell>
          <cell r="T13">
            <v>98.951666666666668</v>
          </cell>
          <cell r="U13">
            <v>100.41333333333334</v>
          </cell>
          <cell r="W13">
            <v>100.36</v>
          </cell>
          <cell r="Z13">
            <v>100.53</v>
          </cell>
          <cell r="AA13">
            <v>100.42166666666667</v>
          </cell>
          <cell r="AB13">
            <v>100.50166666666667</v>
          </cell>
          <cell r="AG13">
            <v>99.97166666666665</v>
          </cell>
          <cell r="AH13">
            <v>99.341666666666654</v>
          </cell>
          <cell r="AI13">
            <v>99.97166666666665</v>
          </cell>
        </row>
        <row r="14">
          <cell r="D14">
            <v>99.24</v>
          </cell>
          <cell r="E14">
            <v>100.23</v>
          </cell>
          <cell r="F14">
            <v>98.358333333333334</v>
          </cell>
          <cell r="G14">
            <v>99.908333333333317</v>
          </cell>
          <cell r="I14">
            <v>98.25</v>
          </cell>
          <cell r="L14">
            <v>100.30666666666666</v>
          </cell>
          <cell r="M14">
            <v>98.091666666666683</v>
          </cell>
          <cell r="N14">
            <v>99.97166666666665</v>
          </cell>
          <cell r="R14">
            <v>99.79</v>
          </cell>
          <cell r="S14">
            <v>100.46833333333332</v>
          </cell>
          <cell r="T14">
            <v>97.681666666666658</v>
          </cell>
          <cell r="U14">
            <v>99.521666666666647</v>
          </cell>
          <cell r="W14">
            <v>98.17</v>
          </cell>
          <cell r="Z14">
            <v>100.01166666666667</v>
          </cell>
          <cell r="AA14">
            <v>100.18</v>
          </cell>
          <cell r="AB14">
            <v>100.05166666666666</v>
          </cell>
          <cell r="AG14">
            <v>99.825000000000003</v>
          </cell>
          <cell r="AH14">
            <v>99.411666666666676</v>
          </cell>
          <cell r="AI14">
            <v>99.7</v>
          </cell>
        </row>
        <row r="15">
          <cell r="D15">
            <v>100.53</v>
          </cell>
          <cell r="E15">
            <v>100.44666666666666</v>
          </cell>
          <cell r="F15">
            <v>99.171666666666667</v>
          </cell>
          <cell r="G15">
            <v>100.17166666666667</v>
          </cell>
          <cell r="I15">
            <v>99.03</v>
          </cell>
          <cell r="L15">
            <v>100.41</v>
          </cell>
          <cell r="M15">
            <v>99.073333333333338</v>
          </cell>
          <cell r="N15">
            <v>100.155</v>
          </cell>
          <cell r="R15">
            <v>101.85</v>
          </cell>
          <cell r="S15">
            <v>100.86666666666666</v>
          </cell>
          <cell r="T15">
            <v>98.421666666666667</v>
          </cell>
          <cell r="U15">
            <v>99.745000000000005</v>
          </cell>
          <cell r="W15">
            <v>103.27</v>
          </cell>
          <cell r="Z15">
            <v>100.71</v>
          </cell>
          <cell r="AA15">
            <v>100.485</v>
          </cell>
          <cell r="AB15">
            <v>100.78833333333334</v>
          </cell>
          <cell r="AG15">
            <v>99.91</v>
          </cell>
          <cell r="AH15">
            <v>100.25166666666667</v>
          </cell>
          <cell r="AI15">
            <v>99.924999999999997</v>
          </cell>
        </row>
        <row r="16">
          <cell r="D16">
            <v>99.89</v>
          </cell>
          <cell r="E16">
            <v>100.02666666666666</v>
          </cell>
          <cell r="F16">
            <v>101.00833333333333</v>
          </cell>
          <cell r="G16">
            <v>100.09</v>
          </cell>
          <cell r="I16">
            <v>97.74</v>
          </cell>
          <cell r="L16">
            <v>99.62</v>
          </cell>
          <cell r="M16">
            <v>100.96833333333335</v>
          </cell>
          <cell r="N16">
            <v>99.818333333333328</v>
          </cell>
          <cell r="R16">
            <v>101.62</v>
          </cell>
          <cell r="S16">
            <v>101.00333333333333</v>
          </cell>
          <cell r="T16">
            <v>100.81166666666667</v>
          </cell>
          <cell r="U16">
            <v>100.52166666666666</v>
          </cell>
          <cell r="W16">
            <v>100.7</v>
          </cell>
          <cell r="Z16">
            <v>100.63500000000001</v>
          </cell>
          <cell r="AA16">
            <v>100.70666666666666</v>
          </cell>
          <cell r="AB16">
            <v>100.69833333333334</v>
          </cell>
          <cell r="AG16">
            <v>100.255</v>
          </cell>
          <cell r="AH16">
            <v>101.58833333333332</v>
          </cell>
          <cell r="AI16">
            <v>100.535</v>
          </cell>
        </row>
        <row r="17">
          <cell r="D17">
            <v>99.92</v>
          </cell>
          <cell r="E17">
            <v>99.773333333333326</v>
          </cell>
          <cell r="F17">
            <v>101.19333333333333</v>
          </cell>
          <cell r="G17">
            <v>100.10833333333333</v>
          </cell>
          <cell r="I17">
            <v>97.97</v>
          </cell>
          <cell r="L17">
            <v>99.126666666666665</v>
          </cell>
          <cell r="M17">
            <v>101.43833333333333</v>
          </cell>
          <cell r="N17">
            <v>99.633333333333326</v>
          </cell>
          <cell r="R17">
            <v>99.98</v>
          </cell>
          <cell r="S17">
            <v>101.27833333333335</v>
          </cell>
          <cell r="T17">
            <v>101.29333333333334</v>
          </cell>
          <cell r="U17">
            <v>100.88333333333334</v>
          </cell>
          <cell r="W17">
            <v>100.89</v>
          </cell>
          <cell r="Z17">
            <v>100.79666666666667</v>
          </cell>
          <cell r="AA17">
            <v>100.45833333333333</v>
          </cell>
          <cell r="AB17">
            <v>100.91666666666667</v>
          </cell>
          <cell r="AG17">
            <v>100.74166666666667</v>
          </cell>
          <cell r="AH17">
            <v>101.86499999999999</v>
          </cell>
          <cell r="AI17">
            <v>101.10833333333333</v>
          </cell>
        </row>
        <row r="18">
          <cell r="D18">
            <v>101.6</v>
          </cell>
          <cell r="E18">
            <v>99.918333333333337</v>
          </cell>
          <cell r="F18">
            <v>101.66666666666667</v>
          </cell>
          <cell r="G18">
            <v>100.27166666666666</v>
          </cell>
          <cell r="I18">
            <v>100.61</v>
          </cell>
          <cell r="L18">
            <v>99.171666666666681</v>
          </cell>
          <cell r="M18">
            <v>102.29833333333335</v>
          </cell>
          <cell r="N18">
            <v>99.828333333333319</v>
          </cell>
          <cell r="R18">
            <v>98.07</v>
          </cell>
          <cell r="S18">
            <v>101.32666666666667</v>
          </cell>
          <cell r="T18">
            <v>99.69</v>
          </cell>
          <cell r="U18">
            <v>100.36833333333334</v>
          </cell>
          <cell r="W18">
            <v>106.56</v>
          </cell>
          <cell r="Z18">
            <v>101.65833333333335</v>
          </cell>
          <cell r="AA18">
            <v>100.58166666666666</v>
          </cell>
          <cell r="AB18">
            <v>101.51</v>
          </cell>
          <cell r="AG18">
            <v>100.36333333333334</v>
          </cell>
          <cell r="AH18">
            <v>101.85333333333334</v>
          </cell>
          <cell r="AI18">
            <v>101.01</v>
          </cell>
        </row>
        <row r="19">
          <cell r="D19">
            <v>100.63</v>
          </cell>
          <cell r="E19">
            <v>99.783333333333346</v>
          </cell>
          <cell r="F19">
            <v>102.16500000000001</v>
          </cell>
          <cell r="G19">
            <v>100.30166666666666</v>
          </cell>
          <cell r="I19">
            <v>100.72</v>
          </cell>
          <cell r="L19">
            <v>99.053333333333342</v>
          </cell>
          <cell r="M19">
            <v>103.38</v>
          </cell>
          <cell r="N19">
            <v>99.98</v>
          </cell>
          <cell r="R19">
            <v>93.38</v>
          </cell>
          <cell r="S19">
            <v>99.78</v>
          </cell>
          <cell r="T19">
            <v>98.77</v>
          </cell>
          <cell r="U19">
            <v>99.114999999999995</v>
          </cell>
          <cell r="W19">
            <v>102.07</v>
          </cell>
          <cell r="Z19">
            <v>101.94333333333333</v>
          </cell>
          <cell r="AA19">
            <v>100.89833333333333</v>
          </cell>
          <cell r="AB19">
            <v>101.81666666666666</v>
          </cell>
          <cell r="AG19">
            <v>100.145</v>
          </cell>
          <cell r="AH19">
            <v>101.77666666666666</v>
          </cell>
          <cell r="AI19">
            <v>100.76833333333333</v>
          </cell>
        </row>
        <row r="20">
          <cell r="D20">
            <v>98.3</v>
          </cell>
          <cell r="E20">
            <v>99.594999999999999</v>
          </cell>
          <cell r="F20">
            <v>101.98</v>
          </cell>
          <cell r="G20">
            <v>100.145</v>
          </cell>
          <cell r="I20">
            <v>98.22</v>
          </cell>
          <cell r="L20">
            <v>99.048333333333346</v>
          </cell>
          <cell r="M20">
            <v>103.795</v>
          </cell>
          <cell r="N20">
            <v>100.07333333333332</v>
          </cell>
          <cell r="R20">
            <v>91.41</v>
          </cell>
          <cell r="S20">
            <v>98.233333333333334</v>
          </cell>
          <cell r="T20">
            <v>96.936666666666682</v>
          </cell>
          <cell r="U20">
            <v>97.71833333333332</v>
          </cell>
          <cell r="W20">
            <v>101.29</v>
          </cell>
          <cell r="Z20">
            <v>102.46333333333332</v>
          </cell>
          <cell r="AA20">
            <v>100.18166666666667</v>
          </cell>
          <cell r="AB20">
            <v>102.18333333333332</v>
          </cell>
          <cell r="AG20">
            <v>98.98</v>
          </cell>
          <cell r="AH20">
            <v>100.81833333333333</v>
          </cell>
          <cell r="AI20">
            <v>99.944999999999993</v>
          </cell>
        </row>
        <row r="21">
          <cell r="D21">
            <v>99.69</v>
          </cell>
          <cell r="E21">
            <v>99.39</v>
          </cell>
          <cell r="F21">
            <v>101.61833333333334</v>
          </cell>
          <cell r="G21">
            <v>100.005</v>
          </cell>
          <cell r="I21">
            <v>99.75</v>
          </cell>
          <cell r="L21">
            <v>99.168333333333337</v>
          </cell>
          <cell r="M21">
            <v>103.675</v>
          </cell>
          <cell r="N21">
            <v>100.25333333333333</v>
          </cell>
          <cell r="R21">
            <v>94.36</v>
          </cell>
          <cell r="S21">
            <v>96.713333333333324</v>
          </cell>
          <cell r="T21">
            <v>95.396666666666661</v>
          </cell>
          <cell r="U21">
            <v>96.47</v>
          </cell>
          <cell r="W21">
            <v>101.59</v>
          </cell>
          <cell r="Z21">
            <v>102.18333333333334</v>
          </cell>
          <cell r="AA21">
            <v>100.36</v>
          </cell>
          <cell r="AB21">
            <v>101.87666666666667</v>
          </cell>
          <cell r="AG21">
            <v>98.15333333333335</v>
          </cell>
          <cell r="AH21">
            <v>100.59333333333335</v>
          </cell>
          <cell r="AI21">
            <v>99.186666666666667</v>
          </cell>
        </row>
        <row r="22">
          <cell r="D22">
            <v>97.63</v>
          </cell>
          <cell r="E22">
            <v>98.933333333333337</v>
          </cell>
          <cell r="F22">
            <v>101.21</v>
          </cell>
          <cell r="G22">
            <v>99.62833333333333</v>
          </cell>
          <cell r="I22">
            <v>96.4</v>
          </cell>
          <cell r="L22">
            <v>98.944999999999993</v>
          </cell>
          <cell r="M22">
            <v>103.46</v>
          </cell>
          <cell r="N22">
            <v>100.08166666666666</v>
          </cell>
          <cell r="R22">
            <v>88.86</v>
          </cell>
          <cell r="S22">
            <v>94.181666666666672</v>
          </cell>
          <cell r="T22">
            <v>93.55</v>
          </cell>
          <cell r="U22">
            <v>94.343333333333348</v>
          </cell>
          <cell r="W22">
            <v>101.22</v>
          </cell>
          <cell r="Z22">
            <v>102.27</v>
          </cell>
          <cell r="AA22">
            <v>101.11833333333334</v>
          </cell>
          <cell r="AB22">
            <v>102.07333333333332</v>
          </cell>
          <cell r="AG22">
            <v>96.91</v>
          </cell>
          <cell r="AH22">
            <v>100.37666666666667</v>
          </cell>
          <cell r="AI22">
            <v>98.29</v>
          </cell>
        </row>
        <row r="23">
          <cell r="D23">
            <v>95.65</v>
          </cell>
          <cell r="E23">
            <v>98.206666666666663</v>
          </cell>
          <cell r="F23">
            <v>100.75166666666667</v>
          </cell>
          <cell r="G23">
            <v>98.916666666666671</v>
          </cell>
          <cell r="I23">
            <v>94.83</v>
          </cell>
          <cell r="L23">
            <v>98.421666666666667</v>
          </cell>
          <cell r="M23">
            <v>103.175</v>
          </cell>
          <cell r="N23">
            <v>99.648333333333326</v>
          </cell>
          <cell r="R23">
            <v>86.03</v>
          </cell>
          <cell r="S23">
            <v>91.78166666666668</v>
          </cell>
          <cell r="T23">
            <v>91.34</v>
          </cell>
          <cell r="U23">
            <v>92.018333333333331</v>
          </cell>
          <cell r="W23">
            <v>96.67</v>
          </cell>
          <cell r="Z23">
            <v>101.56666666666666</v>
          </cell>
          <cell r="AA23">
            <v>100.82666666666667</v>
          </cell>
          <cell r="AB23">
            <v>101.375</v>
          </cell>
          <cell r="AG23">
            <v>95.885000000000005</v>
          </cell>
          <cell r="AH23">
            <v>100.08833333333335</v>
          </cell>
          <cell r="AI23">
            <v>97.288333333333341</v>
          </cell>
        </row>
        <row r="24">
          <cell r="D24">
            <v>97.49</v>
          </cell>
          <cell r="E24">
            <v>97.413333333333341</v>
          </cell>
          <cell r="F24">
            <v>100.70833333333333</v>
          </cell>
          <cell r="G24">
            <v>98.231666666666669</v>
          </cell>
          <cell r="I24">
            <v>97.16</v>
          </cell>
          <cell r="L24">
            <v>97.846666666666678</v>
          </cell>
          <cell r="M24">
            <v>103.30666666666667</v>
          </cell>
          <cell r="N24">
            <v>99.14</v>
          </cell>
          <cell r="R24">
            <v>87.91</v>
          </cell>
          <cell r="S24">
            <v>89.43</v>
          </cell>
          <cell r="T24">
            <v>90.933333333333337</v>
          </cell>
          <cell r="U24">
            <v>90.325000000000003</v>
          </cell>
          <cell r="W24">
            <v>100.3</v>
          </cell>
          <cell r="Z24">
            <v>100.52333333333335</v>
          </cell>
          <cell r="AA24">
            <v>100.54</v>
          </cell>
          <cell r="AB24">
            <v>100.54333333333334</v>
          </cell>
          <cell r="AG24">
            <v>94.86</v>
          </cell>
          <cell r="AH24">
            <v>100.54333333333334</v>
          </cell>
          <cell r="AI24">
            <v>96.633333333333326</v>
          </cell>
        </row>
        <row r="25">
          <cell r="D25">
            <v>97.19</v>
          </cell>
          <cell r="E25">
            <v>96.776666666666657</v>
          </cell>
          <cell r="F25">
            <v>100.245</v>
          </cell>
          <cell r="G25">
            <v>97.658333333333346</v>
          </cell>
          <cell r="I25">
            <v>96.96</v>
          </cell>
          <cell r="L25">
            <v>97.22</v>
          </cell>
          <cell r="M25">
            <v>102.82666666666665</v>
          </cell>
          <cell r="N25">
            <v>98.59</v>
          </cell>
          <cell r="R25">
            <v>88.48</v>
          </cell>
          <cell r="S25">
            <v>88.65666666666668</v>
          </cell>
          <cell r="T25">
            <v>90.215000000000003</v>
          </cell>
          <cell r="U25">
            <v>89.508333333333326</v>
          </cell>
          <cell r="W25">
            <v>100.61</v>
          </cell>
          <cell r="Z25">
            <v>100.28</v>
          </cell>
          <cell r="AA25">
            <v>99.563333333333333</v>
          </cell>
          <cell r="AB25">
            <v>100.20833333333333</v>
          </cell>
          <cell r="AG25">
            <v>94.09</v>
          </cell>
          <cell r="AH25">
            <v>100.855</v>
          </cell>
          <cell r="AI25">
            <v>96.018333333333317</v>
          </cell>
        </row>
        <row r="26">
          <cell r="D26">
            <v>97.49</v>
          </cell>
          <cell r="E26">
            <v>96.441666666666677</v>
          </cell>
          <cell r="F26">
            <v>100.64833333333333</v>
          </cell>
          <cell r="G26">
            <v>97.523333333333326</v>
          </cell>
          <cell r="I26">
            <v>95.06</v>
          </cell>
          <cell r="L26">
            <v>96.693333333333328</v>
          </cell>
          <cell r="M26">
            <v>103.16333333333334</v>
          </cell>
          <cell r="N26">
            <v>98.313333333333333</v>
          </cell>
          <cell r="R26">
            <v>89.08</v>
          </cell>
          <cell r="S26">
            <v>88.025000000000006</v>
          </cell>
          <cell r="T26">
            <v>90.978333333333339</v>
          </cell>
          <cell r="U26">
            <v>89.12</v>
          </cell>
          <cell r="W26">
            <v>100.04</v>
          </cell>
          <cell r="Z26">
            <v>100.07166666666667</v>
          </cell>
          <cell r="AA26">
            <v>99.691666666666663</v>
          </cell>
          <cell r="AB26">
            <v>100.045</v>
          </cell>
          <cell r="AG26">
            <v>94.448333333333338</v>
          </cell>
          <cell r="AH26">
            <v>102.185</v>
          </cell>
          <cell r="AI26">
            <v>96.433333333333323</v>
          </cell>
        </row>
        <row r="27">
          <cell r="D27">
            <v>98.78</v>
          </cell>
          <cell r="E27">
            <v>96.258333333333326</v>
          </cell>
          <cell r="F27">
            <v>101.65333333333332</v>
          </cell>
          <cell r="G27">
            <v>97.37166666666667</v>
          </cell>
          <cell r="I27">
            <v>98.28</v>
          </cell>
          <cell r="L27">
            <v>96.448333333333323</v>
          </cell>
          <cell r="M27">
            <v>104.55</v>
          </cell>
          <cell r="N27">
            <v>98.171666666666667</v>
          </cell>
          <cell r="R27">
            <v>88.71</v>
          </cell>
          <cell r="S27">
            <v>87.046666666666667</v>
          </cell>
          <cell r="T27">
            <v>90.844999999999999</v>
          </cell>
          <cell r="U27">
            <v>88.178333333333327</v>
          </cell>
          <cell r="W27">
            <v>101.93</v>
          </cell>
          <cell r="Z27">
            <v>100.12833333333333</v>
          </cell>
          <cell r="AA27">
            <v>99.025000000000006</v>
          </cell>
          <cell r="AB27">
            <v>99.998333333333335</v>
          </cell>
          <cell r="AG27">
            <v>94.27833333333335</v>
          </cell>
          <cell r="AH27">
            <v>103.22833333333331</v>
          </cell>
          <cell r="AI27">
            <v>96.76</v>
          </cell>
        </row>
        <row r="28">
          <cell r="D28">
            <v>102.32</v>
          </cell>
          <cell r="E28">
            <v>97.063333333333333</v>
          </cell>
          <cell r="F28">
            <v>102.28833333333334</v>
          </cell>
          <cell r="G28">
            <v>98.15333333333335</v>
          </cell>
          <cell r="I28">
            <v>102.84</v>
          </cell>
          <cell r="L28">
            <v>97.521666666666661</v>
          </cell>
          <cell r="M28">
            <v>105.32166666666667</v>
          </cell>
          <cell r="N28">
            <v>99.231666666666669</v>
          </cell>
          <cell r="R28">
            <v>87.75</v>
          </cell>
          <cell r="S28">
            <v>86.668333333333337</v>
          </cell>
          <cell r="T28">
            <v>91.373333333333335</v>
          </cell>
          <cell r="U28">
            <v>87.993333333333339</v>
          </cell>
          <cell r="W28">
            <v>105.15</v>
          </cell>
          <cell r="Z28">
            <v>100.78333333333335</v>
          </cell>
          <cell r="AA28">
            <v>98.323333333333323</v>
          </cell>
          <cell r="AB28">
            <v>100.50333333333334</v>
          </cell>
          <cell r="AG28">
            <v>94.586666666666687</v>
          </cell>
          <cell r="AH28">
            <v>103.98833333333334</v>
          </cell>
          <cell r="AI28">
            <v>97.293333333333337</v>
          </cell>
        </row>
        <row r="29">
          <cell r="D29">
            <v>100.14</v>
          </cell>
          <cell r="E29">
            <v>97.751666666666665</v>
          </cell>
          <cell r="F29">
            <v>103.38</v>
          </cell>
          <cell r="G29">
            <v>98.901666666666685</v>
          </cell>
          <cell r="I29">
            <v>98.65</v>
          </cell>
          <cell r="L29">
            <v>98.158333333333346</v>
          </cell>
          <cell r="M29">
            <v>106.51166666666666</v>
          </cell>
          <cell r="N29">
            <v>99.891666666666666</v>
          </cell>
          <cell r="R29">
            <v>88.61</v>
          </cell>
          <cell r="S29">
            <v>86.704999999999998</v>
          </cell>
          <cell r="T29">
            <v>92.178333333333342</v>
          </cell>
          <cell r="U29">
            <v>88.423333333333332</v>
          </cell>
          <cell r="W29">
            <v>105.5</v>
          </cell>
          <cell r="Z29">
            <v>102.255</v>
          </cell>
          <cell r="AA29">
            <v>98.42</v>
          </cell>
          <cell r="AB29">
            <v>101.47499999999999</v>
          </cell>
          <cell r="AG29">
            <v>95.49666666666667</v>
          </cell>
          <cell r="AH29">
            <v>104.96666666666668</v>
          </cell>
          <cell r="AI29">
            <v>98.213333333333352</v>
          </cell>
        </row>
        <row r="30">
          <cell r="D30">
            <v>99.09</v>
          </cell>
          <cell r="E30">
            <v>97.87166666666667</v>
          </cell>
          <cell r="F30">
            <v>104.27166666666666</v>
          </cell>
          <cell r="G30">
            <v>99.168333333333337</v>
          </cell>
          <cell r="I30">
            <v>96.48</v>
          </cell>
          <cell r="L30">
            <v>98.045000000000002</v>
          </cell>
          <cell r="M30">
            <v>107.43666666666665</v>
          </cell>
          <cell r="N30">
            <v>100</v>
          </cell>
          <cell r="R30">
            <v>91.09</v>
          </cell>
          <cell r="S30">
            <v>86.623333333333321</v>
          </cell>
          <cell r="T30">
            <v>93.984999999999999</v>
          </cell>
          <cell r="U30">
            <v>88.953333333333333</v>
          </cell>
          <cell r="W30">
            <v>105.49</v>
          </cell>
          <cell r="Z30">
            <v>103.12</v>
          </cell>
          <cell r="AA30">
            <v>98.34</v>
          </cell>
          <cell r="AB30">
            <v>102.29333333333334</v>
          </cell>
          <cell r="AG30">
            <v>96.191666666666663</v>
          </cell>
          <cell r="AH30">
            <v>106.345</v>
          </cell>
          <cell r="AI30">
            <v>98.75333333333333</v>
          </cell>
        </row>
        <row r="31">
          <cell r="D31">
            <v>99.93</v>
          </cell>
          <cell r="E31">
            <v>98.12</v>
          </cell>
          <cell r="F31">
            <v>105.43166666666667</v>
          </cell>
          <cell r="G31">
            <v>99.625</v>
          </cell>
          <cell r="I31">
            <v>97.43</v>
          </cell>
          <cell r="L31">
            <v>98.123333333333335</v>
          </cell>
          <cell r="M31">
            <v>108.765</v>
          </cell>
          <cell r="N31">
            <v>100.35333333333334</v>
          </cell>
          <cell r="R31">
            <v>90.76</v>
          </cell>
          <cell r="S31">
            <v>86.385000000000005</v>
          </cell>
          <cell r="T31">
            <v>95.23</v>
          </cell>
          <cell r="U31">
            <v>89.333333333333329</v>
          </cell>
          <cell r="W31">
            <v>105.35</v>
          </cell>
          <cell r="Z31">
            <v>103.91</v>
          </cell>
          <cell r="AA31">
            <v>98.875</v>
          </cell>
          <cell r="AB31">
            <v>103.07</v>
          </cell>
          <cell r="AG31">
            <v>96.346666666666678</v>
          </cell>
          <cell r="AH31">
            <v>107.35833333333335</v>
          </cell>
          <cell r="AI31">
            <v>99.25333333333333</v>
          </cell>
        </row>
        <row r="32">
          <cell r="D32">
            <v>98.29</v>
          </cell>
          <cell r="E32">
            <v>98.008333333333326</v>
          </cell>
          <cell r="F32">
            <v>106.32333333333332</v>
          </cell>
          <cell r="G32">
            <v>99.75833333333334</v>
          </cell>
          <cell r="I32">
            <v>94</v>
          </cell>
          <cell r="L32">
            <v>97.946666666666673</v>
          </cell>
          <cell r="M32">
            <v>109.78666666666668</v>
          </cell>
          <cell r="N32">
            <v>100.42666666666668</v>
          </cell>
          <cell r="R32">
            <v>90.53</v>
          </cell>
          <cell r="S32">
            <v>85.983333333333334</v>
          </cell>
          <cell r="T32">
            <v>96</v>
          </cell>
          <cell r="U32">
            <v>89.575000000000003</v>
          </cell>
          <cell r="W32">
            <v>103.33</v>
          </cell>
          <cell r="Z32">
            <v>104.45833333333336</v>
          </cell>
          <cell r="AA32">
            <v>99.181666666666672</v>
          </cell>
          <cell r="AB32">
            <v>103.62</v>
          </cell>
          <cell r="AG32">
            <v>96.313333333333333</v>
          </cell>
          <cell r="AH32">
            <v>108.215</v>
          </cell>
          <cell r="AI32">
            <v>99.525000000000006</v>
          </cell>
        </row>
        <row r="33">
          <cell r="D33">
            <v>99.44</v>
          </cell>
          <cell r="E33">
            <v>97.933333333333337</v>
          </cell>
          <cell r="F33">
            <v>106.35833333333335</v>
          </cell>
          <cell r="G33">
            <v>99.868333333333339</v>
          </cell>
          <cell r="I33">
            <v>96.39</v>
          </cell>
          <cell r="L33">
            <v>97.631666666666675</v>
          </cell>
          <cell r="M33">
            <v>109.77166666666669</v>
          </cell>
          <cell r="N33">
            <v>100.35833333333333</v>
          </cell>
          <cell r="R33">
            <v>92.02</v>
          </cell>
          <cell r="S33">
            <v>86.136666666666656</v>
          </cell>
          <cell r="T33">
            <v>96.601666666666645</v>
          </cell>
          <cell r="U33">
            <v>90.126666666666665</v>
          </cell>
          <cell r="W33">
            <v>105.72</v>
          </cell>
          <cell r="Z33">
            <v>105.09</v>
          </cell>
          <cell r="AA33">
            <v>99.2</v>
          </cell>
          <cell r="AB33">
            <v>104.09666666666668</v>
          </cell>
          <cell r="AG33">
            <v>96.696666666666658</v>
          </cell>
          <cell r="AH33">
            <v>108.48666666666666</v>
          </cell>
          <cell r="AI33">
            <v>99.893333333333331</v>
          </cell>
        </row>
        <row r="34">
          <cell r="D34">
            <v>99.59</v>
          </cell>
          <cell r="E34">
            <v>97.201666666666668</v>
          </cell>
          <cell r="F34">
            <v>106.92833333333333</v>
          </cell>
          <cell r="G34">
            <v>99.413333333333341</v>
          </cell>
          <cell r="I34">
            <v>96.36</v>
          </cell>
          <cell r="L34">
            <v>96.551666666666662</v>
          </cell>
          <cell r="M34">
            <v>110.43333333333334</v>
          </cell>
          <cell r="N34">
            <v>99.623333333333335</v>
          </cell>
          <cell r="R34">
            <v>90.81</v>
          </cell>
          <cell r="S34">
            <v>86.233333333333334</v>
          </cell>
          <cell r="T34">
            <v>97.576666666666654</v>
          </cell>
          <cell r="U34">
            <v>90.636666666666656</v>
          </cell>
          <cell r="W34">
            <v>104.17</v>
          </cell>
          <cell r="Z34">
            <v>104.92666666666666</v>
          </cell>
          <cell r="AA34">
            <v>98.888333333333335</v>
          </cell>
          <cell r="AB34">
            <v>103.88500000000001</v>
          </cell>
          <cell r="AG34">
            <v>96.69</v>
          </cell>
          <cell r="AH34">
            <v>109.245</v>
          </cell>
          <cell r="AI34">
            <v>99.936666666666667</v>
          </cell>
        </row>
        <row r="35">
          <cell r="D35">
            <v>99.66</v>
          </cell>
          <cell r="E35">
            <v>96.921666666666667</v>
          </cell>
          <cell r="F35">
            <v>107.45333333333333</v>
          </cell>
          <cell r="G35">
            <v>99.333333333333329</v>
          </cell>
          <cell r="I35">
            <v>95.65</v>
          </cell>
          <cell r="L35">
            <v>96.051666666666677</v>
          </cell>
          <cell r="M35">
            <v>110.92333333333333</v>
          </cell>
          <cell r="N35">
            <v>99.44</v>
          </cell>
          <cell r="R35">
            <v>92.32</v>
          </cell>
          <cell r="S35">
            <v>86.283333333333346</v>
          </cell>
          <cell r="T35">
            <v>99.428333333333327</v>
          </cell>
          <cell r="U35">
            <v>91.254999999999995</v>
          </cell>
          <cell r="W35">
            <v>105.69</v>
          </cell>
          <cell r="Z35">
            <v>104.95833333333333</v>
          </cell>
          <cell r="AA35">
            <v>98.495000000000005</v>
          </cell>
          <cell r="AB35">
            <v>104.13166666666666</v>
          </cell>
          <cell r="AG35">
            <v>95.931666666666672</v>
          </cell>
          <cell r="AH35">
            <v>109.86333333333333</v>
          </cell>
          <cell r="AI35">
            <v>99.745000000000005</v>
          </cell>
        </row>
        <row r="36">
          <cell r="D36">
            <v>99.04</v>
          </cell>
          <cell r="E36">
            <v>96.88</v>
          </cell>
          <cell r="F36">
            <v>107.55833333333334</v>
          </cell>
          <cell r="G36">
            <v>99.325000000000003</v>
          </cell>
          <cell r="I36">
            <v>96.95</v>
          </cell>
          <cell r="L36">
            <v>96.13</v>
          </cell>
          <cell r="M36">
            <v>111.15833333333335</v>
          </cell>
          <cell r="N36">
            <v>99.533333333333317</v>
          </cell>
          <cell r="R36">
            <v>89.84</v>
          </cell>
          <cell r="S36">
            <v>86.256666666666661</v>
          </cell>
          <cell r="T36">
            <v>98.754999999999995</v>
          </cell>
          <cell r="U36">
            <v>91.046666666666667</v>
          </cell>
          <cell r="W36">
            <v>103.81</v>
          </cell>
          <cell r="Z36">
            <v>104.67833333333333</v>
          </cell>
          <cell r="AA36">
            <v>98.308333333333337</v>
          </cell>
          <cell r="AB36">
            <v>103.74666666666667</v>
          </cell>
          <cell r="AG36">
            <v>95.26</v>
          </cell>
          <cell r="AH36">
            <v>109.55166666666668</v>
          </cell>
          <cell r="AI36">
            <v>99.436666666666667</v>
          </cell>
        </row>
        <row r="37">
          <cell r="D37">
            <v>98.71</v>
          </cell>
          <cell r="E37">
            <v>96.536666666666676</v>
          </cell>
          <cell r="F37">
            <v>107.60166666666667</v>
          </cell>
          <cell r="G37">
            <v>99.12166666666667</v>
          </cell>
          <cell r="I37">
            <v>95.29</v>
          </cell>
          <cell r="L37">
            <v>95.773333333333326</v>
          </cell>
          <cell r="M37">
            <v>111.285</v>
          </cell>
          <cell r="N37">
            <v>99.351666666666645</v>
          </cell>
          <cell r="R37">
            <v>90.16</v>
          </cell>
          <cell r="S37">
            <v>86.136666666666656</v>
          </cell>
          <cell r="T37">
            <v>98.881666666666661</v>
          </cell>
          <cell r="U37">
            <v>90.946666666666658</v>
          </cell>
          <cell r="W37">
            <v>102.65</v>
          </cell>
          <cell r="Z37">
            <v>104.22833333333334</v>
          </cell>
          <cell r="AA37">
            <v>97.9</v>
          </cell>
          <cell r="AB37">
            <v>103.31</v>
          </cell>
          <cell r="AG37">
            <v>95.498333333333335</v>
          </cell>
          <cell r="AH37">
            <v>109.61333333333334</v>
          </cell>
          <cell r="AI37">
            <v>99.65</v>
          </cell>
        </row>
        <row r="38">
          <cell r="D38">
            <v>100.54</v>
          </cell>
          <cell r="E38">
            <v>97.056666666666672</v>
          </cell>
          <cell r="F38">
            <v>107.69</v>
          </cell>
          <cell r="G38">
            <v>99.49666666666667</v>
          </cell>
          <cell r="I38">
            <v>97.01</v>
          </cell>
          <cell r="L38">
            <v>96.275000000000006</v>
          </cell>
          <cell r="M38">
            <v>111.47333333333331</v>
          </cell>
          <cell r="N38">
            <v>99.763333333333321</v>
          </cell>
          <cell r="R38">
            <v>91.69</v>
          </cell>
          <cell r="S38">
            <v>86.741666666666674</v>
          </cell>
          <cell r="T38">
            <v>98.96833333333332</v>
          </cell>
          <cell r="U38">
            <v>91.14</v>
          </cell>
          <cell r="W38">
            <v>104.61</v>
          </cell>
          <cell r="Z38">
            <v>104.44166666666666</v>
          </cell>
          <cell r="AA38">
            <v>97.84333333333332</v>
          </cell>
          <cell r="AB38">
            <v>103.44333333333334</v>
          </cell>
          <cell r="AG38">
            <v>96.14</v>
          </cell>
          <cell r="AH38">
            <v>109.56333333333333</v>
          </cell>
          <cell r="AI38">
            <v>99.995000000000005</v>
          </cell>
        </row>
        <row r="39">
          <cell r="D39">
            <v>96.16</v>
          </cell>
          <cell r="E39">
            <v>96.52</v>
          </cell>
          <cell r="F39">
            <v>107.67166666666668</v>
          </cell>
          <cell r="G39">
            <v>98.95</v>
          </cell>
          <cell r="I39">
            <v>92.96</v>
          </cell>
          <cell r="L39">
            <v>95.703333333333333</v>
          </cell>
          <cell r="M39">
            <v>111.56166666666667</v>
          </cell>
          <cell r="N39">
            <v>99.185000000000002</v>
          </cell>
          <cell r="R39">
            <v>88.71</v>
          </cell>
          <cell r="S39">
            <v>86.328333333333333</v>
          </cell>
          <cell r="T39">
            <v>98.776666666666685</v>
          </cell>
          <cell r="U39">
            <v>90.588333333333324</v>
          </cell>
          <cell r="W39">
            <v>102.1</v>
          </cell>
          <cell r="Z39">
            <v>103.83833333333335</v>
          </cell>
          <cell r="AA39">
            <v>97.721666666666678</v>
          </cell>
          <cell r="AB39">
            <v>102.94666666666666</v>
          </cell>
          <cell r="AG39">
            <v>95.568333333333328</v>
          </cell>
          <cell r="AH39">
            <v>109.21333333333332</v>
          </cell>
          <cell r="AI39">
            <v>99.318333333333328</v>
          </cell>
        </row>
        <row r="40">
          <cell r="D40">
            <v>100.27</v>
          </cell>
          <cell r="E40">
            <v>96.528333333333322</v>
          </cell>
          <cell r="F40">
            <v>107.94333333333334</v>
          </cell>
          <cell r="G40">
            <v>99.063333333333333</v>
          </cell>
          <cell r="I40">
            <v>97.65</v>
          </cell>
          <cell r="L40">
            <v>95.918333333333337</v>
          </cell>
          <cell r="M40">
            <v>112.07</v>
          </cell>
          <cell r="N40">
            <v>99.526666666666685</v>
          </cell>
          <cell r="R40">
            <v>88.85</v>
          </cell>
          <cell r="S40">
            <v>85.788333333333341</v>
          </cell>
          <cell r="T40">
            <v>99.056666666666672</v>
          </cell>
          <cell r="U40">
            <v>90.261666666666656</v>
          </cell>
          <cell r="W40">
            <v>105.21</v>
          </cell>
          <cell r="Z40">
            <v>104.01166666666667</v>
          </cell>
          <cell r="AA40">
            <v>97.851666666666674</v>
          </cell>
          <cell r="AB40">
            <v>103.17166666666667</v>
          </cell>
          <cell r="AG40">
            <v>94.165000000000006</v>
          </cell>
          <cell r="AH40">
            <v>108.73833333333334</v>
          </cell>
          <cell r="AI40">
            <v>98.245000000000005</v>
          </cell>
        </row>
        <row r="41">
          <cell r="D41">
            <v>99.19</v>
          </cell>
          <cell r="E41">
            <v>96.28</v>
          </cell>
          <cell r="F41">
            <v>108.52166666666666</v>
          </cell>
          <cell r="G41">
            <v>98.984999999999999</v>
          </cell>
          <cell r="I41">
            <v>95.58</v>
          </cell>
          <cell r="L41">
            <v>95.90666666666668</v>
          </cell>
          <cell r="M41">
            <v>113.18</v>
          </cell>
          <cell r="N41">
            <v>99.67</v>
          </cell>
          <cell r="R41">
            <v>91.31</v>
          </cell>
          <cell r="S41">
            <v>85.838333333333324</v>
          </cell>
          <cell r="T41">
            <v>98.15</v>
          </cell>
          <cell r="U41">
            <v>90.09333333333332</v>
          </cell>
          <cell r="W41">
            <v>103.55</v>
          </cell>
          <cell r="Z41">
            <v>103.655</v>
          </cell>
          <cell r="AA41">
            <v>98.22</v>
          </cell>
          <cell r="AB41">
            <v>102.62833333333333</v>
          </cell>
          <cell r="AG41">
            <v>93.211666666666659</v>
          </cell>
          <cell r="AH41">
            <v>108.09833333333334</v>
          </cell>
          <cell r="AI41">
            <v>97.208333333333329</v>
          </cell>
        </row>
        <row r="42">
          <cell r="D42">
            <v>101.96</v>
          </cell>
          <cell r="E42">
            <v>96.771666666666661</v>
          </cell>
          <cell r="F42">
            <v>109.37833333333334</v>
          </cell>
          <cell r="G42">
            <v>99.47166666666665</v>
          </cell>
          <cell r="I42">
            <v>100.44</v>
          </cell>
          <cell r="L42">
            <v>96.48833333333333</v>
          </cell>
          <cell r="M42">
            <v>114.63166666666666</v>
          </cell>
          <cell r="N42">
            <v>100.395</v>
          </cell>
          <cell r="R42">
            <v>89.5</v>
          </cell>
          <cell r="S42">
            <v>85.98833333333333</v>
          </cell>
          <cell r="T42">
            <v>97.631666666666661</v>
          </cell>
          <cell r="U42">
            <v>90.036666666666676</v>
          </cell>
          <cell r="W42">
            <v>105.48</v>
          </cell>
          <cell r="Z42">
            <v>103.93333333333334</v>
          </cell>
          <cell r="AA42">
            <v>98.468333333333348</v>
          </cell>
          <cell r="AB42">
            <v>103.18833333333333</v>
          </cell>
          <cell r="AG42">
            <v>93.293333333333337</v>
          </cell>
          <cell r="AH42">
            <v>107.91166666666668</v>
          </cell>
          <cell r="AI42">
            <v>97.24</v>
          </cell>
        </row>
        <row r="43">
          <cell r="D43">
            <v>100.29</v>
          </cell>
          <cell r="E43">
            <v>96.97</v>
          </cell>
          <cell r="F43">
            <v>109.93333333333334</v>
          </cell>
          <cell r="G43">
            <v>99.734999999999999</v>
          </cell>
          <cell r="I43">
            <v>95.91</v>
          </cell>
          <cell r="L43">
            <v>96.591666666666654</v>
          </cell>
          <cell r="M43">
            <v>115.72333333333336</v>
          </cell>
          <cell r="N43">
            <v>100.69333333333334</v>
          </cell>
          <cell r="R43">
            <v>90.72</v>
          </cell>
          <cell r="S43">
            <v>86.233333333333334</v>
          </cell>
          <cell r="T43">
            <v>97.491666666666674</v>
          </cell>
          <cell r="U43">
            <v>90.13</v>
          </cell>
          <cell r="W43">
            <v>105.97</v>
          </cell>
          <cell r="Z43">
            <v>104.48666666666666</v>
          </cell>
          <cell r="AA43">
            <v>98.673333333333346</v>
          </cell>
          <cell r="AB43">
            <v>103.53</v>
          </cell>
          <cell r="AG43">
            <v>92.901666666666685</v>
          </cell>
          <cell r="AH43">
            <v>107.41166666666668</v>
          </cell>
          <cell r="AI43">
            <v>96.62</v>
          </cell>
        </row>
        <row r="44">
          <cell r="D44">
            <v>102.04</v>
          </cell>
          <cell r="E44">
            <v>97.125</v>
          </cell>
          <cell r="F44">
            <v>110.35166666666667</v>
          </cell>
          <cell r="G44">
            <v>99.984999999999999</v>
          </cell>
          <cell r="I44">
            <v>99</v>
          </cell>
          <cell r="L44">
            <v>96.923333333333332</v>
          </cell>
          <cell r="M44">
            <v>116.71833333333332</v>
          </cell>
          <cell r="N44">
            <v>101.18333333333334</v>
          </cell>
          <cell r="R44">
            <v>91.46</v>
          </cell>
          <cell r="S44">
            <v>86.234999999999999</v>
          </cell>
          <cell r="T44">
            <v>96.87</v>
          </cell>
          <cell r="U44">
            <v>90.091666666666683</v>
          </cell>
          <cell r="W44">
            <v>106.02</v>
          </cell>
          <cell r="Z44">
            <v>104.72166666666668</v>
          </cell>
          <cell r="AA44">
            <v>98.648333333333326</v>
          </cell>
          <cell r="AB44">
            <v>103.74833333333333</v>
          </cell>
          <cell r="AG44">
            <v>92.185000000000002</v>
          </cell>
          <cell r="AH44">
            <v>106.48333333333331</v>
          </cell>
          <cell r="AI44">
            <v>96.125</v>
          </cell>
        </row>
        <row r="45">
          <cell r="D45">
            <v>97.45</v>
          </cell>
          <cell r="E45">
            <v>97.078333333333333</v>
          </cell>
          <cell r="F45">
            <v>111.09833333333334</v>
          </cell>
          <cell r="G45">
            <v>100.2</v>
          </cell>
          <cell r="I45">
            <v>93.23</v>
          </cell>
          <cell r="L45">
            <v>96.968333333333348</v>
          </cell>
          <cell r="M45">
            <v>117.93333333333334</v>
          </cell>
          <cell r="N45">
            <v>101.59666666666668</v>
          </cell>
          <cell r="R45">
            <v>91</v>
          </cell>
          <cell r="S45">
            <v>86.36333333333333</v>
          </cell>
          <cell r="T45">
            <v>97.223333333333343</v>
          </cell>
          <cell r="U45">
            <v>90.473333333333315</v>
          </cell>
          <cell r="W45">
            <v>102.3</v>
          </cell>
          <cell r="Z45">
            <v>104.755</v>
          </cell>
          <cell r="AA45">
            <v>98.683333333333337</v>
          </cell>
          <cell r="AB45">
            <v>103.72499999999999</v>
          </cell>
          <cell r="AG45">
            <v>91.35</v>
          </cell>
          <cell r="AH45">
            <v>106.25</v>
          </cell>
          <cell r="AI45">
            <v>95.516666666666666</v>
          </cell>
        </row>
        <row r="46">
          <cell r="D46">
            <v>101.61</v>
          </cell>
          <cell r="E46">
            <v>97.183333333333351</v>
          </cell>
          <cell r="F46">
            <v>111.76833333333333</v>
          </cell>
          <cell r="G46">
            <v>100.42333333333333</v>
          </cell>
          <cell r="I46">
            <v>96.84</v>
          </cell>
          <cell r="L46">
            <v>96.833333333333329</v>
          </cell>
          <cell r="M46">
            <v>118.93333333333332</v>
          </cell>
          <cell r="N46">
            <v>101.70666666666666</v>
          </cell>
          <cell r="R46">
            <v>93.11</v>
          </cell>
          <cell r="S46">
            <v>87.22166666666665</v>
          </cell>
          <cell r="T46">
            <v>97.525000000000006</v>
          </cell>
          <cell r="U46">
            <v>91.183333333333323</v>
          </cell>
          <cell r="W46">
            <v>106.69</v>
          </cell>
          <cell r="Z46">
            <v>105.00166666666667</v>
          </cell>
          <cell r="AA46">
            <v>98.771666666666661</v>
          </cell>
          <cell r="AB46">
            <v>103.91833333333334</v>
          </cell>
          <cell r="AG46">
            <v>92.041666666666643</v>
          </cell>
          <cell r="AH46">
            <v>106.04333333333334</v>
          </cell>
          <cell r="AI46">
            <v>95.998333333333335</v>
          </cell>
        </row>
        <row r="47">
          <cell r="D47">
            <v>103.23</v>
          </cell>
          <cell r="E47">
            <v>97.95</v>
          </cell>
          <cell r="F47">
            <v>112.15</v>
          </cell>
          <cell r="G47">
            <v>101.09666666666668</v>
          </cell>
          <cell r="I47">
            <v>98.94</v>
          </cell>
          <cell r="L47">
            <v>97.393333333333359</v>
          </cell>
          <cell r="M47">
            <v>119.55333333333333</v>
          </cell>
          <cell r="N47">
            <v>102.32166666666666</v>
          </cell>
          <cell r="R47">
            <v>93.78</v>
          </cell>
          <cell r="S47">
            <v>87.683333333333337</v>
          </cell>
          <cell r="T47">
            <v>98.106666666666669</v>
          </cell>
          <cell r="U47">
            <v>91.594999999999999</v>
          </cell>
          <cell r="W47">
            <v>110.98</v>
          </cell>
          <cell r="Z47">
            <v>106.24</v>
          </cell>
          <cell r="AA47">
            <v>99.191666666666677</v>
          </cell>
          <cell r="AB47">
            <v>105.295</v>
          </cell>
          <cell r="AG47">
            <v>92.708333333333329</v>
          </cell>
          <cell r="AH47">
            <v>106.03833333333334</v>
          </cell>
          <cell r="AI47">
            <v>96.433333333333323</v>
          </cell>
        </row>
        <row r="48">
          <cell r="D48">
            <v>101.74</v>
          </cell>
          <cell r="E48">
            <v>97.49</v>
          </cell>
          <cell r="F48">
            <v>113.02500000000001</v>
          </cell>
          <cell r="G48">
            <v>101.06</v>
          </cell>
          <cell r="I48">
            <v>95.61</v>
          </cell>
          <cell r="L48">
            <v>96.588333333333324</v>
          </cell>
          <cell r="M48">
            <v>120.21833333333332</v>
          </cell>
          <cell r="N48">
            <v>101.94</v>
          </cell>
          <cell r="R48">
            <v>95.07</v>
          </cell>
          <cell r="S48">
            <v>87.683333333333323</v>
          </cell>
          <cell r="T48">
            <v>100.81</v>
          </cell>
          <cell r="U48">
            <v>92.523333333333355</v>
          </cell>
          <cell r="W48">
            <v>107.17</v>
          </cell>
          <cell r="Z48">
            <v>106.52166666666666</v>
          </cell>
          <cell r="AA48">
            <v>99.646666666666661</v>
          </cell>
          <cell r="AB48">
            <v>105.34</v>
          </cell>
          <cell r="AG48">
            <v>92.825000000000003</v>
          </cell>
          <cell r="AH48">
            <v>106.32666666666667</v>
          </cell>
          <cell r="AI48">
            <v>96.576666666666668</v>
          </cell>
        </row>
        <row r="49">
          <cell r="D49">
            <v>102.19</v>
          </cell>
          <cell r="E49">
            <v>97.586666666666659</v>
          </cell>
          <cell r="F49">
            <v>113.91500000000001</v>
          </cell>
          <cell r="G49">
            <v>101.37666666666667</v>
          </cell>
          <cell r="I49">
            <v>96.01</v>
          </cell>
          <cell r="L49">
            <v>96.605000000000004</v>
          </cell>
          <cell r="M49">
            <v>121.22166666666668</v>
          </cell>
          <cell r="N49">
            <v>102.21833333333332</v>
          </cell>
          <cell r="R49">
            <v>95.87</v>
          </cell>
          <cell r="S49">
            <v>88.056666666666658</v>
          </cell>
          <cell r="T49">
            <v>102.46333333333332</v>
          </cell>
          <cell r="U49">
            <v>93.381666666666661</v>
          </cell>
          <cell r="W49">
            <v>110.62</v>
          </cell>
          <cell r="Z49">
            <v>107.29666666666667</v>
          </cell>
          <cell r="AA49">
            <v>100.29666666666667</v>
          </cell>
          <cell r="AB49">
            <v>106.28166666666668</v>
          </cell>
          <cell r="AG49">
            <v>92.273333333333355</v>
          </cell>
          <cell r="AH49">
            <v>106.37666666666667</v>
          </cell>
          <cell r="AI49">
            <v>96.228333333333339</v>
          </cell>
        </row>
        <row r="50">
          <cell r="D50">
            <v>103.1</v>
          </cell>
          <cell r="E50">
            <v>97.76</v>
          </cell>
          <cell r="F50">
            <v>114.54166666666667</v>
          </cell>
          <cell r="G50">
            <v>101.55333333333334</v>
          </cell>
          <cell r="I50">
            <v>98.65</v>
          </cell>
          <cell r="L50">
            <v>96.546666666666667</v>
          </cell>
          <cell r="M50">
            <v>121.80833333333334</v>
          </cell>
          <cell r="N50">
            <v>102.22666666666667</v>
          </cell>
          <cell r="R50">
            <v>93.59</v>
          </cell>
          <cell r="S50">
            <v>88.484999999999999</v>
          </cell>
          <cell r="T50">
            <v>103.13166666666667</v>
          </cell>
          <cell r="U50">
            <v>93.736666666666665</v>
          </cell>
          <cell r="W50">
            <v>109.1</v>
          </cell>
          <cell r="Z50">
            <v>107.81</v>
          </cell>
          <cell r="AA50">
            <v>101.00833333333333</v>
          </cell>
          <cell r="AB50">
            <v>106.75833333333334</v>
          </cell>
          <cell r="AG50">
            <v>92.34</v>
          </cell>
          <cell r="AH50">
            <v>106.94333333333334</v>
          </cell>
          <cell r="AI50">
            <v>96.313333333333333</v>
          </cell>
        </row>
        <row r="51">
          <cell r="D51">
            <v>99</v>
          </cell>
          <cell r="E51">
            <v>98.128333333333345</v>
          </cell>
          <cell r="F51">
            <v>114.62166666666668</v>
          </cell>
          <cell r="G51">
            <v>101.81166666666667</v>
          </cell>
          <cell r="I51">
            <v>95.16</v>
          </cell>
          <cell r="L51">
            <v>96.868333333333325</v>
          </cell>
          <cell r="M51">
            <v>121.92333333333335</v>
          </cell>
          <cell r="N51">
            <v>102.44166666666668</v>
          </cell>
          <cell r="R51">
            <v>90.51</v>
          </cell>
          <cell r="S51">
            <v>88.598333333333343</v>
          </cell>
          <cell r="T51">
            <v>103.17333333333333</v>
          </cell>
          <cell r="U51">
            <v>93.655000000000001</v>
          </cell>
          <cell r="W51">
            <v>106.07</v>
          </cell>
          <cell r="Z51">
            <v>108.43833333333335</v>
          </cell>
          <cell r="AA51">
            <v>101.175</v>
          </cell>
          <cell r="AB51">
            <v>107.39333333333332</v>
          </cell>
          <cell r="AG51">
            <v>92.471666666666678</v>
          </cell>
          <cell r="AH51">
            <v>106.57166666666667</v>
          </cell>
          <cell r="AI51">
            <v>96.243333333333325</v>
          </cell>
        </row>
        <row r="52">
          <cell r="D52">
            <v>98.38</v>
          </cell>
          <cell r="E52">
            <v>97.598333333333315</v>
          </cell>
          <cell r="F52">
            <v>114.19833333333332</v>
          </cell>
          <cell r="G52">
            <v>101.27333333333333</v>
          </cell>
          <cell r="I52">
            <v>94.41</v>
          </cell>
          <cell r="L52">
            <v>96.463333333333324</v>
          </cell>
          <cell r="M52">
            <v>121.45666666666666</v>
          </cell>
          <cell r="N52">
            <v>102.00666666666666</v>
          </cell>
          <cell r="R52">
            <v>87.81</v>
          </cell>
          <cell r="S52">
            <v>87.626666666666665</v>
          </cell>
          <cell r="T52">
            <v>102.52</v>
          </cell>
          <cell r="U52">
            <v>92.77166666666669</v>
          </cell>
          <cell r="W52">
            <v>104.62</v>
          </cell>
          <cell r="Z52">
            <v>108.09333333333335</v>
          </cell>
          <cell r="AA52">
            <v>100.98166666666664</v>
          </cell>
          <cell r="AB52">
            <v>107.09333333333332</v>
          </cell>
          <cell r="AG52">
            <v>90.786666666666676</v>
          </cell>
          <cell r="AH52">
            <v>106.485</v>
          </cell>
          <cell r="AI52">
            <v>95.191666666666663</v>
          </cell>
        </row>
        <row r="53">
          <cell r="D53">
            <v>99.01</v>
          </cell>
          <cell r="E53">
            <v>96.888333333333335</v>
          </cell>
          <cell r="F53">
            <v>113.62</v>
          </cell>
          <cell r="G53">
            <v>100.57</v>
          </cell>
          <cell r="I53">
            <v>95.54</v>
          </cell>
          <cell r="L53">
            <v>95.896666666666647</v>
          </cell>
          <cell r="M53">
            <v>120.75666666666666</v>
          </cell>
          <cell r="N53">
            <v>101.33499999999999</v>
          </cell>
          <cell r="R53">
            <v>91.37</v>
          </cell>
          <cell r="S53">
            <v>86.983333333333334</v>
          </cell>
          <cell r="T53">
            <v>102.49166666666667</v>
          </cell>
          <cell r="U53">
            <v>92.37</v>
          </cell>
          <cell r="W53">
            <v>108.52</v>
          </cell>
          <cell r="Z53">
            <v>107.68333333333332</v>
          </cell>
          <cell r="AA53">
            <v>99.84333333333332</v>
          </cell>
          <cell r="AB53">
            <v>106.53666666666668</v>
          </cell>
          <cell r="AG53">
            <v>89.581666666666663</v>
          </cell>
          <cell r="AH53">
            <v>106.69833333333334</v>
          </cell>
          <cell r="AI53">
            <v>94.26</v>
          </cell>
        </row>
        <row r="54">
          <cell r="D54">
            <v>97.89</v>
          </cell>
          <cell r="E54">
            <v>96.444999999999993</v>
          </cell>
          <cell r="F54">
            <v>112.68166666666667</v>
          </cell>
          <cell r="G54">
            <v>99.928333333333327</v>
          </cell>
          <cell r="I54">
            <v>94.5</v>
          </cell>
          <cell r="L54">
            <v>95.711666666666659</v>
          </cell>
          <cell r="M54">
            <v>119.68333333333335</v>
          </cell>
          <cell r="N54">
            <v>100.89333333333336</v>
          </cell>
          <cell r="R54">
            <v>91.34</v>
          </cell>
          <cell r="S54">
            <v>86.63666666666667</v>
          </cell>
          <cell r="T54">
            <v>101.23666666666666</v>
          </cell>
          <cell r="U54">
            <v>91.748333333333335</v>
          </cell>
          <cell r="W54">
            <v>103.95</v>
          </cell>
          <cell r="Z54">
            <v>107.14666666666666</v>
          </cell>
          <cell r="AA54">
            <v>99</v>
          </cell>
          <cell r="AB54">
            <v>105.74666666666667</v>
          </cell>
          <cell r="AG54">
            <v>88.461666666666659</v>
          </cell>
          <cell r="AH54">
            <v>106.18333333333334</v>
          </cell>
          <cell r="AI54">
            <v>93.323333333333338</v>
          </cell>
        </row>
        <row r="55">
          <cell r="D55">
            <v>98.73</v>
          </cell>
          <cell r="E55">
            <v>95.888333333333321</v>
          </cell>
          <cell r="F55">
            <v>112.05166666666666</v>
          </cell>
          <cell r="G55">
            <v>99.351666666666674</v>
          </cell>
          <cell r="I55">
            <v>94.12</v>
          </cell>
          <cell r="L55">
            <v>95.39666666666669</v>
          </cell>
          <cell r="M55">
            <v>118.52</v>
          </cell>
          <cell r="N55">
            <v>100.39666666666666</v>
          </cell>
          <cell r="R55">
            <v>94.12</v>
          </cell>
          <cell r="S55">
            <v>86.341666666666654</v>
          </cell>
          <cell r="T55">
            <v>100.79333333333334</v>
          </cell>
          <cell r="U55">
            <v>91.456666666666663</v>
          </cell>
          <cell r="W55">
            <v>101.99</v>
          </cell>
          <cell r="Z55">
            <v>105.70833333333333</v>
          </cell>
          <cell r="AA55">
            <v>98.006666666666661</v>
          </cell>
          <cell r="AB55">
            <v>104.43833333333333</v>
          </cell>
          <cell r="AG55">
            <v>87.876666666666679</v>
          </cell>
          <cell r="AH55">
            <v>107.39666666666665</v>
          </cell>
          <cell r="AI55">
            <v>93.435000000000002</v>
          </cell>
        </row>
        <row r="56">
          <cell r="D56">
            <v>99.66</v>
          </cell>
          <cell r="E56">
            <v>95.078333333333319</v>
          </cell>
          <cell r="F56">
            <v>112.01333333333334</v>
          </cell>
          <cell r="G56">
            <v>98.778333333333322</v>
          </cell>
          <cell r="I56">
            <v>95.19</v>
          </cell>
          <cell r="L56">
            <v>94.82</v>
          </cell>
          <cell r="M56">
            <v>118.42</v>
          </cell>
          <cell r="N56">
            <v>99.953333333333333</v>
          </cell>
          <cell r="R56">
            <v>94.82</v>
          </cell>
          <cell r="S56">
            <v>85.786666666666676</v>
          </cell>
          <cell r="T56">
            <v>102.02666666666666</v>
          </cell>
          <cell r="U56">
            <v>91.661666666666676</v>
          </cell>
          <cell r="W56">
            <v>105.09</v>
          </cell>
          <cell r="Z56">
            <v>105.04</v>
          </cell>
          <cell r="AA56">
            <v>97.061666666666667</v>
          </cell>
          <cell r="AB56">
            <v>103.75833333333333</v>
          </cell>
          <cell r="AG56">
            <v>86.69</v>
          </cell>
          <cell r="AH56">
            <v>107.96833333333332</v>
          </cell>
          <cell r="AI56">
            <v>92.63666666666667</v>
          </cell>
        </row>
        <row r="57">
          <cell r="D57">
            <v>99.6</v>
          </cell>
          <cell r="E57">
            <v>95.1</v>
          </cell>
          <cell r="F57">
            <v>112.11333333333334</v>
          </cell>
          <cell r="G57">
            <v>98.87833333333333</v>
          </cell>
          <cell r="I57">
            <v>96.99</v>
          </cell>
          <cell r="L57">
            <v>95.125</v>
          </cell>
          <cell r="M57">
            <v>118.40666666666668</v>
          </cell>
          <cell r="N57">
            <v>100.27666666666666</v>
          </cell>
          <cell r="R57">
            <v>93.96</v>
          </cell>
          <cell r="S57">
            <v>85.988333333333344</v>
          </cell>
          <cell r="T57">
            <v>102.89833333333335</v>
          </cell>
          <cell r="U57">
            <v>92.236666666666665</v>
          </cell>
          <cell r="W57">
            <v>104.43</v>
          </cell>
          <cell r="Z57">
            <v>104.76666666666665</v>
          </cell>
          <cell r="AA57">
            <v>96.733333333333334</v>
          </cell>
          <cell r="AB57">
            <v>103.41833333333334</v>
          </cell>
          <cell r="AG57">
            <v>86.46833333333332</v>
          </cell>
          <cell r="AH57">
            <v>108.36499999999999</v>
          </cell>
          <cell r="AI57">
            <v>92.62</v>
          </cell>
        </row>
        <row r="58">
          <cell r="D58">
            <v>98.34</v>
          </cell>
          <cell r="E58">
            <v>94.913333333333341</v>
          </cell>
          <cell r="F58">
            <v>112.43833333333333</v>
          </cell>
          <cell r="G58">
            <v>98.87166666666667</v>
          </cell>
          <cell r="I58">
            <v>91.93</v>
          </cell>
          <cell r="L58">
            <v>94.711666666666659</v>
          </cell>
          <cell r="M58">
            <v>118.62666666666667</v>
          </cell>
          <cell r="N58">
            <v>100.04666666666667</v>
          </cell>
          <cell r="R58">
            <v>95.1</v>
          </cell>
          <cell r="S58">
            <v>86.933333333333337</v>
          </cell>
          <cell r="T58">
            <v>104.60666666666667</v>
          </cell>
          <cell r="U58">
            <v>93.451666666666668</v>
          </cell>
          <cell r="W58">
            <v>105.27</v>
          </cell>
          <cell r="Z58">
            <v>104.875</v>
          </cell>
          <cell r="AA58">
            <v>96.75</v>
          </cell>
          <cell r="AB58">
            <v>103.53</v>
          </cell>
          <cell r="AG58">
            <v>87.484999999999999</v>
          </cell>
          <cell r="AH58">
            <v>108.405</v>
          </cell>
          <cell r="AI58">
            <v>92.99166666666666</v>
          </cell>
        </row>
        <row r="59">
          <cell r="D59">
            <v>97.92</v>
          </cell>
          <cell r="E59">
            <v>94.671666666666667</v>
          </cell>
          <cell r="F59">
            <v>112.77500000000001</v>
          </cell>
          <cell r="G59">
            <v>98.69</v>
          </cell>
          <cell r="I59">
            <v>93.08</v>
          </cell>
          <cell r="L59">
            <v>94.301666666666677</v>
          </cell>
          <cell r="M59">
            <v>118.63666666666666</v>
          </cell>
          <cell r="N59">
            <v>99.708333333333329</v>
          </cell>
          <cell r="R59">
            <v>95.41</v>
          </cell>
          <cell r="S59">
            <v>87.37833333333333</v>
          </cell>
          <cell r="T59">
            <v>105.63333333333333</v>
          </cell>
          <cell r="U59">
            <v>94.125</v>
          </cell>
          <cell r="W59">
            <v>104.75</v>
          </cell>
          <cell r="Z59">
            <v>104.24666666666667</v>
          </cell>
          <cell r="AA59">
            <v>97.03166666666668</v>
          </cell>
          <cell r="AB59">
            <v>103.035</v>
          </cell>
          <cell r="AG59">
            <v>87.676666666666677</v>
          </cell>
          <cell r="AH59">
            <v>108.30833333333332</v>
          </cell>
          <cell r="AI59">
            <v>93.458333333333329</v>
          </cell>
        </row>
        <row r="60">
          <cell r="D60">
            <v>98.94</v>
          </cell>
          <cell r="E60">
            <v>94.52</v>
          </cell>
          <cell r="F60">
            <v>113.39333333333332</v>
          </cell>
          <cell r="G60">
            <v>98.864999999999995</v>
          </cell>
          <cell r="I60">
            <v>92.14</v>
          </cell>
          <cell r="L60">
            <v>93.908333333333346</v>
          </cell>
          <cell r="M60">
            <v>119.30166666666668</v>
          </cell>
          <cell r="N60">
            <v>99.673333333333332</v>
          </cell>
          <cell r="R60">
            <v>94.72</v>
          </cell>
          <cell r="S60">
            <v>87.625</v>
          </cell>
          <cell r="T60">
            <v>106.94666666666666</v>
          </cell>
          <cell r="U60">
            <v>94.688333333333333</v>
          </cell>
          <cell r="W60">
            <v>106.36</v>
          </cell>
          <cell r="Z60">
            <v>104.64833333333333</v>
          </cell>
          <cell r="AA60">
            <v>97.406666666666652</v>
          </cell>
          <cell r="AB60">
            <v>103.66666666666667</v>
          </cell>
          <cell r="AG60">
            <v>87.66</v>
          </cell>
          <cell r="AH60">
            <v>108.86</v>
          </cell>
          <cell r="AI60">
            <v>93.486666666666665</v>
          </cell>
        </row>
        <row r="61">
          <cell r="D61">
            <v>100.27</v>
          </cell>
          <cell r="E61">
            <v>94.733333333333334</v>
          </cell>
          <cell r="F61">
            <v>113.94666666666667</v>
          </cell>
          <cell r="G61">
            <v>99.12166666666667</v>
          </cell>
          <cell r="I61">
            <v>94.31</v>
          </cell>
          <cell r="L61">
            <v>93.94</v>
          </cell>
          <cell r="M61">
            <v>120.21166666666666</v>
          </cell>
          <cell r="N61">
            <v>99.855000000000004</v>
          </cell>
          <cell r="R61">
            <v>96.43</v>
          </cell>
          <cell r="S61">
            <v>87.876666666666665</v>
          </cell>
          <cell r="T61">
            <v>107.67666666666666</v>
          </cell>
          <cell r="U61">
            <v>95.073333333333338</v>
          </cell>
          <cell r="W61">
            <v>107.07</v>
          </cell>
          <cell r="Z61">
            <v>105.495</v>
          </cell>
          <cell r="AA61">
            <v>97.96833333333332</v>
          </cell>
          <cell r="AB61">
            <v>104.39833333333333</v>
          </cell>
          <cell r="AG61">
            <v>88.025000000000006</v>
          </cell>
          <cell r="AH61">
            <v>108.39333333333333</v>
          </cell>
          <cell r="AI61">
            <v>93.618333333333325</v>
          </cell>
        </row>
        <row r="62">
          <cell r="D62">
            <v>99.44</v>
          </cell>
          <cell r="E62">
            <v>94.678333333333327</v>
          </cell>
          <cell r="F62">
            <v>114.4</v>
          </cell>
          <cell r="G62">
            <v>99.084999999999994</v>
          </cell>
          <cell r="I62">
            <v>92.62</v>
          </cell>
          <cell r="L62">
            <v>93.511666666666656</v>
          </cell>
          <cell r="M62">
            <v>120.645</v>
          </cell>
          <cell r="N62">
            <v>99.548333333333346</v>
          </cell>
          <cell r="R62">
            <v>96.12</v>
          </cell>
          <cell r="S62">
            <v>88.33</v>
          </cell>
          <cell r="T62">
            <v>107.71</v>
          </cell>
          <cell r="U62">
            <v>95.29</v>
          </cell>
          <cell r="W62">
            <v>106.56</v>
          </cell>
          <cell r="Z62">
            <v>105.74</v>
          </cell>
          <cell r="AA62">
            <v>98.465000000000003</v>
          </cell>
          <cell r="AB62">
            <v>104.63333333333333</v>
          </cell>
          <cell r="AG62">
            <v>88.336666666666659</v>
          </cell>
          <cell r="AH62">
            <v>108.71833333333335</v>
          </cell>
          <cell r="AI62">
            <v>93.961666666666659</v>
          </cell>
        </row>
        <row r="63">
          <cell r="D63">
            <v>100.9</v>
          </cell>
          <cell r="E63">
            <v>94.784999999999997</v>
          </cell>
          <cell r="F63">
            <v>114.89</v>
          </cell>
          <cell r="G63">
            <v>99.301666666666662</v>
          </cell>
          <cell r="I63">
            <v>94.51</v>
          </cell>
          <cell r="L63">
            <v>93.098333333333343</v>
          </cell>
          <cell r="M63">
            <v>121.16666666666667</v>
          </cell>
          <cell r="N63">
            <v>99.351666666666688</v>
          </cell>
          <cell r="R63">
            <v>99.47</v>
          </cell>
          <cell r="S63">
            <v>89.366666666666674</v>
          </cell>
          <cell r="T63">
            <v>108.75166666666668</v>
          </cell>
          <cell r="U63">
            <v>96.208333333333329</v>
          </cell>
          <cell r="W63">
            <v>109.11</v>
          </cell>
          <cell r="Z63">
            <v>106.52</v>
          </cell>
          <cell r="AA63">
            <v>98.688333333333333</v>
          </cell>
          <cell r="AB63">
            <v>105.39666666666665</v>
          </cell>
          <cell r="AG63">
            <v>89.034999999999997</v>
          </cell>
          <cell r="AH63">
            <v>108.47333333333334</v>
          </cell>
          <cell r="AI63">
            <v>94.506666666666675</v>
          </cell>
        </row>
        <row r="64">
          <cell r="D64">
            <v>99.84</v>
          </cell>
          <cell r="E64">
            <v>95.08</v>
          </cell>
          <cell r="F64">
            <v>115.52166666666666</v>
          </cell>
          <cell r="G64">
            <v>99.551666666666677</v>
          </cell>
          <cell r="I64">
            <v>92.18</v>
          </cell>
          <cell r="L64">
            <v>93.14</v>
          </cell>
          <cell r="M64">
            <v>121.99</v>
          </cell>
          <cell r="N64">
            <v>99.461666666666659</v>
          </cell>
          <cell r="R64">
            <v>100.54</v>
          </cell>
          <cell r="S64">
            <v>90.436666666666667</v>
          </cell>
          <cell r="T64">
            <v>109.36499999999999</v>
          </cell>
          <cell r="U64">
            <v>97.114999999999995</v>
          </cell>
          <cell r="W64">
            <v>107.12</v>
          </cell>
          <cell r="Z64">
            <v>106.82833333333333</v>
          </cell>
          <cell r="AA64">
            <v>98.851666666666674</v>
          </cell>
          <cell r="AB64">
            <v>105.63500000000001</v>
          </cell>
          <cell r="AG64">
            <v>89.283333333333346</v>
          </cell>
          <cell r="AH64">
            <v>108.81</v>
          </cell>
          <cell r="AI64">
            <v>94.953333333333333</v>
          </cell>
        </row>
        <row r="65">
          <cell r="D65">
            <v>102.7</v>
          </cell>
          <cell r="E65">
            <v>95.623333333333335</v>
          </cell>
          <cell r="F65">
            <v>116.38833333333332</v>
          </cell>
          <cell r="G65">
            <v>100.34833333333334</v>
          </cell>
          <cell r="I65">
            <v>95.36</v>
          </cell>
          <cell r="L65">
            <v>93.52</v>
          </cell>
          <cell r="M65">
            <v>123.42166666666667</v>
          </cell>
          <cell r="N65">
            <v>100.19833333333332</v>
          </cell>
          <cell r="R65">
            <v>100.56</v>
          </cell>
          <cell r="S65">
            <v>91.444999999999993</v>
          </cell>
          <cell r="T65">
            <v>109.61166666666666</v>
          </cell>
          <cell r="U65">
            <v>97.973333333333343</v>
          </cell>
          <cell r="W65">
            <v>109.31</v>
          </cell>
          <cell r="Z65">
            <v>107.58833333333332</v>
          </cell>
          <cell r="AA65">
            <v>99.411666666666676</v>
          </cell>
          <cell r="AB65">
            <v>106.19833333333332</v>
          </cell>
          <cell r="AG65">
            <v>89.838333333333324</v>
          </cell>
          <cell r="AH65">
            <v>108.86333333333334</v>
          </cell>
          <cell r="AI65">
            <v>95.726666666666645</v>
          </cell>
        </row>
        <row r="66">
          <cell r="D66">
            <v>100.66</v>
          </cell>
          <cell r="E66">
            <v>95.923333333333332</v>
          </cell>
          <cell r="F66">
            <v>117.05500000000001</v>
          </cell>
          <cell r="G66">
            <v>100.63500000000001</v>
          </cell>
          <cell r="I66">
            <v>93.44</v>
          </cell>
          <cell r="L66">
            <v>93.736666666666679</v>
          </cell>
          <cell r="M66">
            <v>124.535</v>
          </cell>
          <cell r="N66">
            <v>100.56333333333333</v>
          </cell>
          <cell r="R66">
            <v>96.4</v>
          </cell>
          <cell r="S66">
            <v>92.376666666666665</v>
          </cell>
          <cell r="T66">
            <v>108.79166666666667</v>
          </cell>
          <cell r="U66">
            <v>98.25333333333333</v>
          </cell>
          <cell r="W66">
            <v>107.77</v>
          </cell>
          <cell r="Z66">
            <v>107.82333333333334</v>
          </cell>
          <cell r="AA66">
            <v>100.13</v>
          </cell>
          <cell r="AB66">
            <v>106.55666666666667</v>
          </cell>
          <cell r="AG66">
            <v>90.101666666666674</v>
          </cell>
          <cell r="AH66">
            <v>109.5</v>
          </cell>
          <cell r="AI66">
            <v>96.135000000000005</v>
          </cell>
        </row>
        <row r="67">
          <cell r="D67">
            <v>102.08</v>
          </cell>
          <cell r="E67">
            <v>96.048333333333332</v>
          </cell>
          <cell r="F67">
            <v>117.785</v>
          </cell>
          <cell r="G67">
            <v>100.93666666666667</v>
          </cell>
          <cell r="I67">
            <v>94</v>
          </cell>
          <cell r="L67">
            <v>93.685000000000002</v>
          </cell>
          <cell r="M67">
            <v>125.32833333333333</v>
          </cell>
          <cell r="N67">
            <v>100.75</v>
          </cell>
          <cell r="R67">
            <v>102</v>
          </cell>
          <cell r="S67">
            <v>93.323333333333338</v>
          </cell>
          <cell r="T67">
            <v>109.68833333333332</v>
          </cell>
          <cell r="U67">
            <v>99.181666666666672</v>
          </cell>
          <cell r="W67">
            <v>107.87</v>
          </cell>
          <cell r="Z67">
            <v>107.95666666666666</v>
          </cell>
          <cell r="AA67">
            <v>100.58333333333333</v>
          </cell>
          <cell r="AB67">
            <v>106.82</v>
          </cell>
          <cell r="AG67">
            <v>90.334999999999994</v>
          </cell>
          <cell r="AH67">
            <v>109.73666666666668</v>
          </cell>
          <cell r="AI67">
            <v>96.163333333333341</v>
          </cell>
        </row>
        <row r="68">
          <cell r="D68">
            <v>101.9</v>
          </cell>
          <cell r="E68">
            <v>96.336666666666659</v>
          </cell>
          <cell r="F68">
            <v>118.51833333333336</v>
          </cell>
          <cell r="G68">
            <v>101.34666666666668</v>
          </cell>
          <cell r="I68">
            <v>94.67</v>
          </cell>
          <cell r="L68">
            <v>94.026666666666657</v>
          </cell>
          <cell r="M68">
            <v>126.17333333333335</v>
          </cell>
          <cell r="N68">
            <v>101.2</v>
          </cell>
          <cell r="R68">
            <v>102</v>
          </cell>
          <cell r="S68">
            <v>94.15</v>
          </cell>
          <cell r="T68">
            <v>110.83</v>
          </cell>
          <cell r="U68">
            <v>100.16166666666668</v>
          </cell>
          <cell r="W68">
            <v>108.64</v>
          </cell>
          <cell r="Z68">
            <v>108.30333333333334</v>
          </cell>
          <cell r="AA68">
            <v>101.46</v>
          </cell>
          <cell r="AB68">
            <v>107.26</v>
          </cell>
          <cell r="AG68">
            <v>90.22</v>
          </cell>
          <cell r="AH68">
            <v>109.785</v>
          </cell>
          <cell r="AI68">
            <v>96.11</v>
          </cell>
        </row>
        <row r="69">
          <cell r="D69">
            <v>102.73</v>
          </cell>
          <cell r="E69">
            <v>96.461666666666687</v>
          </cell>
          <cell r="F69">
            <v>119.35</v>
          </cell>
          <cell r="G69">
            <v>101.65166666666669</v>
          </cell>
          <cell r="I69">
            <v>95.68</v>
          </cell>
          <cell r="L69">
            <v>94.221666666666678</v>
          </cell>
          <cell r="M69">
            <v>127.03166666666665</v>
          </cell>
          <cell r="N69">
            <v>101.6</v>
          </cell>
          <cell r="R69">
            <v>103.83</v>
          </cell>
          <cell r="S69">
            <v>94.703333333333333</v>
          </cell>
          <cell r="T69">
            <v>111.61499999999999</v>
          </cell>
          <cell r="U69">
            <v>100.88833333333334</v>
          </cell>
          <cell r="W69">
            <v>108.12</v>
          </cell>
          <cell r="Z69">
            <v>108.13833333333334</v>
          </cell>
          <cell r="AA69">
            <v>102.40333333333332</v>
          </cell>
          <cell r="AB69">
            <v>107.24333333333334</v>
          </cell>
          <cell r="AG69">
            <v>90.09</v>
          </cell>
          <cell r="AH69">
            <v>110.67166666666667</v>
          </cell>
          <cell r="AI69">
            <v>96.24666666666667</v>
          </cell>
        </row>
        <row r="70">
          <cell r="D70">
            <v>103.72</v>
          </cell>
          <cell r="E70">
            <v>96.983333333333334</v>
          </cell>
          <cell r="F70">
            <v>120.175</v>
          </cell>
          <cell r="G70">
            <v>102.29833333333335</v>
          </cell>
          <cell r="I70">
            <v>96.94</v>
          </cell>
          <cell r="L70">
            <v>95.015000000000001</v>
          </cell>
          <cell r="M70">
            <v>128.15</v>
          </cell>
          <cell r="N70">
            <v>102.49833333333333</v>
          </cell>
          <cell r="R70">
            <v>102.04</v>
          </cell>
          <cell r="S70">
            <v>95.123333333333335</v>
          </cell>
          <cell r="T70">
            <v>111.57833333333333</v>
          </cell>
          <cell r="U70">
            <v>101.13833333333334</v>
          </cell>
          <cell r="W70">
            <v>107.84</v>
          </cell>
          <cell r="Z70">
            <v>108.25833333333334</v>
          </cell>
          <cell r="AA70">
            <v>103.19833333333334</v>
          </cell>
          <cell r="AB70">
            <v>107.48166666666667</v>
          </cell>
          <cell r="AG70">
            <v>90.316666666666663</v>
          </cell>
          <cell r="AH70">
            <v>111.29666666666667</v>
          </cell>
          <cell r="AI70">
            <v>96.403333333333322</v>
          </cell>
        </row>
        <row r="71">
          <cell r="D71">
            <v>103.66</v>
          </cell>
          <cell r="E71">
            <v>97.064999999999998</v>
          </cell>
          <cell r="F71">
            <v>121.11499999999999</v>
          </cell>
          <cell r="G71">
            <v>102.45833333333333</v>
          </cell>
          <cell r="I71">
            <v>96.92</v>
          </cell>
          <cell r="L71">
            <v>95.275000000000006</v>
          </cell>
          <cell r="M71">
            <v>129.13666666666666</v>
          </cell>
          <cell r="N71">
            <v>102.85333333333334</v>
          </cell>
          <cell r="R71">
            <v>103.04</v>
          </cell>
          <cell r="S71">
            <v>95.424999999999997</v>
          </cell>
          <cell r="T71">
            <v>112.45</v>
          </cell>
          <cell r="U71">
            <v>101.55166666666666</v>
          </cell>
          <cell r="W71">
            <v>107.47</v>
          </cell>
          <cell r="Z71">
            <v>107.95166666666667</v>
          </cell>
          <cell r="AA71">
            <v>103.84166666666665</v>
          </cell>
          <cell r="AB71">
            <v>107.515</v>
          </cell>
          <cell r="AG71">
            <v>90.344999999999999</v>
          </cell>
          <cell r="AH71">
            <v>112.05</v>
          </cell>
          <cell r="AI71">
            <v>96.058333333333337</v>
          </cell>
        </row>
        <row r="72">
          <cell r="D72">
            <v>106.28</v>
          </cell>
          <cell r="E72">
            <v>97.926666666666677</v>
          </cell>
          <cell r="F72">
            <v>121.655</v>
          </cell>
          <cell r="G72">
            <v>103.395</v>
          </cell>
          <cell r="I72">
            <v>99.57</v>
          </cell>
          <cell r="L72">
            <v>96.296666666666667</v>
          </cell>
          <cell r="M72">
            <v>129.90666666666667</v>
          </cell>
          <cell r="N72">
            <v>103.92166666666667</v>
          </cell>
          <cell r="R72">
            <v>102.67</v>
          </cell>
          <cell r="S72">
            <v>96.394999999999996</v>
          </cell>
          <cell r="T72">
            <v>113.52166666666669</v>
          </cell>
          <cell r="U72">
            <v>102.59666666666665</v>
          </cell>
          <cell r="W72">
            <v>109.68</v>
          </cell>
          <cell r="Z72">
            <v>108.27</v>
          </cell>
          <cell r="AA72">
            <v>103.94499999999999</v>
          </cell>
          <cell r="AB72">
            <v>107.76166666666667</v>
          </cell>
          <cell r="AG72">
            <v>91.328333333333333</v>
          </cell>
          <cell r="AH72">
            <v>111.51666666666667</v>
          </cell>
          <cell r="AI72">
            <v>96.646666666666661</v>
          </cell>
        </row>
        <row r="73">
          <cell r="D73">
            <v>103.99</v>
          </cell>
          <cell r="E73">
            <v>98.59333333333332</v>
          </cell>
          <cell r="F73">
            <v>121.62</v>
          </cell>
          <cell r="G73">
            <v>103.71333333333332</v>
          </cell>
          <cell r="I73">
            <v>98.91</v>
          </cell>
          <cell r="L73">
            <v>97.114999999999995</v>
          </cell>
          <cell r="M73">
            <v>130.375</v>
          </cell>
          <cell r="N73">
            <v>104.43833333333332</v>
          </cell>
          <cell r="R73">
            <v>101.07</v>
          </cell>
          <cell r="S73">
            <v>97.108333333333348</v>
          </cell>
          <cell r="T73">
            <v>111.875</v>
          </cell>
          <cell r="U73">
            <v>102.44166666666668</v>
          </cell>
          <cell r="W73">
            <v>109.33</v>
          </cell>
          <cell r="Z73">
            <v>108.51333333333334</v>
          </cell>
          <cell r="AA73">
            <v>104.03</v>
          </cell>
          <cell r="AB73">
            <v>107.81333333333333</v>
          </cell>
          <cell r="AG73">
            <v>91.696666666666658</v>
          </cell>
          <cell r="AH73">
            <v>111.14833333333333</v>
          </cell>
          <cell r="AI73">
            <v>97.056666666666672</v>
          </cell>
        </row>
        <row r="74">
          <cell r="D74">
            <v>104.05</v>
          </cell>
          <cell r="E74">
            <v>98.966666666666683</v>
          </cell>
          <cell r="F74">
            <v>121.61</v>
          </cell>
          <cell r="G74">
            <v>104.07166666666666</v>
          </cell>
          <cell r="I74">
            <v>97.57</v>
          </cell>
          <cell r="L74">
            <v>97.598333333333315</v>
          </cell>
          <cell r="M74">
            <v>130.82333333333335</v>
          </cell>
          <cell r="N74">
            <v>105.02</v>
          </cell>
          <cell r="R74">
            <v>100.68</v>
          </cell>
          <cell r="S74">
            <v>97.473333333333343</v>
          </cell>
          <cell r="T74">
            <v>110.58833333333335</v>
          </cell>
          <cell r="U74">
            <v>102.22166666666669</v>
          </cell>
          <cell r="W74">
            <v>107.86</v>
          </cell>
          <cell r="Z74">
            <v>108.38333333333334</v>
          </cell>
          <cell r="AA74">
            <v>103.95166666666665</v>
          </cell>
          <cell r="AB74">
            <v>107.74166666666666</v>
          </cell>
          <cell r="AG74">
            <v>92.178333333333327</v>
          </cell>
          <cell r="AH74">
            <v>110.54833333333333</v>
          </cell>
          <cell r="AI74">
            <v>97.144999999999996</v>
          </cell>
        </row>
        <row r="75">
          <cell r="D75">
            <v>104.5</v>
          </cell>
          <cell r="E75">
            <v>99.216666666666683</v>
          </cell>
          <cell r="F75">
            <v>121.98833333333334</v>
          </cell>
          <cell r="G75">
            <v>104.36666666666666</v>
          </cell>
          <cell r="I75">
            <v>97.94</v>
          </cell>
          <cell r="L75">
            <v>97.974999999999994</v>
          </cell>
          <cell r="M75">
            <v>131.66999999999999</v>
          </cell>
          <cell r="N75">
            <v>105.47499999999999</v>
          </cell>
          <cell r="R75">
            <v>101.08</v>
          </cell>
          <cell r="S75">
            <v>97.321666666666673</v>
          </cell>
          <cell r="T75">
            <v>109.81666666666666</v>
          </cell>
          <cell r="U75">
            <v>101.76333333333334</v>
          </cell>
          <cell r="W75">
            <v>107.78</v>
          </cell>
          <cell r="Z75">
            <v>108.32666666666665</v>
          </cell>
          <cell r="AA75">
            <v>104.2</v>
          </cell>
          <cell r="AB75">
            <v>107.77666666666669</v>
          </cell>
          <cell r="AG75">
            <v>92.234999999999999</v>
          </cell>
          <cell r="AH75">
            <v>110.20666666666666</v>
          </cell>
          <cell r="AI75">
            <v>97.171666666666667</v>
          </cell>
        </row>
        <row r="76">
          <cell r="D76">
            <v>104.1</v>
          </cell>
          <cell r="E76">
            <v>99.474999999999994</v>
          </cell>
          <cell r="F76">
            <v>122.01833333333332</v>
          </cell>
          <cell r="G76">
            <v>104.43</v>
          </cell>
          <cell r="I76">
            <v>98.56</v>
          </cell>
          <cell r="L76">
            <v>98.245000000000005</v>
          </cell>
          <cell r="M76">
            <v>131.81833333333333</v>
          </cell>
          <cell r="N76">
            <v>105.61666666666667</v>
          </cell>
          <cell r="R76">
            <v>100.18</v>
          </cell>
          <cell r="S76">
            <v>97.251666666666665</v>
          </cell>
          <cell r="T76">
            <v>109.075</v>
          </cell>
          <cell r="U76">
            <v>101.45333333333333</v>
          </cell>
          <cell r="W76">
            <v>106.49</v>
          </cell>
          <cell r="Z76">
            <v>108.10166666666667</v>
          </cell>
          <cell r="AA76">
            <v>104.54333333333334</v>
          </cell>
          <cell r="AB76">
            <v>107.57833333333336</v>
          </cell>
          <cell r="AG76">
            <v>92.52</v>
          </cell>
          <cell r="AH76">
            <v>109.69499999999999</v>
          </cell>
          <cell r="AI76">
            <v>97.446666666666658</v>
          </cell>
        </row>
        <row r="77">
          <cell r="D77">
            <v>104.29</v>
          </cell>
          <cell r="E77">
            <v>99.575000000000003</v>
          </cell>
          <cell r="F77">
            <v>121.96666666666665</v>
          </cell>
          <cell r="G77">
            <v>104.535</v>
          </cell>
          <cell r="I77">
            <v>98.41</v>
          </cell>
          <cell r="L77">
            <v>98.493333333333325</v>
          </cell>
          <cell r="M77">
            <v>132.20333333333335</v>
          </cell>
          <cell r="N77">
            <v>105.90833333333332</v>
          </cell>
          <cell r="R77">
            <v>102.02</v>
          </cell>
          <cell r="S77">
            <v>97.50333333333333</v>
          </cell>
          <cell r="T77">
            <v>107.86333333333333</v>
          </cell>
          <cell r="U77">
            <v>101.28333333333335</v>
          </cell>
          <cell r="W77">
            <v>106.53</v>
          </cell>
          <cell r="Z77">
            <v>107.94499999999999</v>
          </cell>
          <cell r="AA77">
            <v>104.83</v>
          </cell>
          <cell r="AB77">
            <v>107.25833333333333</v>
          </cell>
          <cell r="AG77">
            <v>91.933333333333337</v>
          </cell>
          <cell r="AH77">
            <v>108.53666666666668</v>
          </cell>
          <cell r="AI77">
            <v>96.784999999999997</v>
          </cell>
        </row>
        <row r="78">
          <cell r="D78">
            <v>105.25</v>
          </cell>
          <cell r="E78">
            <v>99.444999999999993</v>
          </cell>
          <cell r="F78">
            <v>122.035</v>
          </cell>
          <cell r="G78">
            <v>104.36333333333333</v>
          </cell>
          <cell r="I78">
            <v>99.14</v>
          </cell>
          <cell r="L78">
            <v>98.421666666666667</v>
          </cell>
          <cell r="M78">
            <v>132.37166666666667</v>
          </cell>
          <cell r="N78">
            <v>105.83</v>
          </cell>
          <cell r="R78">
            <v>103.43</v>
          </cell>
          <cell r="S78">
            <v>97.476666666666674</v>
          </cell>
          <cell r="T78">
            <v>108.21</v>
          </cell>
          <cell r="U78">
            <v>101.41</v>
          </cell>
          <cell r="W78">
            <v>108.64</v>
          </cell>
          <cell r="Z78">
            <v>107.77166666666666</v>
          </cell>
          <cell r="AA78">
            <v>105.19833333333334</v>
          </cell>
          <cell r="AB78">
            <v>107.44</v>
          </cell>
          <cell r="AG78">
            <v>91.16</v>
          </cell>
          <cell r="AH78">
            <v>107.66500000000001</v>
          </cell>
          <cell r="AI78">
            <v>95.86333333333333</v>
          </cell>
        </row>
        <row r="79">
          <cell r="D79">
            <v>106.23</v>
          </cell>
          <cell r="E79">
            <v>99.708333333333329</v>
          </cell>
          <cell r="F79">
            <v>122.31</v>
          </cell>
          <cell r="G79">
            <v>104.73666666666668</v>
          </cell>
          <cell r="I79">
            <v>102.12</v>
          </cell>
          <cell r="L79">
            <v>98.956666666666663</v>
          </cell>
          <cell r="M79">
            <v>132.83166666666668</v>
          </cell>
          <cell r="N79">
            <v>106.48666666666668</v>
          </cell>
          <cell r="R79">
            <v>100.82</v>
          </cell>
          <cell r="S79">
            <v>97.401666666666657</v>
          </cell>
          <cell r="T79">
            <v>108.45</v>
          </cell>
          <cell r="U79">
            <v>101.36833333333334</v>
          </cell>
          <cell r="W79">
            <v>109.71</v>
          </cell>
          <cell r="Z79">
            <v>107.83499999999999</v>
          </cell>
          <cell r="AA79">
            <v>105.795</v>
          </cell>
          <cell r="AB79">
            <v>107.45</v>
          </cell>
          <cell r="AG79">
            <v>90.413333333333341</v>
          </cell>
          <cell r="AH79">
            <v>106.00166666666667</v>
          </cell>
          <cell r="AI79">
            <v>94.76</v>
          </cell>
        </row>
        <row r="80">
          <cell r="D80">
            <v>106.77</v>
          </cell>
          <cell r="E80">
            <v>100.265</v>
          </cell>
          <cell r="F80">
            <v>122.63333333333334</v>
          </cell>
          <cell r="G80">
            <v>105.19</v>
          </cell>
          <cell r="I80">
            <v>101.87</v>
          </cell>
          <cell r="L80">
            <v>99.673333333333332</v>
          </cell>
          <cell r="M80">
            <v>133.34833333333333</v>
          </cell>
          <cell r="N80">
            <v>107.08666666666669</v>
          </cell>
          <cell r="R80">
            <v>102.02</v>
          </cell>
          <cell r="S80">
            <v>97.924999999999997</v>
          </cell>
          <cell r="T80">
            <v>108.31166666666667</v>
          </cell>
          <cell r="U80">
            <v>101.59166666666665</v>
          </cell>
          <cell r="W80">
            <v>109.71</v>
          </cell>
          <cell r="Z80">
            <v>108.14333333333333</v>
          </cell>
          <cell r="AA80">
            <v>106.30333333333334</v>
          </cell>
          <cell r="AB80">
            <v>107.81</v>
          </cell>
          <cell r="AG80">
            <v>90.846666666666678</v>
          </cell>
          <cell r="AH80">
            <v>105.38</v>
          </cell>
          <cell r="AI80">
            <v>94.926666666666677</v>
          </cell>
        </row>
        <row r="81">
          <cell r="D81">
            <v>106.63</v>
          </cell>
          <cell r="E81">
            <v>100.61833333333334</v>
          </cell>
          <cell r="F81">
            <v>122.91666666666667</v>
          </cell>
          <cell r="G81">
            <v>105.545</v>
          </cell>
          <cell r="I81">
            <v>100.41</v>
          </cell>
          <cell r="L81">
            <v>100.08499999999999</v>
          </cell>
          <cell r="M81">
            <v>133.755</v>
          </cell>
          <cell r="N81">
            <v>107.55333333333333</v>
          </cell>
          <cell r="R81">
            <v>101.48</v>
          </cell>
          <cell r="S81">
            <v>97.844999999999999</v>
          </cell>
          <cell r="T81">
            <v>108.37833333333333</v>
          </cell>
          <cell r="U81">
            <v>101.65833333333332</v>
          </cell>
          <cell r="W81">
            <v>109.92</v>
          </cell>
          <cell r="Z81">
            <v>108.5</v>
          </cell>
          <cell r="AA81">
            <v>106.88166666666666</v>
          </cell>
          <cell r="AB81">
            <v>108.17166666666668</v>
          </cell>
          <cell r="AG81">
            <v>91.00333333333333</v>
          </cell>
          <cell r="AH81">
            <v>105.66166666666668</v>
          </cell>
          <cell r="AI81">
            <v>94.9</v>
          </cell>
        </row>
        <row r="82">
          <cell r="D82">
            <v>106.85</v>
          </cell>
          <cell r="E82">
            <v>101.13</v>
          </cell>
          <cell r="F82">
            <v>122.93</v>
          </cell>
          <cell r="G82">
            <v>106.00333333333334</v>
          </cell>
          <cell r="I82">
            <v>102.36</v>
          </cell>
          <cell r="L82">
            <v>100.71833333333335</v>
          </cell>
          <cell r="M82">
            <v>134.05000000000001</v>
          </cell>
          <cell r="N82">
            <v>108.13</v>
          </cell>
          <cell r="R82">
            <v>102.53</v>
          </cell>
          <cell r="S82">
            <v>98.861666666666665</v>
          </cell>
          <cell r="T82">
            <v>107.66166666666668</v>
          </cell>
          <cell r="U82">
            <v>102.05</v>
          </cell>
          <cell r="W82">
            <v>110.45</v>
          </cell>
          <cell r="Z82">
            <v>109.16</v>
          </cell>
          <cell r="AA82">
            <v>106.75333333333333</v>
          </cell>
          <cell r="AB82">
            <v>108.73833333333333</v>
          </cell>
          <cell r="AG82">
            <v>90.834999999999994</v>
          </cell>
          <cell r="AH82">
            <v>104.76</v>
          </cell>
          <cell r="AI82">
            <v>94.546666666666667</v>
          </cell>
        </row>
        <row r="83">
          <cell r="D83">
            <v>106.89</v>
          </cell>
          <cell r="E83">
            <v>101.72666666666667</v>
          </cell>
          <cell r="F83">
            <v>122.64833333333333</v>
          </cell>
          <cell r="G83">
            <v>106.43666666666667</v>
          </cell>
          <cell r="I83">
            <v>101.88</v>
          </cell>
          <cell r="L83">
            <v>101.29666666666667</v>
          </cell>
          <cell r="M83">
            <v>133.95333333333332</v>
          </cell>
          <cell r="N83">
            <v>108.61499999999999</v>
          </cell>
          <cell r="R83">
            <v>102.38</v>
          </cell>
          <cell r="S83">
            <v>99.556666666666672</v>
          </cell>
          <cell r="T83">
            <v>106.75166666666667</v>
          </cell>
          <cell r="U83">
            <v>102.11</v>
          </cell>
          <cell r="W83">
            <v>110.55</v>
          </cell>
          <cell r="Z83">
            <v>109.83</v>
          </cell>
          <cell r="AA83">
            <v>106.20666666666666</v>
          </cell>
          <cell r="AB83">
            <v>109.47499999999999</v>
          </cell>
          <cell r="AG83">
            <v>91.11</v>
          </cell>
          <cell r="AH83">
            <v>104.77500000000001</v>
          </cell>
          <cell r="AI83">
            <v>94.78166666666668</v>
          </cell>
        </row>
        <row r="84">
          <cell r="D84">
            <v>104.29</v>
          </cell>
          <cell r="E84">
            <v>101.60333333333334</v>
          </cell>
          <cell r="F84">
            <v>122.13666666666667</v>
          </cell>
          <cell r="G84">
            <v>106.27666666666666</v>
          </cell>
          <cell r="I84">
            <v>99</v>
          </cell>
          <cell r="L84">
            <v>101.27333333333333</v>
          </cell>
          <cell r="M84">
            <v>133.58833333333334</v>
          </cell>
          <cell r="N84">
            <v>108.54333333333331</v>
          </cell>
          <cell r="R84">
            <v>96.69</v>
          </cell>
          <cell r="S84">
            <v>98.91</v>
          </cell>
          <cell r="T84">
            <v>104.79</v>
          </cell>
          <cell r="U84">
            <v>100.98666666666668</v>
          </cell>
          <cell r="W84">
            <v>108.33</v>
          </cell>
          <cell r="Z84">
            <v>109.77833333333332</v>
          </cell>
          <cell r="AA84">
            <v>106.175</v>
          </cell>
          <cell r="AB84">
            <v>109.14</v>
          </cell>
          <cell r="AG84">
            <v>90.35</v>
          </cell>
          <cell r="AH84">
            <v>104.565</v>
          </cell>
          <cell r="AI84">
            <v>94.228333333333339</v>
          </cell>
        </row>
        <row r="85">
          <cell r="D85">
            <v>102.83</v>
          </cell>
          <cell r="E85">
            <v>101.16500000000001</v>
          </cell>
          <cell r="F85">
            <v>121.47833333333334</v>
          </cell>
          <cell r="G85">
            <v>105.71</v>
          </cell>
          <cell r="I85">
            <v>98.79</v>
          </cell>
          <cell r="L85">
            <v>100.71833333333332</v>
          </cell>
          <cell r="M85">
            <v>132.965</v>
          </cell>
          <cell r="N85">
            <v>107.845</v>
          </cell>
          <cell r="R85">
            <v>99.31</v>
          </cell>
          <cell r="S85">
            <v>98.816666666666677</v>
          </cell>
          <cell r="T85">
            <v>104.11499999999999</v>
          </cell>
          <cell r="U85">
            <v>100.735</v>
          </cell>
          <cell r="W85">
            <v>108.02</v>
          </cell>
          <cell r="Z85">
            <v>109.49666666666667</v>
          </cell>
          <cell r="AA85">
            <v>105.89833333333333</v>
          </cell>
          <cell r="AB85">
            <v>108.97499999999999</v>
          </cell>
          <cell r="AG85">
            <v>89.736666666666665</v>
          </cell>
          <cell r="AH85">
            <v>104.95833333333333</v>
          </cell>
          <cell r="AI85">
            <v>93.85</v>
          </cell>
        </row>
        <row r="86">
          <cell r="D86">
            <v>105.68</v>
          </cell>
          <cell r="E86">
            <v>100.96166666666666</v>
          </cell>
          <cell r="F86">
            <v>121.11166666666666</v>
          </cell>
          <cell r="G86">
            <v>105.52833333333335</v>
          </cell>
          <cell r="I86">
            <v>100.94</v>
          </cell>
          <cell r="L86">
            <v>100.56333333333333</v>
          </cell>
          <cell r="M86">
            <v>132.34333333333333</v>
          </cell>
          <cell r="N86">
            <v>107.685</v>
          </cell>
          <cell r="R86">
            <v>103.99</v>
          </cell>
          <cell r="S86">
            <v>99.11</v>
          </cell>
          <cell r="T86">
            <v>104.27666666666666</v>
          </cell>
          <cell r="U86">
            <v>101.06333333333333</v>
          </cell>
          <cell r="W86">
            <v>108.45</v>
          </cell>
          <cell r="Z86">
            <v>109.28666666666668</v>
          </cell>
          <cell r="AA86">
            <v>105.93</v>
          </cell>
          <cell r="AB86">
            <v>108.79833333333333</v>
          </cell>
          <cell r="AG86">
            <v>88.36333333333333</v>
          </cell>
          <cell r="AH86">
            <v>104.76666666666667</v>
          </cell>
          <cell r="AI86">
            <v>93.025000000000006</v>
          </cell>
        </row>
        <row r="87">
          <cell r="D87">
            <v>106.21</v>
          </cell>
          <cell r="E87">
            <v>100.935</v>
          </cell>
          <cell r="F87">
            <v>121.07833333333332</v>
          </cell>
          <cell r="G87">
            <v>105.45833333333333</v>
          </cell>
          <cell r="I87">
            <v>100.91</v>
          </cell>
          <cell r="L87">
            <v>100.64666666666666</v>
          </cell>
          <cell r="M87">
            <v>132.50333333333336</v>
          </cell>
          <cell r="N87">
            <v>107.68833333333333</v>
          </cell>
          <cell r="R87">
            <v>102.26</v>
          </cell>
          <cell r="S87">
            <v>99.666666666666671</v>
          </cell>
          <cell r="T87">
            <v>103.87333333333333</v>
          </cell>
          <cell r="U87">
            <v>101.19333333333334</v>
          </cell>
          <cell r="W87">
            <v>110.19</v>
          </cell>
          <cell r="Z87">
            <v>109.33166666666666</v>
          </cell>
          <cell r="AA87">
            <v>105.85833333333333</v>
          </cell>
          <cell r="AB87">
            <v>108.82666666666667</v>
          </cell>
          <cell r="AG87">
            <v>87.171666666666667</v>
          </cell>
          <cell r="AH87">
            <v>103.84833333333331</v>
          </cell>
          <cell r="AI87">
            <v>91.935000000000002</v>
          </cell>
        </row>
        <row r="88">
          <cell r="D88">
            <v>108.3</v>
          </cell>
          <cell r="E88">
            <v>101.24833333333333</v>
          </cell>
          <cell r="F88">
            <v>121.21833333333335</v>
          </cell>
          <cell r="G88">
            <v>105.7</v>
          </cell>
          <cell r="I88">
            <v>105.46</v>
          </cell>
          <cell r="L88">
            <v>101.16333333333334</v>
          </cell>
          <cell r="M88">
            <v>132.71666666666667</v>
          </cell>
          <cell r="N88">
            <v>108.15166666666669</v>
          </cell>
          <cell r="R88">
            <v>101.8</v>
          </cell>
          <cell r="S88">
            <v>99.36</v>
          </cell>
          <cell r="T88">
            <v>104.12333333333333</v>
          </cell>
          <cell r="U88">
            <v>101.07166666666666</v>
          </cell>
          <cell r="W88">
            <v>111</v>
          </cell>
          <cell r="Z88">
            <v>109.42333333333333</v>
          </cell>
          <cell r="AA88">
            <v>106.27333333333333</v>
          </cell>
          <cell r="AB88">
            <v>108.98333333333335</v>
          </cell>
          <cell r="AG88">
            <v>86.484999999999999</v>
          </cell>
          <cell r="AH88">
            <v>103.795</v>
          </cell>
          <cell r="AI88">
            <v>91.34333333333332</v>
          </cell>
        </row>
        <row r="89">
          <cell r="D89">
            <v>105.75</v>
          </cell>
          <cell r="E89">
            <v>100.98833333333334</v>
          </cell>
          <cell r="F89">
            <v>121.47833333333334</v>
          </cell>
          <cell r="G89">
            <v>105.51</v>
          </cell>
          <cell r="I89">
            <v>99.98</v>
          </cell>
          <cell r="L89">
            <v>100.84666666666665</v>
          </cell>
          <cell r="M89">
            <v>132.89500000000001</v>
          </cell>
          <cell r="N89">
            <v>107.88333333333334</v>
          </cell>
          <cell r="R89">
            <v>99.07</v>
          </cell>
          <cell r="S89">
            <v>98.436666666666653</v>
          </cell>
          <cell r="T89">
            <v>104.08833333333332</v>
          </cell>
          <cell r="U89">
            <v>100.52</v>
          </cell>
          <cell r="W89">
            <v>109.74</v>
          </cell>
          <cell r="Z89">
            <v>109.28833333333334</v>
          </cell>
          <cell r="AA89">
            <v>107.41</v>
          </cell>
          <cell r="AB89">
            <v>108.81166666666667</v>
          </cell>
          <cell r="AG89">
            <v>86.694999999999993</v>
          </cell>
          <cell r="AH89">
            <v>103.74</v>
          </cell>
          <cell r="AI89">
            <v>91.424999999999997</v>
          </cell>
        </row>
        <row r="90">
          <cell r="D90">
            <v>107.08</v>
          </cell>
          <cell r="E90">
            <v>101.605</v>
          </cell>
          <cell r="F90">
            <v>121.86833333333334</v>
          </cell>
          <cell r="G90">
            <v>105.97499999999999</v>
          </cell>
          <cell r="I90">
            <v>102.61</v>
          </cell>
          <cell r="L90">
            <v>101.44833333333332</v>
          </cell>
          <cell r="M90">
            <v>133.375</v>
          </cell>
          <cell r="N90">
            <v>108.38666666666666</v>
          </cell>
          <cell r="R90">
            <v>99.9</v>
          </cell>
          <cell r="S90">
            <v>99.478333333333339</v>
          </cell>
          <cell r="T90">
            <v>103.97833333333334</v>
          </cell>
          <cell r="U90">
            <v>101.05500000000001</v>
          </cell>
          <cell r="W90">
            <v>109.77</v>
          </cell>
          <cell r="Z90">
            <v>109.52833333333332</v>
          </cell>
          <cell r="AA90">
            <v>107.62166666666666</v>
          </cell>
          <cell r="AB90">
            <v>109.09</v>
          </cell>
          <cell r="AG90">
            <v>87.888333333333335</v>
          </cell>
          <cell r="AH90">
            <v>104.58</v>
          </cell>
          <cell r="AI90">
            <v>92.638333333333321</v>
          </cell>
        </row>
        <row r="91">
          <cell r="D91">
            <v>106.41</v>
          </cell>
          <cell r="E91">
            <v>102.07833333333333</v>
          </cell>
          <cell r="F91">
            <v>122.58</v>
          </cell>
          <cell r="G91">
            <v>106.57166666666666</v>
          </cell>
          <cell r="I91">
            <v>101.46</v>
          </cell>
          <cell r="L91">
            <v>101.89333333333333</v>
          </cell>
          <cell r="M91">
            <v>134.15</v>
          </cell>
          <cell r="N91">
            <v>109.02333333333335</v>
          </cell>
          <cell r="R91">
            <v>100.45</v>
          </cell>
          <cell r="S91">
            <v>100.04166666666667</v>
          </cell>
          <cell r="T91">
            <v>103.43333333333334</v>
          </cell>
          <cell r="U91">
            <v>101.245</v>
          </cell>
          <cell r="W91">
            <v>109.72</v>
          </cell>
          <cell r="Z91">
            <v>109.81166666666667</v>
          </cell>
          <cell r="AA91">
            <v>107.79</v>
          </cell>
          <cell r="AB91">
            <v>109.4</v>
          </cell>
          <cell r="AG91">
            <v>88.918333333333337</v>
          </cell>
          <cell r="AH91">
            <v>105.10666666666667</v>
          </cell>
          <cell r="AI91">
            <v>93.533333333333317</v>
          </cell>
        </row>
        <row r="92">
          <cell r="D92">
            <v>105.81</v>
          </cell>
          <cell r="E92">
            <v>102.03</v>
          </cell>
          <cell r="F92">
            <v>122.88166666666666</v>
          </cell>
          <cell r="G92">
            <v>106.59333333333332</v>
          </cell>
          <cell r="I92">
            <v>100.78</v>
          </cell>
          <cell r="L92">
            <v>101.86666666666667</v>
          </cell>
          <cell r="M92">
            <v>134.875</v>
          </cell>
          <cell r="N92">
            <v>109.125</v>
          </cell>
          <cell r="R92">
            <v>99.44</v>
          </cell>
          <cell r="S92">
            <v>99.424999999999997</v>
          </cell>
          <cell r="T92">
            <v>102.765</v>
          </cell>
          <cell r="U92">
            <v>100.48666666666666</v>
          </cell>
          <cell r="W92">
            <v>108.79</v>
          </cell>
          <cell r="Z92">
            <v>109.86833333333333</v>
          </cell>
          <cell r="AA92">
            <v>107.36499999999999</v>
          </cell>
          <cell r="AB92">
            <v>109.43333333333334</v>
          </cell>
          <cell r="AG92">
            <v>89.013333333333321</v>
          </cell>
          <cell r="AH92">
            <v>105.185</v>
          </cell>
          <cell r="AI92">
            <v>93.528333333333322</v>
          </cell>
        </row>
        <row r="93">
          <cell r="D93">
            <v>104.96</v>
          </cell>
          <cell r="E93">
            <v>101.94166666666666</v>
          </cell>
          <cell r="F93">
            <v>122.22166666666668</v>
          </cell>
          <cell r="G93">
            <v>106.38500000000001</v>
          </cell>
          <cell r="I93">
            <v>100.98</v>
          </cell>
          <cell r="L93">
            <v>101.87833333333333</v>
          </cell>
          <cell r="M93">
            <v>134.31166666666664</v>
          </cell>
          <cell r="N93">
            <v>109.07166666666667</v>
          </cell>
          <cell r="R93">
            <v>99.36</v>
          </cell>
          <cell r="S93">
            <v>99.3</v>
          </cell>
          <cell r="T93">
            <v>101.37833333333333</v>
          </cell>
          <cell r="U93">
            <v>100.00333333333333</v>
          </cell>
          <cell r="W93">
            <v>104.92</v>
          </cell>
          <cell r="Z93">
            <v>108.99</v>
          </cell>
          <cell r="AA93">
            <v>106.76</v>
          </cell>
          <cell r="AB93">
            <v>108.6</v>
          </cell>
          <cell r="AG93">
            <v>89.37833333333333</v>
          </cell>
          <cell r="AH93">
            <v>105.125</v>
          </cell>
          <cell r="AI93">
            <v>93.704999999999998</v>
          </cell>
        </row>
        <row r="94">
          <cell r="D94">
            <v>106.81</v>
          </cell>
          <cell r="E94">
            <v>101.515</v>
          </cell>
          <cell r="F94">
            <v>122.265</v>
          </cell>
          <cell r="G94">
            <v>106.13666666666666</v>
          </cell>
          <cell r="I94">
            <v>102.62</v>
          </cell>
          <cell r="L94">
            <v>101.405</v>
          </cell>
          <cell r="M94">
            <v>134.58500000000001</v>
          </cell>
          <cell r="N94">
            <v>108.77833333333332</v>
          </cell>
          <cell r="R94">
            <v>100.17</v>
          </cell>
          <cell r="S94">
            <v>99.18</v>
          </cell>
          <cell r="T94">
            <v>100.76833333333333</v>
          </cell>
          <cell r="U94">
            <v>99.731666666666669</v>
          </cell>
          <cell r="W94">
            <v>109.14</v>
          </cell>
          <cell r="Z94">
            <v>108.68</v>
          </cell>
          <cell r="AA94">
            <v>106.39333333333336</v>
          </cell>
          <cell r="AB94">
            <v>108.26666666666667</v>
          </cell>
          <cell r="AG94">
            <v>89.333333333333314</v>
          </cell>
          <cell r="AH94">
            <v>105.26</v>
          </cell>
          <cell r="AI94">
            <v>93.63</v>
          </cell>
        </row>
        <row r="95">
          <cell r="D95">
            <v>107.51</v>
          </cell>
          <cell r="E95">
            <v>101.78833333333336</v>
          </cell>
          <cell r="F95">
            <v>122.16833333333334</v>
          </cell>
          <cell r="G95">
            <v>106.43</v>
          </cell>
          <cell r="I95">
            <v>102.79</v>
          </cell>
          <cell r="L95">
            <v>101.87333333333333</v>
          </cell>
          <cell r="M95">
            <v>134.84666666666666</v>
          </cell>
          <cell r="N95">
            <v>109.29333333333334</v>
          </cell>
          <cell r="R95">
            <v>100.72</v>
          </cell>
          <cell r="S95">
            <v>99.618333333333339</v>
          </cell>
          <cell r="T95">
            <v>100.74666666666667</v>
          </cell>
          <cell r="U95">
            <v>100.00666666666667</v>
          </cell>
          <cell r="W95">
            <v>109.43</v>
          </cell>
          <cell r="Z95">
            <v>108.62833333333333</v>
          </cell>
          <cell r="AA95">
            <v>105.85333333333334</v>
          </cell>
          <cell r="AB95">
            <v>108.39833333333335</v>
          </cell>
          <cell r="AG95">
            <v>89.053333333333327</v>
          </cell>
          <cell r="AH95">
            <v>104.88666666666666</v>
          </cell>
          <cell r="AI95">
            <v>93.198333333333338</v>
          </cell>
        </row>
        <row r="96">
          <cell r="D96">
            <v>108.66</v>
          </cell>
          <cell r="E96">
            <v>102.035</v>
          </cell>
          <cell r="F96">
            <v>122.41166666666668</v>
          </cell>
          <cell r="G96">
            <v>106.69333333333333</v>
          </cell>
          <cell r="I96">
            <v>105.04</v>
          </cell>
          <cell r="L96">
            <v>102.27833333333335</v>
          </cell>
          <cell r="M96">
            <v>135.30333333333331</v>
          </cell>
          <cell r="N96">
            <v>109.71333333333335</v>
          </cell>
          <cell r="R96">
            <v>101.08</v>
          </cell>
          <cell r="S96">
            <v>99.703333333333333</v>
          </cell>
          <cell r="T96">
            <v>100.83833333333332</v>
          </cell>
          <cell r="U96">
            <v>100.20333333333333</v>
          </cell>
          <cell r="W96">
            <v>110.06</v>
          </cell>
          <cell r="Z96">
            <v>108.67666666666666</v>
          </cell>
          <cell r="AA96">
            <v>105.825</v>
          </cell>
          <cell r="AB96">
            <v>108.33166666666666</v>
          </cell>
          <cell r="AG96">
            <v>88.265000000000001</v>
          </cell>
          <cell r="AH96">
            <v>104.08</v>
          </cell>
          <cell r="AI96">
            <v>92.444999999999993</v>
          </cell>
        </row>
        <row r="97">
          <cell r="D97">
            <v>107.47</v>
          </cell>
          <cell r="E97">
            <v>102.28166666666668</v>
          </cell>
          <cell r="F97">
            <v>122.50333333333333</v>
          </cell>
          <cell r="G97">
            <v>106.87</v>
          </cell>
          <cell r="I97">
            <v>103.8</v>
          </cell>
          <cell r="L97">
            <v>102.66833333333334</v>
          </cell>
          <cell r="M97">
            <v>135.6866666666667</v>
          </cell>
          <cell r="N97">
            <v>110.01833333333333</v>
          </cell>
          <cell r="R97">
            <v>102.52</v>
          </cell>
          <cell r="S97">
            <v>99.908333333333346</v>
          </cell>
          <cell r="T97">
            <v>101.64666666666666</v>
          </cell>
          <cell r="U97">
            <v>100.54833333333335</v>
          </cell>
          <cell r="W97">
            <v>109.27</v>
          </cell>
          <cell r="Z97">
            <v>108.60166666666667</v>
          </cell>
          <cell r="AA97">
            <v>105.90166666666666</v>
          </cell>
          <cell r="AB97">
            <v>108.265</v>
          </cell>
          <cell r="AG97">
            <v>88.348333333333315</v>
          </cell>
          <cell r="AH97">
            <v>104.02333333333333</v>
          </cell>
          <cell r="AI97">
            <v>92.468333333333348</v>
          </cell>
        </row>
        <row r="98">
          <cell r="D98">
            <v>110.08</v>
          </cell>
          <cell r="E98">
            <v>103.00833333333334</v>
          </cell>
          <cell r="F98">
            <v>122.88333333333334</v>
          </cell>
          <cell r="G98">
            <v>107.58166666666666</v>
          </cell>
          <cell r="I98">
            <v>105.67</v>
          </cell>
          <cell r="L98">
            <v>103.48333333333333</v>
          </cell>
          <cell r="M98">
            <v>136.30666666666667</v>
          </cell>
          <cell r="N98">
            <v>110.87666666666667</v>
          </cell>
          <cell r="R98">
            <v>102.22</v>
          </cell>
          <cell r="S98">
            <v>100.315</v>
          </cell>
          <cell r="T98">
            <v>101.82666666666667</v>
          </cell>
          <cell r="U98">
            <v>101.01166666666666</v>
          </cell>
          <cell r="W98">
            <v>113.73</v>
          </cell>
          <cell r="Z98">
            <v>109.425</v>
          </cell>
          <cell r="AA98">
            <v>106.26666666666667</v>
          </cell>
          <cell r="AB98">
            <v>108.97833333333334</v>
          </cell>
          <cell r="AG98">
            <v>88.811666666666667</v>
          </cell>
          <cell r="AH98">
            <v>104.24166666666666</v>
          </cell>
          <cell r="AI98">
            <v>92.821666666666673</v>
          </cell>
        </row>
        <row r="99">
          <cell r="D99">
            <v>110.81</v>
          </cell>
          <cell r="E99">
            <v>103.99166666666666</v>
          </cell>
          <cell r="F99">
            <v>124.27</v>
          </cell>
          <cell r="G99">
            <v>108.55666666666669</v>
          </cell>
          <cell r="I99">
            <v>107.35</v>
          </cell>
          <cell r="L99">
            <v>104.545</v>
          </cell>
          <cell r="M99">
            <v>137.99833333333331</v>
          </cell>
          <cell r="N99">
            <v>111.92833333333333</v>
          </cell>
          <cell r="R99">
            <v>103.51</v>
          </cell>
          <cell r="S99">
            <v>101.30666666666667</v>
          </cell>
          <cell r="T99">
            <v>102.21666666666668</v>
          </cell>
          <cell r="U99">
            <v>101.70333333333332</v>
          </cell>
          <cell r="W99">
            <v>110.67</v>
          </cell>
          <cell r="Z99">
            <v>110.38333333333333</v>
          </cell>
          <cell r="AA99">
            <v>107.11499999999999</v>
          </cell>
          <cell r="AB99">
            <v>109.89</v>
          </cell>
          <cell r="AG99">
            <v>89.518333333333317</v>
          </cell>
          <cell r="AH99">
            <v>104.42166666666667</v>
          </cell>
          <cell r="AI99">
            <v>93.711666666666687</v>
          </cell>
        </row>
        <row r="100">
          <cell r="D100">
            <v>110.95</v>
          </cell>
          <cell r="E100">
            <v>104.71666666666665</v>
          </cell>
          <cell r="F100">
            <v>124.92166666666667</v>
          </cell>
          <cell r="G100">
            <v>109.24666666666667</v>
          </cell>
          <cell r="I100">
            <v>107.96</v>
          </cell>
          <cell r="L100">
            <v>105.435</v>
          </cell>
          <cell r="M100">
            <v>138.79166666666666</v>
          </cell>
          <cell r="N100">
            <v>112.845</v>
          </cell>
          <cell r="R100">
            <v>104.75</v>
          </cell>
          <cell r="S100">
            <v>102.23666666666666</v>
          </cell>
          <cell r="T100">
            <v>102.77500000000001</v>
          </cell>
          <cell r="U100">
            <v>102.46666666666665</v>
          </cell>
          <cell r="W100">
            <v>108.72</v>
          </cell>
          <cell r="Z100">
            <v>110.31333333333333</v>
          </cell>
          <cell r="AA100">
            <v>107.52333333333333</v>
          </cell>
          <cell r="AB100">
            <v>109.93</v>
          </cell>
          <cell r="AG100">
            <v>89.974999999999994</v>
          </cell>
          <cell r="AH100">
            <v>104.845</v>
          </cell>
          <cell r="AI100">
            <v>94.36</v>
          </cell>
        </row>
        <row r="101">
          <cell r="D101">
            <v>111.25</v>
          </cell>
          <cell r="E101">
            <v>105.45166666666667</v>
          </cell>
          <cell r="F101">
            <v>125.62833333333333</v>
          </cell>
          <cell r="G101">
            <v>109.87</v>
          </cell>
          <cell r="I101">
            <v>107.67</v>
          </cell>
          <cell r="L101">
            <v>106.24833333333333</v>
          </cell>
          <cell r="M101">
            <v>139.45333333333332</v>
          </cell>
          <cell r="N101">
            <v>113.53166666666665</v>
          </cell>
          <cell r="R101">
            <v>105.83</v>
          </cell>
          <cell r="S101">
            <v>103.19333333333334</v>
          </cell>
          <cell r="T101">
            <v>103.495</v>
          </cell>
          <cell r="U101">
            <v>103.31833333333333</v>
          </cell>
          <cell r="W101">
            <v>113.05</v>
          </cell>
          <cell r="Z101">
            <v>110.91666666666667</v>
          </cell>
          <cell r="AA101">
            <v>107.95666666666666</v>
          </cell>
          <cell r="AB101">
            <v>110.27166666666666</v>
          </cell>
          <cell r="AG101">
            <v>90.376666666666665</v>
          </cell>
          <cell r="AH101">
            <v>104.90166666666666</v>
          </cell>
          <cell r="AI101">
            <v>94.758333333333326</v>
          </cell>
        </row>
        <row r="102">
          <cell r="D102">
            <v>112.11</v>
          </cell>
          <cell r="E102">
            <v>106.01</v>
          </cell>
          <cell r="F102">
            <v>126.57166666666667</v>
          </cell>
          <cell r="G102">
            <v>110.44499999999999</v>
          </cell>
          <cell r="I102">
            <v>108.73</v>
          </cell>
          <cell r="L102">
            <v>106.86333333333333</v>
          </cell>
          <cell r="M102">
            <v>140.52500000000001</v>
          </cell>
          <cell r="N102">
            <v>114.17833333333334</v>
          </cell>
          <cell r="R102">
            <v>105.47</v>
          </cell>
          <cell r="S102">
            <v>103.94</v>
          </cell>
          <cell r="T102">
            <v>104.78</v>
          </cell>
          <cell r="U102">
            <v>104.05</v>
          </cell>
          <cell r="W102">
            <v>114.49</v>
          </cell>
          <cell r="Z102">
            <v>111.655</v>
          </cell>
          <cell r="AA102">
            <v>108.47833333333334</v>
          </cell>
          <cell r="AB102">
            <v>111.04</v>
          </cell>
          <cell r="AG102">
            <v>90.921666666666667</v>
          </cell>
          <cell r="AH102">
            <v>106.235</v>
          </cell>
          <cell r="AI102">
            <v>95.3</v>
          </cell>
        </row>
        <row r="103">
          <cell r="D103">
            <v>111.01</v>
          </cell>
          <cell r="E103">
            <v>106.46166666666666</v>
          </cell>
          <cell r="F103">
            <v>127.29666666666667</v>
          </cell>
          <cell r="G103">
            <v>111.035</v>
          </cell>
          <cell r="I103">
            <v>106.9</v>
          </cell>
          <cell r="L103">
            <v>107.38</v>
          </cell>
          <cell r="M103">
            <v>141.33333333333334</v>
          </cell>
          <cell r="N103">
            <v>114.89</v>
          </cell>
          <cell r="R103">
            <v>102.09</v>
          </cell>
          <cell r="S103">
            <v>104.05833333333332</v>
          </cell>
          <cell r="T103">
            <v>103.9</v>
          </cell>
          <cell r="U103">
            <v>103.97833333333334</v>
          </cell>
          <cell r="W103">
            <v>112.91</v>
          </cell>
          <cell r="Z103">
            <v>112.26166666666666</v>
          </cell>
          <cell r="AA103">
            <v>108.94333333333333</v>
          </cell>
          <cell r="AB103">
            <v>111.62666666666667</v>
          </cell>
          <cell r="AG103">
            <v>90.853333333333339</v>
          </cell>
          <cell r="AH103">
            <v>106.505</v>
          </cell>
          <cell r="AI103">
            <v>95.358333333333334</v>
          </cell>
        </row>
        <row r="104">
          <cell r="D104">
            <v>111.11</v>
          </cell>
          <cell r="E104">
            <v>106.59833333333331</v>
          </cell>
          <cell r="F104">
            <v>127.79666666666667</v>
          </cell>
          <cell r="G104">
            <v>111.20666666666666</v>
          </cell>
          <cell r="I104">
            <v>107.21</v>
          </cell>
          <cell r="L104">
            <v>107.63666666666667</v>
          </cell>
          <cell r="M104">
            <v>141.93666666666667</v>
          </cell>
          <cell r="N104">
            <v>115.14333333333333</v>
          </cell>
          <cell r="R104">
            <v>102.9</v>
          </cell>
          <cell r="S104">
            <v>104.49166666666667</v>
          </cell>
          <cell r="T104">
            <v>103.91333333333334</v>
          </cell>
          <cell r="U104">
            <v>104.09166666666665</v>
          </cell>
          <cell r="W104">
            <v>110.76</v>
          </cell>
          <cell r="Z104">
            <v>111.76666666666667</v>
          </cell>
          <cell r="AA104">
            <v>109.34833333333334</v>
          </cell>
          <cell r="AB104">
            <v>111.345</v>
          </cell>
          <cell r="AG104">
            <v>91.215000000000003</v>
          </cell>
          <cell r="AH104">
            <v>106.78666666666668</v>
          </cell>
          <cell r="AI104">
            <v>95.571666666666658</v>
          </cell>
        </row>
        <row r="105">
          <cell r="D105">
            <v>113.84</v>
          </cell>
          <cell r="E105">
            <v>107.22833333333334</v>
          </cell>
          <cell r="F105">
            <v>127.715</v>
          </cell>
          <cell r="G105">
            <v>111.71166666666666</v>
          </cell>
          <cell r="I105">
            <v>111.1</v>
          </cell>
          <cell r="L105">
            <v>108.26166666666667</v>
          </cell>
          <cell r="M105">
            <v>141.69499999999999</v>
          </cell>
          <cell r="N105">
            <v>115.65666666666668</v>
          </cell>
          <cell r="R105">
            <v>108.77</v>
          </cell>
          <cell r="S105">
            <v>105.26833333333332</v>
          </cell>
          <cell r="T105">
            <v>104.69166666666668</v>
          </cell>
          <cell r="U105">
            <v>104.96833333333332</v>
          </cell>
          <cell r="W105">
            <v>113.81</v>
          </cell>
          <cell r="Z105">
            <v>112.29</v>
          </cell>
          <cell r="AA105">
            <v>109.38500000000001</v>
          </cell>
          <cell r="AB105">
            <v>111.78333333333332</v>
          </cell>
          <cell r="AG105">
            <v>91.47</v>
          </cell>
          <cell r="AH105">
            <v>107.30833333333334</v>
          </cell>
          <cell r="AI105">
            <v>95.75333333333333</v>
          </cell>
        </row>
        <row r="106">
          <cell r="D106">
            <v>112.53</v>
          </cell>
          <cell r="E106">
            <v>107.43833333333333</v>
          </cell>
          <cell r="F106">
            <v>127.89166666666665</v>
          </cell>
          <cell r="G106">
            <v>111.97499999999999</v>
          </cell>
          <cell r="I106">
            <v>109.3</v>
          </cell>
          <cell r="L106">
            <v>108.485</v>
          </cell>
          <cell r="M106">
            <v>141.5516666666667</v>
          </cell>
          <cell r="N106">
            <v>115.795</v>
          </cell>
          <cell r="R106">
            <v>108.04</v>
          </cell>
          <cell r="S106">
            <v>105.72666666666667</v>
          </cell>
          <cell r="T106">
            <v>105.28666666666668</v>
          </cell>
          <cell r="U106">
            <v>105.51666666666665</v>
          </cell>
          <cell r="W106">
            <v>111.08</v>
          </cell>
          <cell r="Z106">
            <v>112.68333333333334</v>
          </cell>
          <cell r="AA106">
            <v>109.82166666666666</v>
          </cell>
          <cell r="AB106">
            <v>112.19</v>
          </cell>
          <cell r="AG106">
            <v>91.944999999999993</v>
          </cell>
          <cell r="AH106">
            <v>107.98333333333335</v>
          </cell>
          <cell r="AI106">
            <v>96.048333333333332</v>
          </cell>
        </row>
        <row r="107">
          <cell r="D107">
            <v>115.01</v>
          </cell>
          <cell r="E107">
            <v>107.90333333333332</v>
          </cell>
          <cell r="F107">
            <v>128.68833333333333</v>
          </cell>
          <cell r="G107">
            <v>112.60166666666667</v>
          </cell>
          <cell r="I107">
            <v>110.76</v>
          </cell>
          <cell r="L107">
            <v>109</v>
          </cell>
          <cell r="M107">
            <v>142.41666666666666</v>
          </cell>
          <cell r="N107">
            <v>116.46166666666666</v>
          </cell>
          <cell r="R107">
            <v>109.25</v>
          </cell>
          <cell r="S107">
            <v>106.10833333333333</v>
          </cell>
          <cell r="T107">
            <v>105.97</v>
          </cell>
          <cell r="U107">
            <v>106.08666666666666</v>
          </cell>
          <cell r="W107">
            <v>114.6</v>
          </cell>
          <cell r="Z107">
            <v>112.94166666666666</v>
          </cell>
          <cell r="AA107">
            <v>110.16</v>
          </cell>
          <cell r="AB107">
            <v>112.68</v>
          </cell>
          <cell r="AG107">
            <v>92.47166666666665</v>
          </cell>
          <cell r="AH107">
            <v>110.05500000000001</v>
          </cell>
          <cell r="AI107">
            <v>97.086666666666659</v>
          </cell>
        </row>
        <row r="108">
          <cell r="D108">
            <v>118.01</v>
          </cell>
          <cell r="E108">
            <v>109.04</v>
          </cell>
          <cell r="F108">
            <v>129.02000000000001</v>
          </cell>
          <cell r="G108">
            <v>113.58499999999999</v>
          </cell>
          <cell r="I108">
            <v>115.78</v>
          </cell>
          <cell r="L108">
            <v>110.175</v>
          </cell>
          <cell r="M108">
            <v>142.65</v>
          </cell>
          <cell r="N108">
            <v>117.47166666666668</v>
          </cell>
          <cell r="R108">
            <v>112.54</v>
          </cell>
          <cell r="S108">
            <v>107.38833333333334</v>
          </cell>
          <cell r="T108">
            <v>106.37166666666667</v>
          </cell>
          <cell r="U108">
            <v>107.265</v>
          </cell>
          <cell r="W108">
            <v>118.05</v>
          </cell>
          <cell r="Z108">
            <v>113.535</v>
          </cell>
          <cell r="AA108">
            <v>110.12666666666667</v>
          </cell>
          <cell r="AB108">
            <v>113.09333333333332</v>
          </cell>
          <cell r="AG108">
            <v>93.868333333333339</v>
          </cell>
          <cell r="AH108">
            <v>110.14166666666667</v>
          </cell>
          <cell r="AI108">
            <v>98.231666666666669</v>
          </cell>
        </row>
        <row r="109">
          <cell r="D109">
            <v>117.96</v>
          </cell>
          <cell r="E109">
            <v>110.19333333333334</v>
          </cell>
          <cell r="F109">
            <v>130.19499999999999</v>
          </cell>
          <cell r="G109">
            <v>114.74333333333334</v>
          </cell>
          <cell r="I109">
            <v>114.17</v>
          </cell>
          <cell r="L109">
            <v>111.38666666666666</v>
          </cell>
          <cell r="M109">
            <v>143.98333333333335</v>
          </cell>
          <cell r="N109">
            <v>118.66</v>
          </cell>
          <cell r="R109">
            <v>115.19</v>
          </cell>
          <cell r="S109">
            <v>109.33333333333333</v>
          </cell>
          <cell r="T109">
            <v>109.52500000000001</v>
          </cell>
          <cell r="U109">
            <v>109.44833333333334</v>
          </cell>
          <cell r="W109">
            <v>116.43</v>
          </cell>
          <cell r="Z109">
            <v>114.12166666666667</v>
          </cell>
          <cell r="AA109">
            <v>110.48833333333334</v>
          </cell>
          <cell r="AB109">
            <v>113.66333333333336</v>
          </cell>
          <cell r="AG109">
            <v>95.301666666666677</v>
          </cell>
          <cell r="AH109">
            <v>111.425</v>
          </cell>
          <cell r="AI109">
            <v>99.745000000000005</v>
          </cell>
        </row>
        <row r="110">
          <cell r="D110">
            <v>117.32</v>
          </cell>
          <cell r="E110">
            <v>111.30333333333334</v>
          </cell>
          <cell r="F110">
            <v>130.91</v>
          </cell>
          <cell r="G110">
            <v>115.77833333333335</v>
          </cell>
          <cell r="I110">
            <v>112.97</v>
          </cell>
          <cell r="L110">
            <v>112.34666666666665</v>
          </cell>
          <cell r="M110">
            <v>144.68666666666667</v>
          </cell>
          <cell r="N110">
            <v>119.61166666666666</v>
          </cell>
          <cell r="R110">
            <v>113.98</v>
          </cell>
          <cell r="S110">
            <v>111.41333333333334</v>
          </cell>
          <cell r="T110">
            <v>110.54833333333333</v>
          </cell>
          <cell r="U110">
            <v>111.295</v>
          </cell>
          <cell r="W110">
            <v>115.96</v>
          </cell>
          <cell r="Z110">
            <v>114.98833333333334</v>
          </cell>
          <cell r="AA110">
            <v>110.67666666666668</v>
          </cell>
          <cell r="AB110">
            <v>114.34666666666668</v>
          </cell>
          <cell r="AG110">
            <v>97.098333333333343</v>
          </cell>
          <cell r="AH110">
            <v>112.565</v>
          </cell>
          <cell r="AI110">
            <v>101.43333333333334</v>
          </cell>
        </row>
        <row r="111">
          <cell r="D111">
            <v>116.52</v>
          </cell>
          <cell r="E111">
            <v>111.685</v>
          </cell>
          <cell r="F111">
            <v>131.58000000000001</v>
          </cell>
          <cell r="G111">
            <v>116.22499999999999</v>
          </cell>
          <cell r="I111">
            <v>112.65</v>
          </cell>
          <cell r="L111">
            <v>112.605</v>
          </cell>
          <cell r="M111">
            <v>145.435</v>
          </cell>
          <cell r="N111">
            <v>119.93333333333332</v>
          </cell>
          <cell r="R111">
            <v>114.28</v>
          </cell>
          <cell r="S111">
            <v>112.735</v>
          </cell>
          <cell r="T111">
            <v>110.97</v>
          </cell>
          <cell r="U111">
            <v>112.21333333333332</v>
          </cell>
          <cell r="W111">
            <v>116.5</v>
          </cell>
          <cell r="Z111">
            <v>115.43666666666667</v>
          </cell>
          <cell r="AA111">
            <v>110.72333333333334</v>
          </cell>
          <cell r="AB111">
            <v>114.74666666666667</v>
          </cell>
          <cell r="AG111">
            <v>98.588333333333324</v>
          </cell>
          <cell r="AH111">
            <v>113.17333333333333</v>
          </cell>
          <cell r="AI111">
            <v>102.66833333333334</v>
          </cell>
        </row>
        <row r="112">
          <cell r="D112">
            <v>118.55</v>
          </cell>
          <cell r="E112">
            <v>112.66</v>
          </cell>
          <cell r="F112">
            <v>132.82166666666666</v>
          </cell>
          <cell r="G112">
            <v>117.22833333333334</v>
          </cell>
          <cell r="I112">
            <v>113.83</v>
          </cell>
          <cell r="L112">
            <v>113.36</v>
          </cell>
          <cell r="M112">
            <v>147.0616666666667</v>
          </cell>
          <cell r="N112">
            <v>120.89</v>
          </cell>
          <cell r="R112">
            <v>116.17</v>
          </cell>
          <cell r="S112">
            <v>114.37333333333333</v>
          </cell>
          <cell r="T112">
            <v>111.98833333333334</v>
          </cell>
          <cell r="U112">
            <v>113.56833333333333</v>
          </cell>
          <cell r="W112">
            <v>117.27</v>
          </cell>
          <cell r="Z112">
            <v>116.46833333333332</v>
          </cell>
          <cell r="AA112">
            <v>111.58833333333332</v>
          </cell>
          <cell r="AB112">
            <v>115.77333333333333</v>
          </cell>
          <cell r="AG112">
            <v>100.08499999999999</v>
          </cell>
          <cell r="AH112">
            <v>114.20333333333332</v>
          </cell>
          <cell r="AI112">
            <v>104.125</v>
          </cell>
        </row>
        <row r="113">
          <cell r="D113">
            <v>119.5</v>
          </cell>
          <cell r="E113">
            <v>113.37833333333333</v>
          </cell>
          <cell r="F113">
            <v>133.62666666666667</v>
          </cell>
          <cell r="G113">
            <v>117.97666666666665</v>
          </cell>
          <cell r="I113">
            <v>114.8</v>
          </cell>
          <cell r="L113">
            <v>114.03333333333332</v>
          </cell>
          <cell r="M113">
            <v>148.05333333333337</v>
          </cell>
          <cell r="N113">
            <v>121.65333333333335</v>
          </cell>
          <cell r="R113">
            <v>115.3</v>
          </cell>
          <cell r="S113">
            <v>115.99833333333333</v>
          </cell>
          <cell r="T113">
            <v>112.17</v>
          </cell>
          <cell r="U113">
            <v>114.57666666666665</v>
          </cell>
          <cell r="W113">
            <v>115.44</v>
          </cell>
          <cell r="Z113">
            <v>116.60833333333335</v>
          </cell>
          <cell r="AA113">
            <v>112.155</v>
          </cell>
          <cell r="AB113">
            <v>115.84</v>
          </cell>
          <cell r="AG113">
            <v>101.03666666666668</v>
          </cell>
          <cell r="AH113">
            <v>114.39666666666666</v>
          </cell>
          <cell r="AI113">
            <v>105.345</v>
          </cell>
        </row>
        <row r="114">
          <cell r="D114">
            <v>118.01</v>
          </cell>
          <cell r="E114">
            <v>113.32</v>
          </cell>
          <cell r="F114">
            <v>134.23500000000001</v>
          </cell>
          <cell r="G114">
            <v>117.97666666666665</v>
          </cell>
          <cell r="I114">
            <v>114.89</v>
          </cell>
          <cell r="L114">
            <v>113.88500000000001</v>
          </cell>
          <cell r="M114">
            <v>148.81</v>
          </cell>
          <cell r="N114">
            <v>121.61</v>
          </cell>
          <cell r="R114">
            <v>113.62</v>
          </cell>
          <cell r="S114">
            <v>116.47166666666665</v>
          </cell>
          <cell r="T114">
            <v>111.85666666666667</v>
          </cell>
          <cell r="U114">
            <v>114.75666666666667</v>
          </cell>
          <cell r="W114">
            <v>117.37</v>
          </cell>
          <cell r="Z114">
            <v>116.495</v>
          </cell>
          <cell r="AA114">
            <v>112.86499999999999</v>
          </cell>
          <cell r="AB114">
            <v>116.09833333333334</v>
          </cell>
          <cell r="AG114">
            <v>101.48833333333334</v>
          </cell>
          <cell r="AH114">
            <v>115.395</v>
          </cell>
          <cell r="AI114">
            <v>105.93166666666666</v>
          </cell>
        </row>
        <row r="115">
          <cell r="D115">
            <v>121.08</v>
          </cell>
          <cell r="E115">
            <v>113.78</v>
          </cell>
          <cell r="F115">
            <v>134.73666666666665</v>
          </cell>
          <cell r="G115">
            <v>118.49666666666667</v>
          </cell>
          <cell r="I115">
            <v>117.25</v>
          </cell>
          <cell r="L115">
            <v>114.39833333333333</v>
          </cell>
          <cell r="M115">
            <v>149.01666666666665</v>
          </cell>
          <cell r="N115">
            <v>122.17</v>
          </cell>
          <cell r="R115">
            <v>116.69</v>
          </cell>
          <cell r="S115">
            <v>117.15833333333335</v>
          </cell>
          <cell r="T115">
            <v>111.30833333333334</v>
          </cell>
          <cell r="U115">
            <v>115.00666666666666</v>
          </cell>
          <cell r="W115">
            <v>116.95</v>
          </cell>
          <cell r="Z115">
            <v>116.58166666666666</v>
          </cell>
          <cell r="AA115">
            <v>113.285</v>
          </cell>
          <cell r="AB115">
            <v>116.04</v>
          </cell>
          <cell r="AG115">
            <v>102.23666666666666</v>
          </cell>
          <cell r="AH115">
            <v>116.345</v>
          </cell>
          <cell r="AI115">
            <v>106.69166666666666</v>
          </cell>
        </row>
        <row r="116">
          <cell r="D116">
            <v>122.96</v>
          </cell>
          <cell r="E116">
            <v>114.91500000000001</v>
          </cell>
          <cell r="F116">
            <v>135.43833333333333</v>
          </cell>
          <cell r="G116">
            <v>119.43666666666667</v>
          </cell>
          <cell r="I116">
            <v>120.66</v>
          </cell>
          <cell r="L116">
            <v>115.68</v>
          </cell>
          <cell r="M116">
            <v>149.60333333333332</v>
          </cell>
          <cell r="N116">
            <v>123.14833333333333</v>
          </cell>
          <cell r="R116">
            <v>119.88</v>
          </cell>
          <cell r="S116">
            <v>118.72666666666667</v>
          </cell>
          <cell r="T116">
            <v>111.71</v>
          </cell>
          <cell r="U116">
            <v>115.99</v>
          </cell>
          <cell r="W116">
            <v>119.63</v>
          </cell>
          <cell r="Z116">
            <v>117.19333333333333</v>
          </cell>
          <cell r="AA116">
            <v>114.35</v>
          </cell>
          <cell r="AB116">
            <v>116.755</v>
          </cell>
          <cell r="AG116">
            <v>103.27</v>
          </cell>
          <cell r="AH116">
            <v>117.45</v>
          </cell>
          <cell r="AI116">
            <v>107.67333333333333</v>
          </cell>
        </row>
        <row r="117">
          <cell r="D117">
            <v>121.48</v>
          </cell>
          <cell r="E117">
            <v>115.63666666666667</v>
          </cell>
          <cell r="F117">
            <v>136.58000000000001</v>
          </cell>
          <cell r="G117">
            <v>120.26333333333334</v>
          </cell>
          <cell r="I117">
            <v>117.35</v>
          </cell>
          <cell r="L117">
            <v>116.46333333333332</v>
          </cell>
          <cell r="M117">
            <v>150.88666666666666</v>
          </cell>
          <cell r="N117">
            <v>124.10333333333334</v>
          </cell>
          <cell r="R117">
            <v>115.64</v>
          </cell>
          <cell r="S117">
            <v>118.60833333333333</v>
          </cell>
          <cell r="T117">
            <v>112.32666666666667</v>
          </cell>
          <cell r="U117">
            <v>116.21666666666668</v>
          </cell>
          <cell r="W117">
            <v>119.41</v>
          </cell>
          <cell r="Z117">
            <v>117.67833333333333</v>
          </cell>
          <cell r="AA117">
            <v>115.685</v>
          </cell>
          <cell r="AB117">
            <v>117.37166666666667</v>
          </cell>
          <cell r="AG117">
            <v>103.47166666666668</v>
          </cell>
          <cell r="AH117">
            <v>118.96333333333332</v>
          </cell>
          <cell r="AI117">
            <v>108.15166666666666</v>
          </cell>
        </row>
        <row r="118">
          <cell r="D118">
            <v>123.67</v>
          </cell>
          <cell r="E118">
            <v>116.35</v>
          </cell>
          <cell r="F118">
            <v>137.25666666666666</v>
          </cell>
          <cell r="G118">
            <v>121.11666666666666</v>
          </cell>
          <cell r="I118">
            <v>118.88</v>
          </cell>
          <cell r="L118">
            <v>117.30500000000001</v>
          </cell>
          <cell r="M118">
            <v>151.58666666666667</v>
          </cell>
          <cell r="N118">
            <v>125.015</v>
          </cell>
          <cell r="R118">
            <v>120.2</v>
          </cell>
          <cell r="S118">
            <v>119.325</v>
          </cell>
          <cell r="T118">
            <v>112.74</v>
          </cell>
          <cell r="U118">
            <v>116.88833333333334</v>
          </cell>
          <cell r="W118">
            <v>120.13</v>
          </cell>
          <cell r="Z118">
            <v>118.155</v>
          </cell>
          <cell r="AA118">
            <v>116.22499999999999</v>
          </cell>
          <cell r="AB118">
            <v>117.88833333333334</v>
          </cell>
          <cell r="AG118">
            <v>104.30666666666667</v>
          </cell>
          <cell r="AH118">
            <v>119.66500000000001</v>
          </cell>
          <cell r="AI118">
            <v>108.84333333333332</v>
          </cell>
        </row>
        <row r="119">
          <cell r="D119">
            <v>121.24</v>
          </cell>
          <cell r="E119">
            <v>116.95833333333333</v>
          </cell>
          <cell r="F119">
            <v>137.08666666666667</v>
          </cell>
          <cell r="G119">
            <v>121.40666666666668</v>
          </cell>
          <cell r="I119">
            <v>118.55</v>
          </cell>
          <cell r="L119">
            <v>117.93</v>
          </cell>
          <cell r="M119">
            <v>151.53666666666666</v>
          </cell>
          <cell r="N119">
            <v>125.32</v>
          </cell>
          <cell r="R119">
            <v>115.31</v>
          </cell>
          <cell r="S119">
            <v>120.05833333333334</v>
          </cell>
          <cell r="T119">
            <v>111.05500000000001</v>
          </cell>
          <cell r="U119">
            <v>116.89</v>
          </cell>
          <cell r="W119">
            <v>119.51</v>
          </cell>
          <cell r="Z119">
            <v>118.83333333333333</v>
          </cell>
          <cell r="AA119">
            <v>116.93833333333335</v>
          </cell>
          <cell r="AB119">
            <v>118.62833333333333</v>
          </cell>
          <cell r="AG119">
            <v>104.95333333333333</v>
          </cell>
          <cell r="AH119">
            <v>119.98</v>
          </cell>
          <cell r="AI119">
            <v>108.92666666666666</v>
          </cell>
        </row>
        <row r="120">
          <cell r="D120">
            <v>121.08</v>
          </cell>
          <cell r="E120">
            <v>117.185</v>
          </cell>
          <cell r="F120">
            <v>137.83500000000001</v>
          </cell>
          <cell r="G120">
            <v>121.91833333333334</v>
          </cell>
          <cell r="I120">
            <v>115.75</v>
          </cell>
          <cell r="L120">
            <v>118.07333333333332</v>
          </cell>
          <cell r="M120">
            <v>152.49666666666667</v>
          </cell>
          <cell r="N120">
            <v>125.84166666666665</v>
          </cell>
          <cell r="R120">
            <v>115.54</v>
          </cell>
          <cell r="S120">
            <v>120.49666666666667</v>
          </cell>
          <cell r="T120">
            <v>111.105</v>
          </cell>
          <cell r="U120">
            <v>117.21</v>
          </cell>
          <cell r="W120">
            <v>119.08</v>
          </cell>
          <cell r="Z120">
            <v>119.11833333333334</v>
          </cell>
          <cell r="AA120">
            <v>117.83499999999999</v>
          </cell>
          <cell r="AB120">
            <v>118.82</v>
          </cell>
          <cell r="AG120">
            <v>105.11333333333334</v>
          </cell>
          <cell r="AH120">
            <v>120.55666666666667</v>
          </cell>
          <cell r="AI120">
            <v>109.10333333333334</v>
          </cell>
        </row>
        <row r="121">
          <cell r="D121">
            <v>121.36</v>
          </cell>
          <cell r="E121">
            <v>117.31833333333333</v>
          </cell>
          <cell r="F121">
            <v>137.68833333333336</v>
          </cell>
          <cell r="G121">
            <v>121.965</v>
          </cell>
          <cell r="I121">
            <v>118.46</v>
          </cell>
          <cell r="L121">
            <v>118.27500000000001</v>
          </cell>
          <cell r="M121">
            <v>152.90166666666664</v>
          </cell>
          <cell r="N121">
            <v>125.99833333333333</v>
          </cell>
          <cell r="R121">
            <v>113.93</v>
          </cell>
          <cell r="S121">
            <v>120.36</v>
          </cell>
          <cell r="T121">
            <v>110.18166666666666</v>
          </cell>
          <cell r="U121">
            <v>116.75</v>
          </cell>
          <cell r="W121">
            <v>119.59</v>
          </cell>
          <cell r="Z121">
            <v>119.55833333333334</v>
          </cell>
          <cell r="AA121">
            <v>118.52500000000001</v>
          </cell>
          <cell r="AB121">
            <v>119.50833333333334</v>
          </cell>
          <cell r="AG121">
            <v>104.23166666666667</v>
          </cell>
          <cell r="AH121">
            <v>120.36499999999999</v>
          </cell>
          <cell r="AI121">
            <v>108.49166666666667</v>
          </cell>
        </row>
        <row r="122">
          <cell r="D122">
            <v>120.77</v>
          </cell>
          <cell r="E122">
            <v>116.98666666666666</v>
          </cell>
          <cell r="F122">
            <v>137.23833333333332</v>
          </cell>
          <cell r="G122">
            <v>121.6</v>
          </cell>
          <cell r="I122">
            <v>118.97</v>
          </cell>
          <cell r="L122">
            <v>117.99333333333334</v>
          </cell>
          <cell r="M122">
            <v>152.36000000000001</v>
          </cell>
          <cell r="N122">
            <v>125.7</v>
          </cell>
          <cell r="R122">
            <v>115.82</v>
          </cell>
          <cell r="S122">
            <v>119.50166666666667</v>
          </cell>
          <cell r="T122">
            <v>109.42</v>
          </cell>
          <cell r="U122">
            <v>116.07333333333334</v>
          </cell>
          <cell r="W122">
            <v>119.68</v>
          </cell>
          <cell r="Z122">
            <v>119.56666666666668</v>
          </cell>
          <cell r="AA122">
            <v>118.28166666666665</v>
          </cell>
          <cell r="AB122">
            <v>119.375</v>
          </cell>
          <cell r="AG122">
            <v>103.095</v>
          </cell>
          <cell r="AH122">
            <v>120.21</v>
          </cell>
          <cell r="AI122">
            <v>107.77166666666666</v>
          </cell>
        </row>
        <row r="123">
          <cell r="D123">
            <v>121.31</v>
          </cell>
          <cell r="E123">
            <v>117.31333333333333</v>
          </cell>
          <cell r="F123">
            <v>135.52166666666665</v>
          </cell>
          <cell r="G123">
            <v>121.57166666666667</v>
          </cell>
          <cell r="I123">
            <v>119.42</v>
          </cell>
          <cell r="L123">
            <v>118.33833333333332</v>
          </cell>
          <cell r="M123">
            <v>150.22499999999999</v>
          </cell>
          <cell r="N123">
            <v>125.56666666666666</v>
          </cell>
          <cell r="R123">
            <v>120.26</v>
          </cell>
          <cell r="S123">
            <v>121.215</v>
          </cell>
          <cell r="T123">
            <v>108.675</v>
          </cell>
          <cell r="U123">
            <v>116.84333333333332</v>
          </cell>
          <cell r="W123">
            <v>119.62</v>
          </cell>
          <cell r="Z123">
            <v>119.60166666666667</v>
          </cell>
          <cell r="AA123">
            <v>117.12</v>
          </cell>
          <cell r="AB123">
            <v>119.30500000000001</v>
          </cell>
          <cell r="AG123">
            <v>104.03666666666665</v>
          </cell>
          <cell r="AH123">
            <v>118.13</v>
          </cell>
          <cell r="AI123">
            <v>108.08833333333332</v>
          </cell>
        </row>
        <row r="124">
          <cell r="D124">
            <v>118.36</v>
          </cell>
          <cell r="E124">
            <v>117.12833333333333</v>
          </cell>
          <cell r="F124">
            <v>133.21</v>
          </cell>
          <cell r="G124">
            <v>120.68666666666667</v>
          </cell>
          <cell r="I124">
            <v>117.54</v>
          </cell>
          <cell r="L124">
            <v>118.11499999999999</v>
          </cell>
          <cell r="M124">
            <v>147.59166666666667</v>
          </cell>
          <cell r="N124">
            <v>124.60166666666667</v>
          </cell>
          <cell r="R124">
            <v>114.67</v>
          </cell>
          <cell r="S124">
            <v>120.88500000000001</v>
          </cell>
          <cell r="T124">
            <v>106.91833333333334</v>
          </cell>
          <cell r="U124">
            <v>115.92166666666667</v>
          </cell>
          <cell r="W124">
            <v>118.41</v>
          </cell>
          <cell r="Z124">
            <v>119.315</v>
          </cell>
          <cell r="AA124">
            <v>115.995</v>
          </cell>
          <cell r="AB124">
            <v>118.80166666666666</v>
          </cell>
          <cell r="AG124">
            <v>103.7</v>
          </cell>
          <cell r="AH124">
            <v>115.93166666666666</v>
          </cell>
          <cell r="AI124">
            <v>107.34333333333332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étrica"/>
      <sheetName val="Hidráulica"/>
      <sheetName val="Tarifas"/>
      <sheetName val="Equip e Ferramentas"/>
      <sheetName val="Materiais"/>
      <sheetName val="Outros"/>
      <sheetName val="Listas Suspensas"/>
      <sheetName val="Insumos"/>
      <sheetName val="Premissas"/>
      <sheetName val="PLANILHA Pav 1 enviado rev 01"/>
      <sheetName val="PLANILHA Pav 1 enviado rev 02"/>
      <sheetName val="PLANILHA enviado"/>
      <sheetName val="PLANILHA final"/>
      <sheetName val="PLANILHA - caucionamento DAERP"/>
      <sheetName val="PLANILHA - caucionamento INFRA"/>
      <sheetName val="PLANILHA  - AUTEM"/>
      <sheetName val="PLANILHA ORÇAMENTO"/>
      <sheetName val="PLANILHA  - ENVIO COM SIN."/>
      <sheetName val="PLANILHA  - COMPARATIVA"/>
      <sheetName val="Empresas"/>
      <sheetName val="PLAN COMP - 1ª ROD"/>
      <sheetName val="PLAN COMP - 2ª ROD"/>
      <sheetName val="PLAN COMP - 3ª ROD "/>
      <sheetName val="RESUMO COMPARATIVO-TADEU"/>
      <sheetName val="RESUMO COMPARATIVO"/>
      <sheetName val="RESUMO"/>
      <sheetName val="PLANILHA ORÇAMENTO "/>
      <sheetName val="PLANILHA ORÇAMENTO-FINAL"/>
      <sheetName val="comp drenagem"/>
      <sheetName val="TERRAPLENAGEM"/>
      <sheetName val="TERRAPLENAGEM JOAQUIM CORRETO"/>
      <sheetName val="MATERIAL - ÁGUA - ESGOTO"/>
      <sheetName val="TUBO AGUA"/>
      <sheetName val="TUBO Ø 150 MM ESGOTO "/>
      <sheetName val="POÇO VISITA ESGOTO "/>
      <sheetName val="PAVIMENTAÇÃO  SUBLEITO"/>
      <sheetName val="PAVIMENTAÇÃO SOLO BRITA"/>
      <sheetName val="PAVIMENTAÇÃO  CBUQ"/>
      <sheetName val="DRENAGEM SANTANA"/>
      <sheetName val="TUBO DIAM 400 MM"/>
      <sheetName val="TUBO DIAM 500 MM"/>
      <sheetName val="TUBO DIAM 600 MM"/>
      <sheetName val="TUBO DIAM 800 MM"/>
      <sheetName val="TUBO DIAM 1000 MM"/>
      <sheetName val="TUBO DIAM 1200 MM"/>
      <sheetName val="TUBO DIAM 1500 MM"/>
      <sheetName val="POÇO DE VISITA"/>
      <sheetName val="BOCA DE LOBO"/>
      <sheetName val="RESUMO COMPARATIVO-TADEU (2)"/>
      <sheetName val="Equip_e_Ferramentas"/>
      <sheetName val="Listas_Suspensas"/>
      <sheetName val="mark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.Índice de Reajuste"/>
      <sheetName val="Planilha1"/>
      <sheetName val="Índice de reajuste IPCA"/>
    </sheetNames>
    <definedNames>
      <definedName name="AA" refersTo="#REF!"/>
      <definedName name="Dreno" refersTo="#REF!"/>
      <definedName name="Extenso" refersTo="#REF!"/>
      <definedName name="FFFF" refersTo="#REF!"/>
      <definedName name="módulo1.Extenso" refersTo="#REF!"/>
      <definedName name="QQ_2" refersTo="#REF!"/>
      <definedName name="Rachão" refersTo="#REF!"/>
      <definedName name="rec" refersTo="#REF!"/>
      <definedName name="RESUMO" refersTo="#REF!"/>
      <definedName name="WEWRWR" refersTo="#REF!"/>
      <definedName name="XXX" refersTo="#REF!"/>
    </definedNames>
    <sheetDataSet>
      <sheetData sheetId="0">
        <row r="321">
          <cell r="A321">
            <v>44197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Comparativo de Mercado"/>
      <sheetName val="Capa Simulador"/>
      <sheetName val="FLUXO + DRE  Original 20 anos"/>
      <sheetName val="Fatores 20 anos"/>
      <sheetName val="Prorrogação Fluxo 28 anos"/>
      <sheetName val="Prorrogação DRE 28 an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INTERVIAS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7</v>
          </cell>
          <cell r="I66" t="str">
            <v>TIR (b)</v>
          </cell>
        </row>
        <row r="67">
          <cell r="B67" t="str">
            <v>FATOR 1</v>
          </cell>
          <cell r="C67" t="str">
            <v>Deflator Tarifário a partir do 10º ano</v>
          </cell>
          <cell r="G67">
            <v>-3586.4894142980652</v>
          </cell>
          <cell r="H67">
            <v>-12839.129308169791</v>
          </cell>
          <cell r="I67">
            <v>0.19301909253707164</v>
          </cell>
        </row>
        <row r="68">
          <cell r="B68" t="str">
            <v>FATOR 2</v>
          </cell>
          <cell r="C68" t="str">
            <v>Ganho de Receita - Cobrança Bidirecional 9 (nove) Praças de Pedágio</v>
          </cell>
          <cell r="G68">
            <v>26128.061749127428</v>
          </cell>
          <cell r="H68">
            <v>93534.79813199096</v>
          </cell>
          <cell r="I68">
            <v>0.24956721829312908</v>
          </cell>
        </row>
        <row r="69">
          <cell r="B69" t="str">
            <v>FATOR 3</v>
          </cell>
          <cell r="C69" t="str">
            <v>Ônus Variável - s/ Rec. Acess. De 3% para 28%</v>
          </cell>
          <cell r="G69">
            <v>-51.333554940198496</v>
          </cell>
          <cell r="H69">
            <v>-183.76693016232952</v>
          </cell>
          <cell r="I69">
            <v>0.1997478818413588</v>
          </cell>
        </row>
        <row r="70">
          <cell r="B70" t="str">
            <v>FATOR 4</v>
          </cell>
          <cell r="C70" t="str">
            <v>Custos Operacionais Provocado pela Cobrança Bidirecional</v>
          </cell>
          <cell r="G70">
            <v>-13941.901419703257</v>
          </cell>
          <cell r="H70">
            <v>-49910.052547683234</v>
          </cell>
          <cell r="I70">
            <v>0.17515108975609892</v>
          </cell>
        </row>
        <row r="71">
          <cell r="B71" t="str">
            <v>FATOR 5</v>
          </cell>
          <cell r="C71" t="str">
            <v>Investimentos 1º Adequação</v>
          </cell>
          <cell r="G71">
            <v>-18551.788194578407</v>
          </cell>
          <cell r="H71">
            <v>-66412.800935197345</v>
          </cell>
          <cell r="I71">
            <v>0.1691858131727948</v>
          </cell>
        </row>
        <row r="72">
          <cell r="B72" t="str">
            <v>FATOR 6</v>
          </cell>
          <cell r="C72" t="str">
            <v>Investimentos 2ª Adequação</v>
          </cell>
          <cell r="G72">
            <v>-1819.4068302137341</v>
          </cell>
          <cell r="H72">
            <v>-6513.2213869515372</v>
          </cell>
          <cell r="I72">
            <v>0.19645999173442377</v>
          </cell>
        </row>
        <row r="73">
          <cell r="B73" t="str">
            <v>FATOR 7</v>
          </cell>
          <cell r="C73" t="str">
            <v>Investimentos 3ª Adequação</v>
          </cell>
          <cell r="G73">
            <v>2534.9393079881461</v>
          </cell>
          <cell r="H73">
            <v>9074.7273458751079</v>
          </cell>
          <cell r="I73">
            <v>0.20466830363045768</v>
          </cell>
        </row>
        <row r="74">
          <cell r="B74" t="str">
            <v>FATOR 8</v>
          </cell>
          <cell r="C74" t="str">
            <v>Investimentos 4ª Adequação</v>
          </cell>
          <cell r="G74">
            <v>7571.9873692779101</v>
          </cell>
          <cell r="H74">
            <v>27106.653254409393</v>
          </cell>
          <cell r="I74">
            <v>0.21475883906700452</v>
          </cell>
        </row>
        <row r="75">
          <cell r="B75" t="str">
            <v>FATOR 9</v>
          </cell>
          <cell r="C75" t="str">
            <v>Investimentos 5ª Adequação</v>
          </cell>
          <cell r="G75">
            <v>719.94591002820539</v>
          </cell>
          <cell r="H75">
            <v>2577.3054276668495</v>
          </cell>
          <cell r="I75">
            <v>0.20116248786645211</v>
          </cell>
        </row>
        <row r="76">
          <cell r="B76" t="str">
            <v>FATOR 10</v>
          </cell>
          <cell r="C76" t="str">
            <v>Onus Variável - Rec. Ass. de 28% para 25% e Rec. NOp. de 28% para 3%</v>
          </cell>
          <cell r="G76">
            <v>6.1600265927987445</v>
          </cell>
          <cell r="H76">
            <v>22.052031619389776</v>
          </cell>
          <cell r="I76">
            <v>0.19985223380243691</v>
          </cell>
        </row>
        <row r="77">
          <cell r="B77" t="str">
            <v>FATOR 11</v>
          </cell>
          <cell r="C77" t="str">
            <v>Parcelamento de Reajuste Tarifário - Julho/2003</v>
          </cell>
          <cell r="G77">
            <v>-788.01214227861135</v>
          </cell>
          <cell r="H77">
            <v>-2820.9729968220527</v>
          </cell>
          <cell r="I77">
            <v>0.198416252759259</v>
          </cell>
        </row>
        <row r="78">
          <cell r="B78" t="str">
            <v>FATOR 12</v>
          </cell>
          <cell r="C78" t="str">
            <v>Majoração da COFINS</v>
          </cell>
          <cell r="G78">
            <v>-3107.3999154740454</v>
          </cell>
          <cell r="H78">
            <v>-11124.056066613404</v>
          </cell>
          <cell r="I78">
            <v>0.19422295541213425</v>
          </cell>
        </row>
        <row r="79">
          <cell r="B79" t="str">
            <v>FATOR 13</v>
          </cell>
          <cell r="C79" t="str">
            <v>Majoração do PIS</v>
          </cell>
          <cell r="G79">
            <v>-233.34594811212102</v>
          </cell>
          <cell r="H79">
            <v>-835.34578114330179</v>
          </cell>
          <cell r="I79">
            <v>0.19941797213545673</v>
          </cell>
        </row>
        <row r="80">
          <cell r="B80" t="str">
            <v>FATOR 14</v>
          </cell>
          <cell r="C80" t="str">
            <v>Alteração do ISS-QN</v>
          </cell>
          <cell r="G80">
            <v>-9617.1810003707033</v>
          </cell>
          <cell r="H80">
            <v>-34428.1597351374</v>
          </cell>
          <cell r="I80">
            <v>0.18204183549090305</v>
          </cell>
        </row>
        <row r="81">
          <cell r="B81" t="str">
            <v>FATOR 15</v>
          </cell>
          <cell r="C81" t="str">
            <v>6ª Adequação - Investimentos</v>
          </cell>
          <cell r="G81" t="e">
            <v>#REF!</v>
          </cell>
          <cell r="H81" t="e">
            <v>#REF!</v>
          </cell>
          <cell r="I81" t="e">
            <v>#VALUE!</v>
          </cell>
        </row>
        <row r="82">
          <cell r="B82" t="str">
            <v>TOTAL GERAL</v>
          </cell>
          <cell r="G82" t="e">
            <v>#REF!</v>
          </cell>
          <cell r="H82" t="e">
            <v>#REF!</v>
          </cell>
          <cell r="I82" t="e">
            <v>#VALUE!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28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7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0.19984105209504263</v>
          </cell>
        </row>
        <row r="98">
          <cell r="B98" t="str">
            <v>TIR Resultante dos Desequilibrio no Contrato Original (ao ano)</v>
          </cell>
          <cell r="J98" t="e">
            <v>#VALUE!</v>
          </cell>
        </row>
        <row r="100">
          <cell r="B100" t="str">
            <v>Diferença entre a TIR Original x TIR Desequilibrios</v>
          </cell>
          <cell r="J100" t="e">
            <v>#VALUE!</v>
          </cell>
        </row>
        <row r="102">
          <cell r="B102" t="str">
            <v>TIR Resultante das Alternativas Utilizadas para o Reequilibrio (ao ano)</v>
          </cell>
          <cell r="J102">
            <v>0.19984130092644004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-1.8192303725928218E-11</v>
          </cell>
          <cell r="G136">
            <v>0.19984105209504263</v>
          </cell>
          <cell r="H136">
            <v>-56737.180796784996</v>
          </cell>
          <cell r="I136">
            <v>-26383.009335000002</v>
          </cell>
          <cell r="J136">
            <v>-15935.051434999998</v>
          </cell>
          <cell r="K136">
            <v>-6502.0629349999999</v>
          </cell>
          <cell r="L136">
            <v>19790.469894999998</v>
          </cell>
          <cell r="M136">
            <v>23608.131895000006</v>
          </cell>
          <cell r="N136">
            <v>40764.133495000002</v>
          </cell>
          <cell r="O136">
            <v>39618.415095000004</v>
          </cell>
          <cell r="P136">
            <v>35821.942695000005</v>
          </cell>
          <cell r="Q136">
            <v>32340.548795000002</v>
          </cell>
          <cell r="R136">
            <v>24924.172895</v>
          </cell>
          <cell r="S136">
            <v>39145.367194999999</v>
          </cell>
          <cell r="T136">
            <v>40183.643294999994</v>
          </cell>
          <cell r="U136">
            <v>53816.658394999991</v>
          </cell>
          <cell r="V136">
            <v>51478.453594999992</v>
          </cell>
          <cell r="W136">
            <v>49456.475395000001</v>
          </cell>
          <cell r="X136">
            <v>63679.608595000005</v>
          </cell>
          <cell r="Y136">
            <v>32865.971995</v>
          </cell>
          <cell r="Z136">
            <v>38632.132654999994</v>
          </cell>
          <cell r="AA136">
            <v>85649.308594999995</v>
          </cell>
        </row>
        <row r="137">
          <cell r="B137" t="str">
            <v>(+)Desequilibrio do Projeto Original (a)</v>
          </cell>
        </row>
        <row r="138">
          <cell r="B138" t="str">
            <v>Deflator Tarifário a partir do 10º ano</v>
          </cell>
        </row>
        <row r="139">
          <cell r="B139" t="str">
            <v>Fluxo de Caixa do Fator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-823.46843932691581</v>
          </cell>
          <cell r="R139">
            <v>-1707.465346680111</v>
          </cell>
          <cell r="S139">
            <v>-2655.3726186855929</v>
          </cell>
          <cell r="T139">
            <v>-3670.7422731995703</v>
          </cell>
          <cell r="U139">
            <v>-4734.2239569875619</v>
          </cell>
          <cell r="V139">
            <v>-5861.6829245776198</v>
          </cell>
          <cell r="W139">
            <v>-7056.1657220574452</v>
          </cell>
          <cell r="X139">
            <v>-8510.0817708737686</v>
          </cell>
          <cell r="Y139">
            <v>-9879.2254915742487</v>
          </cell>
          <cell r="Z139">
            <v>-11327.249864693251</v>
          </cell>
          <cell r="AA139">
            <v>-12857.860328225279</v>
          </cell>
        </row>
        <row r="140">
          <cell r="B140" t="str">
            <v>Somatoria com Projeto Original</v>
          </cell>
          <cell r="F140">
            <v>-3586.4894142980652</v>
          </cell>
          <cell r="G140">
            <v>0.19301909253707164</v>
          </cell>
          <cell r="H140">
            <v>-56737.180796784996</v>
          </cell>
          <cell r="I140">
            <v>-26383.009335000002</v>
          </cell>
          <cell r="J140">
            <v>-15935.051434999998</v>
          </cell>
          <cell r="K140">
            <v>-6502.0629349999999</v>
          </cell>
          <cell r="L140">
            <v>19790.469894999998</v>
          </cell>
          <cell r="M140">
            <v>23608.131895000006</v>
          </cell>
          <cell r="N140">
            <v>40764.133495000002</v>
          </cell>
          <cell r="O140">
            <v>39618.415095000004</v>
          </cell>
          <cell r="P140">
            <v>35821.942695000005</v>
          </cell>
          <cell r="Q140">
            <v>31517.080355673086</v>
          </cell>
          <cell r="R140">
            <v>23216.70754831989</v>
          </cell>
          <cell r="S140">
            <v>36489.994576314406</v>
          </cell>
          <cell r="T140">
            <v>36512.901021800426</v>
          </cell>
          <cell r="U140">
            <v>49082.434438012431</v>
          </cell>
          <cell r="V140">
            <v>45616.770670422375</v>
          </cell>
          <cell r="W140">
            <v>42400.30967294256</v>
          </cell>
          <cell r="X140">
            <v>55169.526824126238</v>
          </cell>
          <cell r="Y140">
            <v>22986.746503425751</v>
          </cell>
          <cell r="Z140">
            <v>27304.882790306743</v>
          </cell>
          <cell r="AA140">
            <v>72791.448266774722</v>
          </cell>
        </row>
        <row r="141">
          <cell r="B141" t="str">
            <v>Ganho de Receita - Cobrança Bidirecional 9 (nove) Praças de Pedágio</v>
          </cell>
        </row>
        <row r="142">
          <cell r="B142" t="str">
            <v>Fluxo de Caixa do Fator</v>
          </cell>
          <cell r="H142">
            <v>1568.9826882601965</v>
          </cell>
          <cell r="I142">
            <v>3826.6568105366728</v>
          </cell>
          <cell r="J142">
            <v>7978.6421436043311</v>
          </cell>
          <cell r="K142">
            <v>9520.4472848127953</v>
          </cell>
          <cell r="L142">
            <v>5008.7854607698864</v>
          </cell>
          <cell r="M142">
            <v>5376.1755119968857</v>
          </cell>
          <cell r="N142">
            <v>5544.5396013668633</v>
          </cell>
          <cell r="O142">
            <v>5718.0208316326334</v>
          </cell>
          <cell r="P142">
            <v>5587.1642457667676</v>
          </cell>
          <cell r="Q142">
            <v>5441.3426469132401</v>
          </cell>
          <cell r="R142">
            <v>5856.3607837369545</v>
          </cell>
          <cell r="S142">
            <v>6024.3162486658493</v>
          </cell>
          <cell r="T142">
            <v>6197.016912799003</v>
          </cell>
          <cell r="U142">
            <v>5999.0392821264777</v>
          </cell>
          <cell r="V142">
            <v>5784.9783396065332</v>
          </cell>
          <cell r="W142">
            <v>5920.1699029600995</v>
          </cell>
          <cell r="X142">
            <v>7142.4691399102257</v>
          </cell>
          <cell r="Y142">
            <v>7313.9731333929476</v>
          </cell>
          <cell r="Z142">
            <v>7489.5273568195244</v>
          </cell>
          <cell r="AA142">
            <v>9353.7410982726979</v>
          </cell>
        </row>
        <row r="143">
          <cell r="B143" t="str">
            <v>Somatoria com Projeto Original</v>
          </cell>
          <cell r="F143">
            <v>26128.061749127428</v>
          </cell>
          <cell r="G143">
            <v>0.24956721829312908</v>
          </cell>
          <cell r="H143">
            <v>-55168.198108524797</v>
          </cell>
          <cell r="I143">
            <v>-22556.352524463331</v>
          </cell>
          <cell r="J143">
            <v>-7956.4092913956665</v>
          </cell>
          <cell r="K143">
            <v>3018.3843498127953</v>
          </cell>
          <cell r="L143">
            <v>24799.255355769885</v>
          </cell>
          <cell r="M143">
            <v>28984.307406996893</v>
          </cell>
          <cell r="N143">
            <v>46308.673096366867</v>
          </cell>
          <cell r="O143">
            <v>45336.435926632636</v>
          </cell>
          <cell r="P143">
            <v>41409.106940766775</v>
          </cell>
          <cell r="Q143">
            <v>37781.891441913242</v>
          </cell>
          <cell r="R143">
            <v>30780.533678736952</v>
          </cell>
          <cell r="S143">
            <v>45169.683443665846</v>
          </cell>
          <cell r="T143">
            <v>46380.660207798996</v>
          </cell>
          <cell r="U143">
            <v>59815.697677126467</v>
          </cell>
          <cell r="V143">
            <v>57263.431934606524</v>
          </cell>
          <cell r="W143">
            <v>55376.645297960102</v>
          </cell>
          <cell r="X143">
            <v>70822.077734910228</v>
          </cell>
          <cell r="Y143">
            <v>40179.945128392945</v>
          </cell>
          <cell r="Z143">
            <v>46121.66001181952</v>
          </cell>
          <cell r="AA143">
            <v>95003.049693272696</v>
          </cell>
        </row>
        <row r="144">
          <cell r="B144" t="str">
            <v>Ônus Variável - s/ Rec. Acess. De 3% para 28%</v>
          </cell>
        </row>
        <row r="145">
          <cell r="B145" t="str">
            <v>Fluxo de Caixa do Fator</v>
          </cell>
          <cell r="H145">
            <v>-7.0350000000000001</v>
          </cell>
          <cell r="I145">
            <v>-10.673099999999891</v>
          </cell>
          <cell r="J145">
            <v>-10.796111999999784</v>
          </cell>
          <cell r="K145">
            <v>-10.92158424000017</v>
          </cell>
          <cell r="L145">
            <v>-11.049565924800167</v>
          </cell>
          <cell r="M145">
            <v>-11.180107243296007</v>
          </cell>
          <cell r="N145">
            <v>-11.313259388161878</v>
          </cell>
          <cell r="O145">
            <v>-11.449074575925042</v>
          </cell>
          <cell r="P145">
            <v>-11.587606067443421</v>
          </cell>
          <cell r="Q145">
            <v>-11.72890818879268</v>
          </cell>
          <cell r="R145">
            <v>-11.873036352568588</v>
          </cell>
          <cell r="S145">
            <v>-12.0200470796199</v>
          </cell>
          <cell r="T145">
            <v>-12.169998021212042</v>
          </cell>
          <cell r="U145">
            <v>-12.322947981636258</v>
          </cell>
          <cell r="V145">
            <v>-12.478956941269061</v>
          </cell>
          <cell r="W145">
            <v>-12.638086080094503</v>
          </cell>
          <cell r="X145">
            <v>-12.800397801696253</v>
          </cell>
          <cell r="Y145">
            <v>-12.965955757730168</v>
          </cell>
          <cell r="Z145">
            <v>-13.134824872884947</v>
          </cell>
          <cell r="AA145">
            <v>-13.307071370342792</v>
          </cell>
        </row>
        <row r="146">
          <cell r="B146" t="str">
            <v>Somatoria com Projeto Original</v>
          </cell>
          <cell r="F146">
            <v>-51.333554940198496</v>
          </cell>
          <cell r="G146">
            <v>0.1997478818413588</v>
          </cell>
          <cell r="H146">
            <v>-56744.215796785</v>
          </cell>
          <cell r="I146">
            <v>-26393.682435000002</v>
          </cell>
          <cell r="J146">
            <v>-15945.847546999998</v>
          </cell>
          <cell r="K146">
            <v>-6512.9845192399998</v>
          </cell>
          <cell r="L146">
            <v>19779.420329075198</v>
          </cell>
          <cell r="M146">
            <v>23596.951787756709</v>
          </cell>
          <cell r="N146">
            <v>40752.820235611842</v>
          </cell>
          <cell r="O146">
            <v>39606.966020424079</v>
          </cell>
          <cell r="P146">
            <v>35810.355088932563</v>
          </cell>
          <cell r="Q146">
            <v>32328.819886811209</v>
          </cell>
          <cell r="R146">
            <v>24912.299858647431</v>
          </cell>
          <cell r="S146">
            <v>39133.34714792038</v>
          </cell>
          <cell r="T146">
            <v>40171.47329697878</v>
          </cell>
          <cell r="U146">
            <v>53804.335447018355</v>
          </cell>
          <cell r="V146">
            <v>51465.974638058724</v>
          </cell>
          <cell r="W146">
            <v>49443.837308919909</v>
          </cell>
          <cell r="X146">
            <v>63666.808197198312</v>
          </cell>
          <cell r="Y146">
            <v>32853.006039242267</v>
          </cell>
          <cell r="Z146">
            <v>38618.997830127111</v>
          </cell>
          <cell r="AA146">
            <v>85636.001523629646</v>
          </cell>
        </row>
        <row r="147">
          <cell r="B147" t="str">
            <v>Custos Operacionais Provocado pela Cobrança Bidirecional</v>
          </cell>
        </row>
        <row r="148">
          <cell r="B148" t="str">
            <v>Fluxo de Caixa do Fator</v>
          </cell>
          <cell r="H148">
            <v>-1490.3985904453164</v>
          </cell>
          <cell r="I148">
            <v>-2569.4948826205264</v>
          </cell>
          <cell r="J148">
            <v>-3259.0573414415767</v>
          </cell>
          <cell r="K148">
            <v>-3274.3641964695253</v>
          </cell>
          <cell r="L148">
            <v>-3206.6450050715648</v>
          </cell>
          <cell r="M148">
            <v>-3248.8924898639925</v>
          </cell>
          <cell r="N148">
            <v>-3338.4404367954048</v>
          </cell>
          <cell r="O148">
            <v>-3292.2348754022823</v>
          </cell>
          <cell r="P148">
            <v>-3272.3051041347271</v>
          </cell>
          <cell r="Q148">
            <v>-3262.8514483591466</v>
          </cell>
          <cell r="R148">
            <v>-3186.1406340678172</v>
          </cell>
          <cell r="S148">
            <v>-3271.2034257279006</v>
          </cell>
          <cell r="T148">
            <v>-3255.957835910518</v>
          </cell>
          <cell r="U148">
            <v>-3286.3435804964611</v>
          </cell>
          <cell r="V148">
            <v>-3332.6757438345185</v>
          </cell>
          <cell r="W148">
            <v>-3311.9704067472658</v>
          </cell>
          <cell r="X148">
            <v>-3283.76366638118</v>
          </cell>
          <cell r="Y148">
            <v>-3187.104368120195</v>
          </cell>
          <cell r="Z148">
            <v>-3166.0552715028948</v>
          </cell>
          <cell r="AA148">
            <v>-3286.978524477272</v>
          </cell>
        </row>
        <row r="149">
          <cell r="B149" t="str">
            <v>Somatoria com Projeto Original</v>
          </cell>
          <cell r="F149">
            <v>-13941.901419703257</v>
          </cell>
          <cell r="G149">
            <v>0.17515108975609892</v>
          </cell>
          <cell r="H149">
            <v>-58227.579387230311</v>
          </cell>
          <cell r="I149">
            <v>-28952.504217620528</v>
          </cell>
          <cell r="J149">
            <v>-19194.108776441575</v>
          </cell>
          <cell r="K149">
            <v>-9776.4271314695252</v>
          </cell>
          <cell r="L149">
            <v>16583.824889928434</v>
          </cell>
          <cell r="M149">
            <v>20359.239405136013</v>
          </cell>
          <cell r="N149">
            <v>37425.693058204597</v>
          </cell>
          <cell r="O149">
            <v>36326.180219597722</v>
          </cell>
          <cell r="P149">
            <v>32549.637590865277</v>
          </cell>
          <cell r="Q149">
            <v>29077.697346640856</v>
          </cell>
          <cell r="R149">
            <v>21738.032260932181</v>
          </cell>
          <cell r="S149">
            <v>35874.163769272098</v>
          </cell>
          <cell r="T149">
            <v>36927.68545908948</v>
          </cell>
          <cell r="U149">
            <v>50530.31481450353</v>
          </cell>
          <cell r="V149">
            <v>48145.777851165476</v>
          </cell>
          <cell r="W149">
            <v>46144.504988252738</v>
          </cell>
          <cell r="X149">
            <v>60395.844928618826</v>
          </cell>
          <cell r="Y149">
            <v>29678.867626879804</v>
          </cell>
          <cell r="Z149">
            <v>35466.077383497097</v>
          </cell>
          <cell r="AA149">
            <v>82362.33007052273</v>
          </cell>
        </row>
        <row r="150">
          <cell r="B150" t="str">
            <v>Investimentos 1º Adequação</v>
          </cell>
        </row>
        <row r="151">
          <cell r="B151" t="str">
            <v>Fluxo de Caixa do Fator</v>
          </cell>
          <cell r="H151">
            <v>-12567.557082803998</v>
          </cell>
          <cell r="I151">
            <v>2018.376756904489</v>
          </cell>
          <cell r="J151">
            <v>-2046.9422979180567</v>
          </cell>
          <cell r="K151">
            <v>-7456.4293198434107</v>
          </cell>
          <cell r="L151">
            <v>459.60612115095995</v>
          </cell>
          <cell r="M151">
            <v>-5358.2092090772221</v>
          </cell>
          <cell r="N151">
            <v>-8477.4593259324647</v>
          </cell>
          <cell r="O151">
            <v>-1500.7757625650995</v>
          </cell>
          <cell r="P151">
            <v>-189.82206831486633</v>
          </cell>
          <cell r="Q151">
            <v>2220.3020382794261</v>
          </cell>
          <cell r="R151">
            <v>8604.1156068045966</v>
          </cell>
          <cell r="S151">
            <v>-151.03876983038953</v>
          </cell>
          <cell r="T151">
            <v>1601.8873751720778</v>
          </cell>
          <cell r="U151">
            <v>-8512.3007858670371</v>
          </cell>
          <cell r="V151">
            <v>-9025.5507764557897</v>
          </cell>
          <cell r="W151">
            <v>-7318.3906375983133</v>
          </cell>
          <cell r="X151">
            <v>-9244.1223719030531</v>
          </cell>
          <cell r="Y151">
            <v>4161.0042831807959</v>
          </cell>
          <cell r="Z151">
            <v>6010.6034682508171</v>
          </cell>
          <cell r="AA151">
            <v>-10048.952187028743</v>
          </cell>
        </row>
        <row r="152">
          <cell r="B152" t="str">
            <v>Somatoria com Projeto Original</v>
          </cell>
          <cell r="F152">
            <v>-18551.788194578407</v>
          </cell>
          <cell r="G152">
            <v>0.1691858131727948</v>
          </cell>
          <cell r="H152">
            <v>-69304.737879588996</v>
          </cell>
          <cell r="I152">
            <v>-24364.632578095512</v>
          </cell>
          <cell r="J152">
            <v>-17981.993732918054</v>
          </cell>
          <cell r="K152">
            <v>-13958.492254843412</v>
          </cell>
          <cell r="L152">
            <v>20250.076016150957</v>
          </cell>
          <cell r="M152">
            <v>18249.922685922786</v>
          </cell>
          <cell r="N152">
            <v>32286.674169067537</v>
          </cell>
          <cell r="O152">
            <v>38117.639332434905</v>
          </cell>
          <cell r="P152">
            <v>35632.120626685137</v>
          </cell>
          <cell r="Q152">
            <v>34560.85083327943</v>
          </cell>
          <cell r="R152">
            <v>33528.288501804593</v>
          </cell>
          <cell r="S152">
            <v>38994.32842516961</v>
          </cell>
          <cell r="T152">
            <v>41785.530670172069</v>
          </cell>
          <cell r="U152">
            <v>45304.357609132952</v>
          </cell>
          <cell r="V152">
            <v>42452.9028185442</v>
          </cell>
          <cell r="W152">
            <v>42138.084757401688</v>
          </cell>
          <cell r="X152">
            <v>54435.486223096952</v>
          </cell>
          <cell r="Y152">
            <v>37026.976278180795</v>
          </cell>
          <cell r="Z152">
            <v>44642.736123250812</v>
          </cell>
          <cell r="AA152">
            <v>75600.356407971252</v>
          </cell>
        </row>
        <row r="153">
          <cell r="B153" t="str">
            <v>Investimentos 2ª Adequação</v>
          </cell>
        </row>
        <row r="154">
          <cell r="B154" t="str">
            <v>Fluxo de Caixa do Fator</v>
          </cell>
          <cell r="H154">
            <v>21216.487855887626</v>
          </cell>
          <cell r="I154">
            <v>-9811.7757266768695</v>
          </cell>
          <cell r="J154">
            <v>-18070.533981896595</v>
          </cell>
          <cell r="K154">
            <v>-4905.1306283470294</v>
          </cell>
          <cell r="L154">
            <v>-1024.3692402212241</v>
          </cell>
          <cell r="M154">
            <v>-981.44154440241175</v>
          </cell>
          <cell r="N154">
            <v>85.15164040855484</v>
          </cell>
          <cell r="O154">
            <v>544.00790713194579</v>
          </cell>
          <cell r="P154">
            <v>-628.93471160963315</v>
          </cell>
          <cell r="Q154">
            <v>-1128.3522661467307</v>
          </cell>
          <cell r="R154">
            <v>-1098.4058681222243</v>
          </cell>
          <cell r="S154">
            <v>1967.9066793609848</v>
          </cell>
          <cell r="T154">
            <v>10610.465218713816</v>
          </cell>
          <cell r="U154">
            <v>2626.2808691171731</v>
          </cell>
          <cell r="V154">
            <v>-1699.1718544845519</v>
          </cell>
          <cell r="W154">
            <v>-2818.7714586585653</v>
          </cell>
          <cell r="X154">
            <v>-1547.6484608046826</v>
          </cell>
          <cell r="Y154">
            <v>-2893.8968992200412</v>
          </cell>
          <cell r="Z154">
            <v>6423.5441770883754</v>
          </cell>
          <cell r="AA154">
            <v>229.20700796964582</v>
          </cell>
        </row>
        <row r="155">
          <cell r="B155" t="str">
            <v>Somatoria com Projeto Original</v>
          </cell>
          <cell r="F155">
            <v>-1819.4068302137341</v>
          </cell>
          <cell r="G155">
            <v>0.19645999173442377</v>
          </cell>
          <cell r="H155">
            <v>-35520.692940897366</v>
          </cell>
          <cell r="I155">
            <v>-36194.78506167687</v>
          </cell>
          <cell r="J155">
            <v>-34005.585416896589</v>
          </cell>
          <cell r="K155">
            <v>-11407.193563347029</v>
          </cell>
          <cell r="L155">
            <v>18766.100654778773</v>
          </cell>
          <cell r="M155">
            <v>22626.690350597593</v>
          </cell>
          <cell r="N155">
            <v>40849.285135408558</v>
          </cell>
          <cell r="O155">
            <v>40162.423002131953</v>
          </cell>
          <cell r="P155">
            <v>35193.007983390373</v>
          </cell>
          <cell r="Q155">
            <v>31212.19652885327</v>
          </cell>
          <cell r="R155">
            <v>23825.767026877777</v>
          </cell>
          <cell r="S155">
            <v>41113.273874360981</v>
          </cell>
          <cell r="T155">
            <v>50794.108513713814</v>
          </cell>
          <cell r="U155">
            <v>56442.939264117165</v>
          </cell>
          <cell r="V155">
            <v>49779.281740515442</v>
          </cell>
          <cell r="W155">
            <v>46637.703936341437</v>
          </cell>
          <cell r="X155">
            <v>62131.960134195324</v>
          </cell>
          <cell r="Y155">
            <v>29972.075095779957</v>
          </cell>
          <cell r="Z155">
            <v>45055.676832088371</v>
          </cell>
          <cell r="AA155">
            <v>85878.515602969637</v>
          </cell>
        </row>
        <row r="156">
          <cell r="B156" t="str">
            <v>Investimentos 3ª Adequação</v>
          </cell>
        </row>
        <row r="157">
          <cell r="B157" t="str">
            <v>Fluxo de Caixa do Fator</v>
          </cell>
          <cell r="H157">
            <v>3.6631669693193216</v>
          </cell>
          <cell r="I157">
            <v>4537.1685575075844</v>
          </cell>
          <cell r="J157">
            <v>10223.502984357148</v>
          </cell>
          <cell r="K157">
            <v>-6197.2165014673074</v>
          </cell>
          <cell r="L157">
            <v>459.00062538256947</v>
          </cell>
          <cell r="M157">
            <v>-9182.5496214783871</v>
          </cell>
          <cell r="N157">
            <v>-1001.8445785450883</v>
          </cell>
          <cell r="O157">
            <v>524.35040795593284</v>
          </cell>
          <cell r="P157">
            <v>-1282.0198467785419</v>
          </cell>
          <cell r="Q157">
            <v>-671.84162433599295</v>
          </cell>
          <cell r="R157">
            <v>46.72512260390809</v>
          </cell>
          <cell r="S157">
            <v>17.490169863039654</v>
          </cell>
          <cell r="T157">
            <v>1856.5139963754905</v>
          </cell>
          <cell r="U157">
            <v>-1219.575750861032</v>
          </cell>
          <cell r="V157">
            <v>338.14974371925592</v>
          </cell>
          <cell r="W157">
            <v>-5291.9043917843628</v>
          </cell>
          <cell r="X157">
            <v>408.5063464188284</v>
          </cell>
          <cell r="Y157">
            <v>751.37391377164022</v>
          </cell>
          <cell r="Z157">
            <v>-719.28904468697124</v>
          </cell>
          <cell r="AA157">
            <v>525.56279135883062</v>
          </cell>
        </row>
        <row r="158">
          <cell r="B158" t="str">
            <v>Somatoria com Projeto Original</v>
          </cell>
          <cell r="F158">
            <v>2534.9393079881461</v>
          </cell>
          <cell r="G158">
            <v>0.20466830363045768</v>
          </cell>
          <cell r="H158">
            <v>-56733.51762981568</v>
          </cell>
          <cell r="I158">
            <v>-21845.84077749242</v>
          </cell>
          <cell r="J158">
            <v>-5711.5484506428493</v>
          </cell>
          <cell r="K158">
            <v>-12699.279436467306</v>
          </cell>
          <cell r="L158">
            <v>20249.470520382569</v>
          </cell>
          <cell r="M158">
            <v>14425.582273521619</v>
          </cell>
          <cell r="N158">
            <v>39762.288916454912</v>
          </cell>
          <cell r="O158">
            <v>40142.765502955939</v>
          </cell>
          <cell r="P158">
            <v>34539.92284822146</v>
          </cell>
          <cell r="Q158">
            <v>31668.707170664009</v>
          </cell>
          <cell r="R158">
            <v>24970.898017603908</v>
          </cell>
          <cell r="S158">
            <v>39162.857364863041</v>
          </cell>
          <cell r="T158">
            <v>42040.157291375486</v>
          </cell>
          <cell r="U158">
            <v>52597.082644138958</v>
          </cell>
          <cell r="V158">
            <v>51816.603338719251</v>
          </cell>
          <cell r="W158">
            <v>44164.571003215635</v>
          </cell>
          <cell r="X158">
            <v>64088.114941418833</v>
          </cell>
          <cell r="Y158">
            <v>33617.34590877164</v>
          </cell>
          <cell r="Z158">
            <v>37912.843610313023</v>
          </cell>
          <cell r="AA158">
            <v>86174.87138635882</v>
          </cell>
        </row>
        <row r="159">
          <cell r="B159" t="str">
            <v>Investimentos 4ª Adequação</v>
          </cell>
        </row>
        <row r="160">
          <cell r="B160" t="str">
            <v>Fluxo de Caixa do Fator</v>
          </cell>
          <cell r="H160">
            <v>1.1295616339727257</v>
          </cell>
          <cell r="I160">
            <v>-1.9545219018331044</v>
          </cell>
          <cell r="J160">
            <v>20691.770411615638</v>
          </cell>
          <cell r="K160">
            <v>14525.365556762084</v>
          </cell>
          <cell r="L160">
            <v>-19050.65590251287</v>
          </cell>
          <cell r="M160">
            <v>-8622.7840346638277</v>
          </cell>
          <cell r="N160">
            <v>-2459.7934999411686</v>
          </cell>
          <cell r="O160">
            <v>-1787.977971510318</v>
          </cell>
          <cell r="P160">
            <v>511.30401762113411</v>
          </cell>
          <cell r="Q160">
            <v>-451.6348761338362</v>
          </cell>
          <cell r="R160">
            <v>5.0939702408999068</v>
          </cell>
          <cell r="S160">
            <v>-816.17558391233399</v>
          </cell>
          <cell r="T160">
            <v>83.817987391072549</v>
          </cell>
          <cell r="U160">
            <v>2724.6613113648714</v>
          </cell>
          <cell r="V160">
            <v>-1355.3095764007589</v>
          </cell>
          <cell r="W160">
            <v>5643.4925524462042</v>
          </cell>
          <cell r="X160">
            <v>-3515.793648524972</v>
          </cell>
          <cell r="Y160">
            <v>-738.37559369576365</v>
          </cell>
          <cell r="Z160">
            <v>1066.1820630038674</v>
          </cell>
          <cell r="AA160">
            <v>724.68359937481569</v>
          </cell>
        </row>
        <row r="161">
          <cell r="B161" t="str">
            <v>Somatoria com Projeto Original</v>
          </cell>
          <cell r="F161">
            <v>7571.9873692779101</v>
          </cell>
          <cell r="G161">
            <v>0.21475883906700452</v>
          </cell>
          <cell r="H161">
            <v>-56736.051235151026</v>
          </cell>
          <cell r="I161">
            <v>-26384.963856901835</v>
          </cell>
          <cell r="J161">
            <v>4756.7189766156407</v>
          </cell>
          <cell r="K161">
            <v>8023.3026217620845</v>
          </cell>
          <cell r="L161">
            <v>739.81399248712842</v>
          </cell>
          <cell r="M161">
            <v>14985.347860336178</v>
          </cell>
          <cell r="N161">
            <v>38304.339995058835</v>
          </cell>
          <cell r="O161">
            <v>37830.437123489683</v>
          </cell>
          <cell r="P161">
            <v>36333.246712621141</v>
          </cell>
          <cell r="Q161">
            <v>31888.913918866165</v>
          </cell>
          <cell r="R161">
            <v>24929.266865240901</v>
          </cell>
          <cell r="S161">
            <v>38329.191611087663</v>
          </cell>
          <cell r="T161">
            <v>40267.461282391065</v>
          </cell>
          <cell r="U161">
            <v>56541.319706364862</v>
          </cell>
          <cell r="V161">
            <v>50123.144018599232</v>
          </cell>
          <cell r="W161">
            <v>55099.967947446203</v>
          </cell>
          <cell r="X161">
            <v>60163.814946475031</v>
          </cell>
          <cell r="Y161">
            <v>32127.596401304236</v>
          </cell>
          <cell r="Z161">
            <v>39698.314718003865</v>
          </cell>
          <cell r="AA161">
            <v>86373.992194374805</v>
          </cell>
        </row>
        <row r="162">
          <cell r="B162" t="str">
            <v>Investimentos 5ª Adequação</v>
          </cell>
        </row>
        <row r="163">
          <cell r="B163" t="str">
            <v>Fluxo de Caixa do Fator</v>
          </cell>
          <cell r="H163">
            <v>-1.8170377464915646E-2</v>
          </cell>
          <cell r="I163">
            <v>3.9512942405053766E-4</v>
          </cell>
          <cell r="J163">
            <v>-5.5954167090559146</v>
          </cell>
          <cell r="K163">
            <v>780.57781683375231</v>
          </cell>
          <cell r="L163">
            <v>8416.5805570837001</v>
          </cell>
          <cell r="M163">
            <v>-3118.447629493161</v>
          </cell>
          <cell r="N163">
            <v>-4753.4577080174085</v>
          </cell>
          <cell r="O163">
            <v>-1545.8451358764555</v>
          </cell>
          <cell r="P163">
            <v>-767.18350133809668</v>
          </cell>
          <cell r="Q163">
            <v>-1528.1908047785762</v>
          </cell>
          <cell r="R163">
            <v>-235.72479456932888</v>
          </cell>
          <cell r="S163">
            <v>-461.36239897576189</v>
          </cell>
          <cell r="T163">
            <v>83.380142208816068</v>
          </cell>
          <cell r="U163">
            <v>441.52052443218918</v>
          </cell>
          <cell r="V163">
            <v>607.94586792451935</v>
          </cell>
          <cell r="W163">
            <v>820.05040193341245</v>
          </cell>
          <cell r="X163">
            <v>51.496213227061858</v>
          </cell>
          <cell r="Y163">
            <v>1168.9614538340588</v>
          </cell>
          <cell r="Z163">
            <v>122.3892989695149</v>
          </cell>
          <cell r="AA163">
            <v>-77.02097042976618</v>
          </cell>
        </row>
        <row r="164">
          <cell r="B164" t="str">
            <v>Somatoria com Projeto Original</v>
          </cell>
          <cell r="F164">
            <v>719.94591002820539</v>
          </cell>
          <cell r="G164">
            <v>0.20116248786645211</v>
          </cell>
          <cell r="H164">
            <v>-56737.198967162461</v>
          </cell>
          <cell r="I164">
            <v>-26383.008939870579</v>
          </cell>
          <cell r="J164">
            <v>-15940.646851709054</v>
          </cell>
          <cell r="K164">
            <v>-5721.485118166248</v>
          </cell>
          <cell r="L164">
            <v>28207.050452083698</v>
          </cell>
          <cell r="M164">
            <v>20489.684265506847</v>
          </cell>
          <cell r="N164">
            <v>36010.675786982596</v>
          </cell>
          <cell r="O164">
            <v>38072.569959123546</v>
          </cell>
          <cell r="P164">
            <v>35054.759193661906</v>
          </cell>
          <cell r="Q164">
            <v>30812.357990221426</v>
          </cell>
          <cell r="R164">
            <v>24688.448100430673</v>
          </cell>
          <cell r="S164">
            <v>38684.004796024237</v>
          </cell>
          <cell r="T164">
            <v>40267.023437208809</v>
          </cell>
          <cell r="U164">
            <v>54258.178919432183</v>
          </cell>
          <cell r="V164">
            <v>52086.399462924514</v>
          </cell>
          <cell r="W164">
            <v>50276.525796933412</v>
          </cell>
          <cell r="X164">
            <v>63731.104808227064</v>
          </cell>
          <cell r="Y164">
            <v>34034.933448834061</v>
          </cell>
          <cell r="Z164">
            <v>38754.52195396951</v>
          </cell>
          <cell r="AA164">
            <v>85572.287624570235</v>
          </cell>
        </row>
        <row r="165">
          <cell r="B165" t="str">
            <v>Onus Variável - Rec. Ass. de 28% para 25% e Rec. NOp. de 28% para 3%</v>
          </cell>
        </row>
        <row r="166">
          <cell r="B166" t="str">
            <v>Fluxo de Caixa do Fator</v>
          </cell>
          <cell r="H166">
            <v>0.84419999999999384</v>
          </cell>
          <cell r="I166">
            <v>1.2807719999999381</v>
          </cell>
          <cell r="J166">
            <v>1.2955334399998399</v>
          </cell>
          <cell r="K166">
            <v>1.3105901088002518</v>
          </cell>
          <cell r="L166">
            <v>1.3259479109762151</v>
          </cell>
          <cell r="M166">
            <v>1.3416128691954965</v>
          </cell>
          <cell r="N166">
            <v>1.3575911265795595</v>
          </cell>
          <cell r="O166">
            <v>1.3738889491111514</v>
          </cell>
          <cell r="P166">
            <v>1.3905127280930765</v>
          </cell>
          <cell r="Q166">
            <v>1.4074689826551094</v>
          </cell>
          <cell r="R166">
            <v>1.4247643623084376</v>
          </cell>
          <cell r="S166">
            <v>1.4424056495543391</v>
          </cell>
          <cell r="T166">
            <v>1.4603997625455669</v>
          </cell>
          <cell r="U166">
            <v>1.4787537577964849</v>
          </cell>
          <cell r="V166">
            <v>1.4974748329523118</v>
          </cell>
          <cell r="W166">
            <v>1.5165703296113771</v>
          </cell>
          <cell r="X166">
            <v>1.5360477362037455</v>
          </cell>
          <cell r="Y166">
            <v>1.5559146909274251</v>
          </cell>
          <cell r="Z166">
            <v>1.5761789847461205</v>
          </cell>
          <cell r="AA166">
            <v>1.5968485644412205</v>
          </cell>
        </row>
        <row r="167">
          <cell r="B167" t="str">
            <v>Somatoria com Projeto Original</v>
          </cell>
          <cell r="F167">
            <v>6.1600265927987445</v>
          </cell>
          <cell r="G167">
            <v>0.19985223380243691</v>
          </cell>
          <cell r="H167">
            <v>-56736.336596784997</v>
          </cell>
          <cell r="I167">
            <v>-26381.728563000004</v>
          </cell>
          <cell r="J167">
            <v>-15933.755901559998</v>
          </cell>
          <cell r="K167">
            <v>-6500.7523448911998</v>
          </cell>
          <cell r="L167">
            <v>19791.795842910975</v>
          </cell>
          <cell r="M167">
            <v>23609.473507869203</v>
          </cell>
          <cell r="N167">
            <v>40765.491086126582</v>
          </cell>
          <cell r="O167">
            <v>39619.788983949118</v>
          </cell>
          <cell r="P167">
            <v>35823.333207728101</v>
          </cell>
          <cell r="Q167">
            <v>32341.956263982658</v>
          </cell>
          <cell r="R167">
            <v>24925.597659362309</v>
          </cell>
          <cell r="S167">
            <v>39146.809600649554</v>
          </cell>
          <cell r="T167">
            <v>40185.10369476254</v>
          </cell>
          <cell r="U167">
            <v>53818.137148757785</v>
          </cell>
          <cell r="V167">
            <v>51479.951069832947</v>
          </cell>
          <cell r="W167">
            <v>49457.991965329609</v>
          </cell>
          <cell r="X167">
            <v>63681.14464273621</v>
          </cell>
          <cell r="Y167">
            <v>32867.527909690929</v>
          </cell>
          <cell r="Z167">
            <v>38633.70883398474</v>
          </cell>
          <cell r="AA167">
            <v>85650.905443564436</v>
          </cell>
        </row>
        <row r="168">
          <cell r="B168" t="str">
            <v>Parcelamento de Reajuste Tarifário - Julho/2003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-1633.1564023243907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-788.01214227861135</v>
          </cell>
          <cell r="G170">
            <v>0.198416252759259</v>
          </cell>
          <cell r="H170">
            <v>-56737.180796784996</v>
          </cell>
          <cell r="I170">
            <v>-26383.009335000002</v>
          </cell>
          <cell r="J170">
            <v>-15935.051434999998</v>
          </cell>
          <cell r="K170">
            <v>-8135.2193373243908</v>
          </cell>
          <cell r="L170">
            <v>19790.469894999998</v>
          </cell>
          <cell r="M170">
            <v>23608.131895000006</v>
          </cell>
          <cell r="N170">
            <v>40764.133495000002</v>
          </cell>
          <cell r="O170">
            <v>39618.415095000004</v>
          </cell>
          <cell r="P170">
            <v>35821.942695000005</v>
          </cell>
          <cell r="Q170">
            <v>32340.548795000002</v>
          </cell>
          <cell r="R170">
            <v>24924.172895</v>
          </cell>
          <cell r="S170">
            <v>39145.367194999999</v>
          </cell>
          <cell r="T170">
            <v>40183.643294999994</v>
          </cell>
          <cell r="U170">
            <v>53816.658394999991</v>
          </cell>
          <cell r="V170">
            <v>51478.453594999992</v>
          </cell>
          <cell r="W170">
            <v>49456.475395000001</v>
          </cell>
          <cell r="X170">
            <v>63679.608595000005</v>
          </cell>
          <cell r="Y170">
            <v>32865.971995</v>
          </cell>
          <cell r="Z170">
            <v>38632.132654999994</v>
          </cell>
          <cell r="AA170">
            <v>85649.308594999995</v>
          </cell>
        </row>
        <row r="171">
          <cell r="B171" t="str">
            <v>Majoração da COFINS</v>
          </cell>
        </row>
        <row r="172">
          <cell r="B172" t="str">
            <v>Fluxo de Caixa do Fator</v>
          </cell>
          <cell r="H172">
            <v>-290.60287078427211</v>
          </cell>
          <cell r="I172">
            <v>-496.25797506822101</v>
          </cell>
          <cell r="J172">
            <v>-564.49381129760593</v>
          </cell>
          <cell r="K172">
            <v>-710.52456815727203</v>
          </cell>
          <cell r="L172">
            <v>-1166.5608941515866</v>
          </cell>
          <cell r="M172">
            <v>-646.36469021456105</v>
          </cell>
          <cell r="N172">
            <v>-667.68403078835013</v>
          </cell>
          <cell r="O172">
            <v>-689.70312607853577</v>
          </cell>
          <cell r="P172">
            <v>-710.77072712650204</v>
          </cell>
          <cell r="Q172">
            <v>-732.48581005559413</v>
          </cell>
          <cell r="R172">
            <v>-754.86838480991548</v>
          </cell>
          <cell r="S172">
            <v>-777.93908299897907</v>
          </cell>
          <cell r="T172">
            <v>-801.71917730974405</v>
          </cell>
          <cell r="U172">
            <v>-822.22444360157738</v>
          </cell>
          <cell r="V172">
            <v>-843.25863316146501</v>
          </cell>
          <cell r="W172">
            <v>-864.83549496909825</v>
          </cell>
          <cell r="X172">
            <v>-907.12868342156628</v>
          </cell>
          <cell r="Y172">
            <v>-930.3973724160835</v>
          </cell>
          <cell r="Z172">
            <v>-954.26811090089791</v>
          </cell>
          <cell r="AA172">
            <v>-978.75660026056175</v>
          </cell>
        </row>
        <row r="173">
          <cell r="B173" t="str">
            <v>Somatoria com Projeto Original</v>
          </cell>
          <cell r="F173">
            <v>-3107.3999154740454</v>
          </cell>
          <cell r="G173">
            <v>0.19422295541213425</v>
          </cell>
          <cell r="H173">
            <v>-57027.783667569267</v>
          </cell>
          <cell r="I173">
            <v>-26879.267310068222</v>
          </cell>
          <cell r="J173">
            <v>-16499.545246297603</v>
          </cell>
          <cell r="K173">
            <v>-7212.5875031572723</v>
          </cell>
          <cell r="L173">
            <v>18623.909000848413</v>
          </cell>
          <cell r="M173">
            <v>22961.767204785443</v>
          </cell>
          <cell r="N173">
            <v>40096.449464211655</v>
          </cell>
          <cell r="O173">
            <v>38928.711968921467</v>
          </cell>
          <cell r="P173">
            <v>35111.171967873503</v>
          </cell>
          <cell r="Q173">
            <v>31608.062984944409</v>
          </cell>
          <cell r="R173">
            <v>24169.304510190083</v>
          </cell>
          <cell r="S173">
            <v>38367.42811200102</v>
          </cell>
          <cell r="T173">
            <v>39381.924117690251</v>
          </cell>
          <cell r="U173">
            <v>52994.433951398416</v>
          </cell>
          <cell r="V173">
            <v>50635.194961838526</v>
          </cell>
          <cell r="W173">
            <v>48591.639900030903</v>
          </cell>
          <cell r="X173">
            <v>62772.479911578441</v>
          </cell>
          <cell r="Y173">
            <v>31935.574622583918</v>
          </cell>
          <cell r="Z173">
            <v>37677.864544099095</v>
          </cell>
          <cell r="AA173">
            <v>84670.551994739435</v>
          </cell>
        </row>
        <row r="174">
          <cell r="B174" t="str">
            <v>Majoração do PIS</v>
          </cell>
        </row>
        <row r="175">
          <cell r="B175" t="str">
            <v>Fluxo de Caixa do Fator</v>
          </cell>
          <cell r="H175">
            <v>-0.46727767787951624</v>
          </cell>
          <cell r="I175">
            <v>-0.79843679968752945</v>
          </cell>
          <cell r="J175">
            <v>-78.578388646710607</v>
          </cell>
          <cell r="K175">
            <v>-296.25841408792439</v>
          </cell>
          <cell r="L175">
            <v>-103.79217761890652</v>
          </cell>
          <cell r="M175">
            <v>-1.040121288823135</v>
          </cell>
          <cell r="N175">
            <v>-1.0744432829853066</v>
          </cell>
          <cell r="O175">
            <v>-1.1098919220169432</v>
          </cell>
          <cell r="P175">
            <v>-1.1438081923643098</v>
          </cell>
          <cell r="Q175">
            <v>-1.178766925569297</v>
          </cell>
          <cell r="R175">
            <v>-1.2148003401171172</v>
          </cell>
          <cell r="S175">
            <v>-1.2519416554911129</v>
          </cell>
          <cell r="T175">
            <v>-1.2902251234301048</v>
          </cell>
          <cell r="U175">
            <v>-1.3232349345500041</v>
          </cell>
          <cell r="V175">
            <v>-1.3570962747067052</v>
          </cell>
          <cell r="W175">
            <v>-1.3918312799676449</v>
          </cell>
          <cell r="X175">
            <v>-1.4599256298641785</v>
          </cell>
          <cell r="Y175">
            <v>-1.4973845736922715</v>
          </cell>
          <cell r="Z175">
            <v>-1.5358127856178021</v>
          </cell>
          <cell r="AA175">
            <v>-1.5752355453449729</v>
          </cell>
        </row>
        <row r="176">
          <cell r="B176" t="str">
            <v>Somatoria com Projeto Original</v>
          </cell>
          <cell r="F176">
            <v>-233.34594811212102</v>
          </cell>
          <cell r="G176">
            <v>0.19941797213545673</v>
          </cell>
          <cell r="H176">
            <v>-56737.648074462879</v>
          </cell>
          <cell r="I176">
            <v>-26383.807771799689</v>
          </cell>
          <cell r="J176">
            <v>-16013.629823646708</v>
          </cell>
          <cell r="K176">
            <v>-6798.3213490879243</v>
          </cell>
          <cell r="L176">
            <v>19686.677717381091</v>
          </cell>
          <cell r="M176">
            <v>23607.091773711181</v>
          </cell>
          <cell r="N176">
            <v>40763.059051717013</v>
          </cell>
          <cell r="O176">
            <v>39617.305203077987</v>
          </cell>
          <cell r="P176">
            <v>35820.798886807643</v>
          </cell>
          <cell r="Q176">
            <v>32339.370028074434</v>
          </cell>
          <cell r="R176">
            <v>24922.958094659883</v>
          </cell>
          <cell r="S176">
            <v>39144.115253344506</v>
          </cell>
          <cell r="T176">
            <v>40182.353069876561</v>
          </cell>
          <cell r="U176">
            <v>53815.335160065442</v>
          </cell>
          <cell r="V176">
            <v>51477.096498725288</v>
          </cell>
          <cell r="W176">
            <v>49455.083563720036</v>
          </cell>
          <cell r="X176">
            <v>63678.148669370144</v>
          </cell>
          <cell r="Y176">
            <v>32864.47461042631</v>
          </cell>
          <cell r="Z176">
            <v>38630.596842214378</v>
          </cell>
          <cell r="AA176">
            <v>85647.733359454651</v>
          </cell>
        </row>
        <row r="177">
          <cell r="B177" t="str">
            <v>Alteração do ISS-QN</v>
          </cell>
        </row>
        <row r="178">
          <cell r="B178" t="str">
            <v>Fluxo de Caixa do Fator</v>
          </cell>
          <cell r="H178">
            <v>0</v>
          </cell>
          <cell r="I178">
            <v>0</v>
          </cell>
          <cell r="J178">
            <v>-732.49800115223093</v>
          </cell>
          <cell r="K178">
            <v>-2300.5385713058117</v>
          </cell>
          <cell r="L178">
            <v>-3053.4785970849007</v>
          </cell>
          <cell r="M178">
            <v>-3202.6092178273993</v>
          </cell>
          <cell r="N178">
            <v>-3308.2419841400879</v>
          </cell>
          <cell r="O178">
            <v>-3417.341882659422</v>
          </cell>
          <cell r="P178">
            <v>-3521.7273438729735</v>
          </cell>
          <cell r="Q178">
            <v>-3629.3209372355386</v>
          </cell>
          <cell r="R178">
            <v>-3740.2218076309737</v>
          </cell>
          <cell r="S178">
            <v>-3854.5321801579557</v>
          </cell>
          <cell r="T178">
            <v>-3972.3574563123416</v>
          </cell>
          <cell r="U178">
            <v>-4073.9566959041563</v>
          </cell>
          <cell r="V178">
            <v>-4178.1766366396996</v>
          </cell>
          <cell r="W178">
            <v>-4285.0854017318543</v>
          </cell>
          <cell r="X178">
            <v>-4494.6389406809203</v>
          </cell>
          <cell r="Y178">
            <v>-4609.9303409738823</v>
          </cell>
          <cell r="Z178">
            <v>-4728.2047668753712</v>
          </cell>
          <cell r="AA178">
            <v>-4849.5400153355431</v>
          </cell>
        </row>
        <row r="179">
          <cell r="B179" t="str">
            <v>Somatoria com Projeto Original</v>
          </cell>
          <cell r="F179">
            <v>-9617.1810003707033</v>
          </cell>
          <cell r="G179">
            <v>0.18204183549090305</v>
          </cell>
          <cell r="H179">
            <v>-56737.180796784996</v>
          </cell>
          <cell r="I179">
            <v>-26383.009335000002</v>
          </cell>
          <cell r="J179">
            <v>-16667.549436152229</v>
          </cell>
          <cell r="K179">
            <v>-8802.6015063058112</v>
          </cell>
          <cell r="L179">
            <v>16736.991297915098</v>
          </cell>
          <cell r="M179">
            <v>20405.522677172608</v>
          </cell>
          <cell r="N179">
            <v>37455.891510859918</v>
          </cell>
          <cell r="O179">
            <v>36201.073212340583</v>
          </cell>
          <cell r="P179">
            <v>32300.21535112703</v>
          </cell>
          <cell r="Q179">
            <v>28711.227857764465</v>
          </cell>
          <cell r="R179">
            <v>21183.951087369027</v>
          </cell>
          <cell r="S179">
            <v>35290.835014842043</v>
          </cell>
          <cell r="T179">
            <v>36211.285838687654</v>
          </cell>
          <cell r="U179">
            <v>49742.701699095836</v>
          </cell>
          <cell r="V179">
            <v>47300.276958360293</v>
          </cell>
          <cell r="W179">
            <v>45171.389993268145</v>
          </cell>
          <cell r="X179">
            <v>59184.969654319088</v>
          </cell>
          <cell r="Y179">
            <v>28256.041654026118</v>
          </cell>
          <cell r="Z179">
            <v>33903.927888124621</v>
          </cell>
          <cell r="AA179">
            <v>80799.768579664451</v>
          </cell>
        </row>
        <row r="180">
          <cell r="B180" t="str">
            <v>6ª Adequação - Investimentos</v>
          </cell>
        </row>
        <row r="181">
          <cell r="B181" t="str">
            <v>Fluxo de Caixa do Fator</v>
          </cell>
          <cell r="H181" t="e">
            <v>#REF!</v>
          </cell>
          <cell r="I181" t="e">
            <v>#REF!</v>
          </cell>
          <cell r="J181" t="e">
            <v>#REF!</v>
          </cell>
          <cell r="K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 t="e">
            <v>#REF!</v>
          </cell>
          <cell r="Q181" t="e">
            <v>#REF!</v>
          </cell>
          <cell r="R181" t="e">
            <v>#REF!</v>
          </cell>
          <cell r="S181" t="e">
            <v>#REF!</v>
          </cell>
          <cell r="T181" t="e">
            <v>#REF!</v>
          </cell>
          <cell r="U181" t="e">
            <v>#REF!</v>
          </cell>
          <cell r="V181" t="e">
            <v>#REF!</v>
          </cell>
          <cell r="W181" t="e">
            <v>#REF!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</row>
        <row r="182">
          <cell r="B182" t="str">
            <v>Somatoria com Projeto Original</v>
          </cell>
          <cell r="F182" t="e">
            <v>#REF!</v>
          </cell>
          <cell r="G182" t="e">
            <v>#VALUE!</v>
          </cell>
          <cell r="H182" t="e">
            <v>#REF!</v>
          </cell>
          <cell r="I182" t="e">
            <v>#REF!</v>
          </cell>
          <cell r="J182" t="e">
            <v>#REF!</v>
          </cell>
          <cell r="K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 t="e">
            <v>#REF!</v>
          </cell>
          <cell r="Q182" t="e">
            <v>#REF!</v>
          </cell>
          <cell r="R182" t="e">
            <v>#REF!</v>
          </cell>
          <cell r="S182" t="e">
            <v>#REF!</v>
          </cell>
          <cell r="T182" t="e">
            <v>#REF!</v>
          </cell>
          <cell r="U182" t="e">
            <v>#REF!</v>
          </cell>
          <cell r="V182" t="e">
            <v>#REF!</v>
          </cell>
          <cell r="W182" t="e">
            <v>#REF!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 t="e">
            <v>#REF!</v>
          </cell>
          <cell r="I184" t="e">
            <v>#REF!</v>
          </cell>
          <cell r="J184" t="e">
            <v>#REF!</v>
          </cell>
          <cell r="K184" t="e">
            <v>#REF!</v>
          </cell>
          <cell r="L184" t="e">
            <v>#REF!</v>
          </cell>
          <cell r="M184" t="e">
            <v>#REF!</v>
          </cell>
          <cell r="N184" t="e">
            <v>#REF!</v>
          </cell>
          <cell r="O184" t="e">
            <v>#REF!</v>
          </cell>
          <cell r="P184" t="e">
            <v>#REF!</v>
          </cell>
          <cell r="Q184" t="e">
            <v>#REF!</v>
          </cell>
          <cell r="R184" t="e">
            <v>#REF!</v>
          </cell>
          <cell r="S184" t="e">
            <v>#REF!</v>
          </cell>
          <cell r="T184" t="e">
            <v>#REF!</v>
          </cell>
          <cell r="U184" t="e">
            <v>#REF!</v>
          </cell>
          <cell r="V184" t="e">
            <v>#REF!</v>
          </cell>
          <cell r="W184" t="e">
            <v>#REF!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</row>
        <row r="185">
          <cell r="B185" t="str">
            <v>Somatoria com Projeto Original</v>
          </cell>
          <cell r="F185" t="e">
            <v>#REF!</v>
          </cell>
          <cell r="G185" t="e">
            <v>#VALUE!</v>
          </cell>
          <cell r="H185" t="e">
            <v>#REF!</v>
          </cell>
          <cell r="I185" t="e">
            <v>#REF!</v>
          </cell>
          <cell r="J185" t="e">
            <v>#REF!</v>
          </cell>
          <cell r="K185" t="e">
            <v>#REF!</v>
          </cell>
          <cell r="L185" t="e">
            <v>#REF!</v>
          </cell>
          <cell r="M185" t="e">
            <v>#REF!</v>
          </cell>
          <cell r="N185" t="e">
            <v>#REF!</v>
          </cell>
          <cell r="O185" t="e">
            <v>#REF!</v>
          </cell>
          <cell r="P185" t="e">
            <v>#REF!</v>
          </cell>
          <cell r="Q185" t="e">
            <v>#REF!</v>
          </cell>
          <cell r="R185" t="e">
            <v>#REF!</v>
          </cell>
          <cell r="S185" t="e">
            <v>#REF!</v>
          </cell>
          <cell r="T185" t="e">
            <v>#REF!</v>
          </cell>
          <cell r="U185" t="e">
            <v>#REF!</v>
          </cell>
          <cell r="V185" t="e">
            <v>#REF!</v>
          </cell>
          <cell r="W185" t="e">
            <v>#REF!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42981.778669067578</v>
          </cell>
          <cell r="H191">
            <v>73399.52395411444</v>
          </cell>
          <cell r="I191">
            <v>83491.101692401731</v>
          </cell>
          <cell r="J191">
            <v>85602.952888216227</v>
          </cell>
          <cell r="K191">
            <v>91147.689353637514</v>
          </cell>
          <cell r="L191">
            <v>95600.588257570809</v>
          </cell>
          <cell r="M191">
            <v>98754.025085785805</v>
          </cell>
          <cell r="N191">
            <v>102009.88111222906</v>
          </cell>
          <cell r="O191">
            <v>105126.06313080249</v>
          </cell>
          <cell r="P191">
            <v>108337.95740026173</v>
          </cell>
          <cell r="Q191">
            <v>111648.57383336568</v>
          </cell>
          <cell r="R191">
            <v>115059.96269211765</v>
          </cell>
          <cell r="S191">
            <v>118578.22313519091</v>
          </cell>
          <cell r="T191">
            <v>121611.11437588021</v>
          </cell>
          <cell r="U191">
            <v>124722.24349079856</v>
          </cell>
          <cell r="V191">
            <v>127912.53676901769</v>
          </cell>
          <cell r="W191">
            <v>134167.97047858228</v>
          </cell>
          <cell r="X191">
            <v>137609.49138534666</v>
          </cell>
          <cell r="Y191">
            <v>141141.48041817182</v>
          </cell>
          <cell r="Z191">
            <v>144762.0020076026</v>
          </cell>
          <cell r="AA191">
            <v>2163665.1601301613</v>
          </cell>
        </row>
        <row r="192">
          <cell r="B192" t="str">
            <v>1.1 - Operacionais    (1.1.1 + 1.1.2)</v>
          </cell>
          <cell r="G192">
            <v>42981.778669067578</v>
          </cell>
          <cell r="H192">
            <v>73399.52395411444</v>
          </cell>
          <cell r="I192">
            <v>83491.101692401731</v>
          </cell>
          <cell r="J192">
            <v>85602.952888216227</v>
          </cell>
          <cell r="K192">
            <v>91147.689353637514</v>
          </cell>
          <cell r="L192">
            <v>95600.588257570809</v>
          </cell>
          <cell r="M192">
            <v>98754.025085785805</v>
          </cell>
          <cell r="N192">
            <v>102009.88111222906</v>
          </cell>
          <cell r="O192">
            <v>105126.06313080249</v>
          </cell>
          <cell r="P192">
            <v>108337.95740026173</v>
          </cell>
          <cell r="Q192">
            <v>111648.57383336568</v>
          </cell>
          <cell r="R192">
            <v>115059.96269211765</v>
          </cell>
          <cell r="S192">
            <v>118578.22313519091</v>
          </cell>
          <cell r="T192">
            <v>121611.11437588021</v>
          </cell>
          <cell r="U192">
            <v>124722.24349079856</v>
          </cell>
          <cell r="V192">
            <v>127912.53676901769</v>
          </cell>
          <cell r="W192">
            <v>134167.97047858228</v>
          </cell>
          <cell r="X192">
            <v>137609.49138534666</v>
          </cell>
          <cell r="Y192">
            <v>141141.48041817182</v>
          </cell>
          <cell r="Z192">
            <v>144762.0020076026</v>
          </cell>
          <cell r="AA192">
            <v>2163665.1601301613</v>
          </cell>
        </row>
        <row r="193">
          <cell r="B193" t="str">
            <v>1.1.1 - Receitas de  Pedágios    (Transp. Qd.2.1.1.2)</v>
          </cell>
          <cell r="G193">
            <v>42918.728907355711</v>
          </cell>
          <cell r="H193">
            <v>73335.170396858215</v>
          </cell>
          <cell r="I193">
            <v>83426.752991392408</v>
          </cell>
          <cell r="J193">
            <v>85537.598368012274</v>
          </cell>
          <cell r="K193">
            <v>91082.636147123616</v>
          </cell>
          <cell r="L193">
            <v>95533.540290929421</v>
          </cell>
          <cell r="M193">
            <v>98685.974208082524</v>
          </cell>
          <cell r="N193">
            <v>101941.83161754541</v>
          </cell>
          <cell r="O193">
            <v>105057.01460156949</v>
          </cell>
          <cell r="P193">
            <v>108267.90676077316</v>
          </cell>
          <cell r="Q193">
            <v>111577.52540238072</v>
          </cell>
          <cell r="R193">
            <v>114988.91461844981</v>
          </cell>
          <cell r="S193">
            <v>118505.17050140261</v>
          </cell>
          <cell r="T193">
            <v>121537.06426355509</v>
          </cell>
          <cell r="U193">
            <v>124647.19282163159</v>
          </cell>
          <cell r="V193">
            <v>127837.48928332981</v>
          </cell>
          <cell r="W193">
            <v>134091.92357437478</v>
          </cell>
          <cell r="X193">
            <v>137532.44142815459</v>
          </cell>
          <cell r="Y193">
            <v>141062.02947148957</v>
          </cell>
          <cell r="Z193">
            <v>144682.95370968524</v>
          </cell>
          <cell r="AA193">
            <v>2162249.8593640961</v>
          </cell>
        </row>
        <row r="194">
          <cell r="B194" t="str">
            <v>1.1.2 - Outras Receitas Operacionais    (calculado 2.1.2.)</v>
          </cell>
          <cell r="G194">
            <v>63.049761711866722</v>
          </cell>
          <cell r="H194">
            <v>64.353557256218977</v>
          </cell>
          <cell r="I194">
            <v>64.34870100931677</v>
          </cell>
          <cell r="J194">
            <v>65.3545202039533</v>
          </cell>
          <cell r="K194">
            <v>65.053206513898246</v>
          </cell>
          <cell r="L194">
            <v>67.047966641394993</v>
          </cell>
          <cell r="M194">
            <v>68.050877703281188</v>
          </cell>
          <cell r="N194">
            <v>68.049494683656008</v>
          </cell>
          <cell r="O194">
            <v>69.048529232991157</v>
          </cell>
          <cell r="P194">
            <v>70.050639488573665</v>
          </cell>
          <cell r="Q194">
            <v>71.048430984952105</v>
          </cell>
          <cell r="R194">
            <v>71.04807366784533</v>
          </cell>
          <cell r="S194">
            <v>73.052633788308</v>
          </cell>
          <cell r="T194">
            <v>74.050112325112437</v>
          </cell>
          <cell r="U194">
            <v>75.05066916697686</v>
          </cell>
          <cell r="V194">
            <v>75.047485687884489</v>
          </cell>
          <cell r="W194">
            <v>76.046904207509684</v>
          </cell>
          <cell r="X194">
            <v>77.049957192066216</v>
          </cell>
          <cell r="Y194">
            <v>79.450946682244435</v>
          </cell>
          <cell r="Z194">
            <v>79.048297917362731</v>
          </cell>
          <cell r="AA194">
            <v>1415.3007660654132</v>
          </cell>
        </row>
        <row r="195">
          <cell r="B195" t="str">
            <v>2 -  DEDUÇÕES DA RECEITA    (2.1)</v>
          </cell>
          <cell r="G195">
            <v>1719.4501921364872</v>
          </cell>
          <cell r="H195">
            <v>2686.962626377926</v>
          </cell>
          <cell r="I195">
            <v>4265.6040472315526</v>
          </cell>
          <cell r="J195">
            <v>7204.7790777332639</v>
          </cell>
          <cell r="K195">
            <v>8868.8938706406389</v>
          </cell>
          <cell r="L195">
            <v>8279.7051848417213</v>
          </cell>
          <cell r="M195">
            <v>8552.8032441933592</v>
          </cell>
          <cell r="N195">
            <v>8834.8363280710473</v>
          </cell>
          <cell r="O195">
            <v>9104.7091493719981</v>
          </cell>
          <cell r="P195">
            <v>9382.8745490423116</v>
          </cell>
          <cell r="Q195">
            <v>9669.5901808841991</v>
          </cell>
          <cell r="R195">
            <v>9965.0937946432459</v>
          </cell>
          <cell r="S195">
            <v>10269.73613509079</v>
          </cell>
          <cell r="T195">
            <v>10532.402552513489</v>
          </cell>
          <cell r="U195">
            <v>10801.844476499999</v>
          </cell>
          <cell r="V195">
            <v>11078.208684051984</v>
          </cell>
          <cell r="W195">
            <v>11619.969948626238</v>
          </cell>
          <cell r="X195">
            <v>11918.032264941026</v>
          </cell>
          <cell r="Y195">
            <v>12223.844291621683</v>
          </cell>
          <cell r="Z195">
            <v>12537.494323561841</v>
          </cell>
          <cell r="AA195">
            <v>179516.83492207481</v>
          </cell>
        </row>
        <row r="196">
          <cell r="B196" t="str">
            <v>2.1 - Tributos sobre Faturamento    (2.1.1+ .... + 2.1.4)</v>
          </cell>
          <cell r="G196">
            <v>1719.4501921364872</v>
          </cell>
          <cell r="H196">
            <v>2686.962626377926</v>
          </cell>
          <cell r="I196">
            <v>4265.6040472315526</v>
          </cell>
          <cell r="J196">
            <v>7204.7790777332639</v>
          </cell>
          <cell r="K196">
            <v>8868.8938706406389</v>
          </cell>
          <cell r="L196">
            <v>8279.7051848417213</v>
          </cell>
          <cell r="M196">
            <v>8552.8032441933592</v>
          </cell>
          <cell r="N196">
            <v>8834.8363280710473</v>
          </cell>
          <cell r="O196">
            <v>9104.7091493719981</v>
          </cell>
          <cell r="P196">
            <v>9382.8745490423116</v>
          </cell>
          <cell r="Q196">
            <v>9669.5901808841991</v>
          </cell>
          <cell r="R196">
            <v>9965.0937946432459</v>
          </cell>
          <cell r="S196">
            <v>10269.73613509079</v>
          </cell>
          <cell r="T196">
            <v>10532.402552513489</v>
          </cell>
          <cell r="U196">
            <v>10801.844476499999</v>
          </cell>
          <cell r="V196">
            <v>11078.208684051984</v>
          </cell>
          <cell r="W196">
            <v>11619.969948626238</v>
          </cell>
          <cell r="X196">
            <v>11918.032264941026</v>
          </cell>
          <cell r="Y196">
            <v>12223.844291621683</v>
          </cell>
          <cell r="Z196">
            <v>12537.494323561841</v>
          </cell>
          <cell r="AA196">
            <v>179516.83492207481</v>
          </cell>
        </row>
        <row r="197">
          <cell r="B197" t="str">
            <v>2.1.1 - I.S.S    (transp. Qd  1.3.)</v>
          </cell>
          <cell r="G197">
            <v>0</v>
          </cell>
          <cell r="H197">
            <v>0</v>
          </cell>
          <cell r="I197">
            <v>1093.280598734673</v>
          </cell>
          <cell r="J197">
            <v>3433.6396586653905</v>
          </cell>
          <cell r="K197">
            <v>4557.4307419177621</v>
          </cell>
          <cell r="L197">
            <v>4780.0137579513421</v>
          </cell>
          <cell r="M197">
            <v>4937.6746031941611</v>
          </cell>
          <cell r="N197">
            <v>5100.5102726260029</v>
          </cell>
          <cell r="O197">
            <v>5256.309468467125</v>
          </cell>
          <cell r="P197">
            <v>5416.8969212470729</v>
          </cell>
          <cell r="Q197">
            <v>5582.4206084044381</v>
          </cell>
          <cell r="R197">
            <v>5753.0331047133668</v>
          </cell>
          <cell r="S197">
            <v>5928.8917258393158</v>
          </cell>
          <cell r="T197">
            <v>6080.532381946502</v>
          </cell>
          <cell r="U197">
            <v>6236.0845322980595</v>
          </cell>
          <cell r="V197">
            <v>6395.6498533311251</v>
          </cell>
          <cell r="W197">
            <v>6708.4163293745078</v>
          </cell>
          <cell r="X197">
            <v>6880.4930462296752</v>
          </cell>
          <cell r="Y197">
            <v>7057.0220401124943</v>
          </cell>
          <cell r="Z197">
            <v>7238.1194258739451</v>
          </cell>
          <cell r="AA197">
            <v>98436.419070926975</v>
          </cell>
        </row>
        <row r="198">
          <cell r="B198" t="str">
            <v>2.1.2 - Cofins    (transp. Qd 1.3.)</v>
          </cell>
          <cell r="G198">
            <v>1293.3712014175785</v>
          </cell>
          <cell r="H198">
            <v>2208.6740239602304</v>
          </cell>
          <cell r="I198">
            <v>2512.3501104116258</v>
          </cell>
          <cell r="J198">
            <v>2772.5434878498054</v>
          </cell>
          <cell r="K198">
            <v>3564.0894499855663</v>
          </cell>
          <cell r="L198">
            <v>2876.7351833821044</v>
          </cell>
          <cell r="M198">
            <v>2971.6238312505675</v>
          </cell>
          <cell r="N198">
            <v>3069.6052731080672</v>
          </cell>
          <cell r="O198">
            <v>3163.3730941481422</v>
          </cell>
          <cell r="P198">
            <v>3260.0215510732855</v>
          </cell>
          <cell r="Q198">
            <v>3359.6407077268891</v>
          </cell>
          <cell r="R198">
            <v>3462.3023627960529</v>
          </cell>
          <cell r="S198">
            <v>3568.1602497332869</v>
          </cell>
          <cell r="T198">
            <v>3659.4229496095109</v>
          </cell>
          <cell r="U198">
            <v>3753.039844683829</v>
          </cell>
          <cell r="V198">
            <v>3849.0499816028887</v>
          </cell>
          <cell r="W198">
            <v>4037.2828176635358</v>
          </cell>
          <cell r="X198">
            <v>4140.8426223578044</v>
          </cell>
          <cell r="Y198">
            <v>4247.1103709020899</v>
          </cell>
          <cell r="Z198">
            <v>4356.0707868096069</v>
          </cell>
          <cell r="AA198">
            <v>66125.309900472465</v>
          </cell>
        </row>
        <row r="199">
          <cell r="B199" t="str">
            <v>2.1.3 - Pis / Pasep    (transp. Qd 1.3.)</v>
          </cell>
          <cell r="G199">
            <v>280.0789907189087</v>
          </cell>
          <cell r="H199">
            <v>478.28860241769536</v>
          </cell>
          <cell r="I199">
            <v>659.973338085254</v>
          </cell>
          <cell r="J199">
            <v>998.5959312180687</v>
          </cell>
          <cell r="K199">
            <v>747.37367873731023</v>
          </cell>
          <cell r="L199">
            <v>622.95624350827461</v>
          </cell>
          <cell r="M199">
            <v>643.50480974863046</v>
          </cell>
          <cell r="N199">
            <v>664.72078233697687</v>
          </cell>
          <cell r="O199">
            <v>685.02658675673001</v>
          </cell>
          <cell r="P199">
            <v>705.95607672195399</v>
          </cell>
          <cell r="Q199">
            <v>727.52886475287255</v>
          </cell>
          <cell r="R199">
            <v>749.75832713382601</v>
          </cell>
          <cell r="S199">
            <v>772.68415951818884</v>
          </cell>
          <cell r="T199">
            <v>792.44722095747511</v>
          </cell>
          <cell r="U199">
            <v>812.72009951811106</v>
          </cell>
          <cell r="V199">
            <v>833.50884911796959</v>
          </cell>
          <cell r="W199">
            <v>874.2708015881941</v>
          </cell>
          <cell r="X199">
            <v>896.69659635354765</v>
          </cell>
          <cell r="Y199">
            <v>919.71188060709869</v>
          </cell>
          <cell r="Z199">
            <v>943.30411087828998</v>
          </cell>
          <cell r="AA199">
            <v>14809.105950675381</v>
          </cell>
        </row>
        <row r="200">
          <cell r="B200" t="str">
            <v>2.1.4 - CPMF    (transp Qd 1.3.)</v>
          </cell>
          <cell r="G200">
            <v>146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146</v>
          </cell>
        </row>
        <row r="201">
          <cell r="B201" t="str">
            <v>3 -  RECEITA LIQUIDA    (1 - 2)</v>
          </cell>
          <cell r="G201">
            <v>41262.328476931092</v>
          </cell>
          <cell r="H201">
            <v>70712.561327736519</v>
          </cell>
          <cell r="I201">
            <v>79225.49764517018</v>
          </cell>
          <cell r="J201">
            <v>78398.173810482956</v>
          </cell>
          <cell r="K201">
            <v>82278.79548299688</v>
          </cell>
          <cell r="L201">
            <v>87320.883072729092</v>
          </cell>
          <cell r="M201">
            <v>90201.221841592444</v>
          </cell>
          <cell r="N201">
            <v>93175.044784158017</v>
          </cell>
          <cell r="O201">
            <v>96021.353981430497</v>
          </cell>
          <cell r="P201">
            <v>98955.082851219413</v>
          </cell>
          <cell r="Q201">
            <v>101978.98365248147</v>
          </cell>
          <cell r="R201">
            <v>105094.8688974744</v>
          </cell>
          <cell r="S201">
            <v>108308.48700010013</v>
          </cell>
          <cell r="T201">
            <v>111078.71182336671</v>
          </cell>
          <cell r="U201">
            <v>113920.39901429856</v>
          </cell>
          <cell r="V201">
            <v>116834.3280849657</v>
          </cell>
          <cell r="W201">
            <v>122548.00052995604</v>
          </cell>
          <cell r="X201">
            <v>125691.45912040563</v>
          </cell>
          <cell r="Y201">
            <v>128917.63612655013</v>
          </cell>
          <cell r="Z201">
            <v>132224.50768404076</v>
          </cell>
          <cell r="AA201">
            <v>1984148.3252080865</v>
          </cell>
        </row>
        <row r="202">
          <cell r="B202" t="str">
            <v>4 -  DESPESAS    (4.1)</v>
          </cell>
          <cell r="G202">
            <v>30995.095830284572</v>
          </cell>
          <cell r="H202">
            <v>38361.096114805281</v>
          </cell>
          <cell r="I202">
            <v>41891.111733269376</v>
          </cell>
          <cell r="J202">
            <v>44713.647032996392</v>
          </cell>
          <cell r="K202">
            <v>46894.510760062556</v>
          </cell>
          <cell r="L202">
            <v>50036.579889552915</v>
          </cell>
          <cell r="M202">
            <v>51110.342092652958</v>
          </cell>
          <cell r="N202">
            <v>52105.505894836591</v>
          </cell>
          <cell r="O202">
            <v>53526.050833625588</v>
          </cell>
          <cell r="P202">
            <v>55192.054066667501</v>
          </cell>
          <cell r="Q202">
            <v>56587.668742651556</v>
          </cell>
          <cell r="R202">
            <v>58642.572575810358</v>
          </cell>
          <cell r="S202">
            <v>59045.871400316733</v>
          </cell>
          <cell r="T202">
            <v>60868.331231161697</v>
          </cell>
          <cell r="U202">
            <v>64186.852172162813</v>
          </cell>
          <cell r="V202">
            <v>69596.308941688039</v>
          </cell>
          <cell r="W202">
            <v>74664.804666328593</v>
          </cell>
          <cell r="X202">
            <v>90410.155538578358</v>
          </cell>
          <cell r="Y202">
            <v>109616.27563567692</v>
          </cell>
          <cell r="Z202">
            <v>157695.41525327662</v>
          </cell>
          <cell r="AA202">
            <v>1266140.2504064057</v>
          </cell>
        </row>
        <row r="203">
          <cell r="B203" t="str">
            <v>4.1 - Operacionais    (4.1.1+ .... + 4.1.10)</v>
          </cell>
          <cell r="G203">
            <v>30995.095830284572</v>
          </cell>
          <cell r="H203">
            <v>38361.096114805281</v>
          </cell>
          <cell r="I203">
            <v>41891.111733269376</v>
          </cell>
          <cell r="J203">
            <v>44713.647032996392</v>
          </cell>
          <cell r="K203">
            <v>46894.510760062556</v>
          </cell>
          <cell r="L203">
            <v>50036.579889552915</v>
          </cell>
          <cell r="M203">
            <v>51110.342092652958</v>
          </cell>
          <cell r="N203">
            <v>52105.505894836591</v>
          </cell>
          <cell r="O203">
            <v>53526.050833625588</v>
          </cell>
          <cell r="P203">
            <v>55192.054066667501</v>
          </cell>
          <cell r="Q203">
            <v>56587.668742651556</v>
          </cell>
          <cell r="R203">
            <v>58642.572575810358</v>
          </cell>
          <cell r="S203">
            <v>59045.871400316733</v>
          </cell>
          <cell r="T203">
            <v>60868.331231161697</v>
          </cell>
          <cell r="U203">
            <v>64186.852172162813</v>
          </cell>
          <cell r="V203">
            <v>69596.308941688039</v>
          </cell>
          <cell r="W203">
            <v>74664.804666328593</v>
          </cell>
          <cell r="X203">
            <v>90410.155538578358</v>
          </cell>
          <cell r="Y203">
            <v>109616.27563567692</v>
          </cell>
          <cell r="Z203">
            <v>157695.41525327662</v>
          </cell>
          <cell r="AA203">
            <v>1266140.2504064057</v>
          </cell>
        </row>
        <row r="204">
          <cell r="B204" t="str">
            <v>4.1.1  -  Pessoal e Administradores    (Transp. Qd. 1.3.)</v>
          </cell>
          <cell r="G204">
            <v>11582.927556627623</v>
          </cell>
          <cell r="H204">
            <v>18033.817784754669</v>
          </cell>
          <cell r="I204">
            <v>18835.696414853173</v>
          </cell>
          <cell r="J204">
            <v>18979.733588298932</v>
          </cell>
          <cell r="K204">
            <v>18979.733588298932</v>
          </cell>
          <cell r="L204">
            <v>18979.733588298932</v>
          </cell>
          <cell r="M204">
            <v>18806.174367121308</v>
          </cell>
          <cell r="N204">
            <v>18806.174367121308</v>
          </cell>
          <cell r="O204">
            <v>18835.696414853173</v>
          </cell>
          <cell r="P204">
            <v>18806.174367121308</v>
          </cell>
          <cell r="Q204">
            <v>18806.174367121308</v>
          </cell>
          <cell r="R204">
            <v>18806.174367121308</v>
          </cell>
          <cell r="S204">
            <v>18806.174367121308</v>
          </cell>
          <cell r="T204">
            <v>18806.174367121308</v>
          </cell>
          <cell r="U204">
            <v>18806.174367121308</v>
          </cell>
          <cell r="V204">
            <v>18835.696414853173</v>
          </cell>
          <cell r="W204">
            <v>18979.972660132818</v>
          </cell>
          <cell r="X204">
            <v>18979.733588298932</v>
          </cell>
          <cell r="Y204">
            <v>18979.733588298932</v>
          </cell>
          <cell r="Z204">
            <v>18979.733588298932</v>
          </cell>
          <cell r="AA204">
            <v>369431.60371283873</v>
          </cell>
        </row>
        <row r="205">
          <cell r="B205" t="str">
            <v>4.1.2  -  Conservação de Rotina    (Transp. Qd. 1.3.)</v>
          </cell>
          <cell r="G205">
            <v>7153.0949996909385</v>
          </cell>
          <cell r="H205">
            <v>5137.2138388968506</v>
          </cell>
          <cell r="I205">
            <v>5377.9101341428177</v>
          </cell>
          <cell r="J205">
            <v>5676.0140672236303</v>
          </cell>
          <cell r="K205">
            <v>5770.1339395313244</v>
          </cell>
          <cell r="L205">
            <v>5920.9967754238587</v>
          </cell>
          <cell r="M205">
            <v>5923.6655754238591</v>
          </cell>
          <cell r="N205">
            <v>5926.3343754238576</v>
          </cell>
          <cell r="O205">
            <v>5929.0031754238589</v>
          </cell>
          <cell r="P205">
            <v>5933.0063754238581</v>
          </cell>
          <cell r="Q205">
            <v>5922.7089733046587</v>
          </cell>
          <cell r="R205">
            <v>5925.3777733046581</v>
          </cell>
          <cell r="S205">
            <v>5940.8687446238582</v>
          </cell>
          <cell r="T205">
            <v>5943.458986721299</v>
          </cell>
          <cell r="U205">
            <v>5999.0331279285474</v>
          </cell>
          <cell r="V205">
            <v>6145.8426453658431</v>
          </cell>
          <cell r="W205">
            <v>6293.1229900917788</v>
          </cell>
          <cell r="X205">
            <v>6299.1582718464961</v>
          </cell>
          <cell r="Y205">
            <v>6562.9695093010187</v>
          </cell>
          <cell r="Z205">
            <v>6812.7863690472386</v>
          </cell>
          <cell r="AA205">
            <v>120592.70064814026</v>
          </cell>
        </row>
        <row r="206">
          <cell r="B206" t="str">
            <v>4.1.3  -  Consumo    (Transp. Qd. 1.3.)</v>
          </cell>
          <cell r="G206">
            <v>573.52042637185912</v>
          </cell>
          <cell r="H206">
            <v>1000.1984702424224</v>
          </cell>
          <cell r="I206">
            <v>1063.363142658214</v>
          </cell>
          <cell r="J206">
            <v>1070.4871072391923</v>
          </cell>
          <cell r="K206">
            <v>1070.4871072391923</v>
          </cell>
          <cell r="L206">
            <v>1070.4871072391923</v>
          </cell>
          <cell r="M206">
            <v>1061.9384195958114</v>
          </cell>
          <cell r="N206">
            <v>1061.9384195958114</v>
          </cell>
          <cell r="O206">
            <v>1063.363142658214</v>
          </cell>
          <cell r="P206">
            <v>1061.9384195958114</v>
          </cell>
          <cell r="Q206">
            <v>1061.9384195958114</v>
          </cell>
          <cell r="R206">
            <v>1062.2926549056228</v>
          </cell>
          <cell r="S206">
            <v>1062.2926549056228</v>
          </cell>
          <cell r="T206">
            <v>1062.2926549056228</v>
          </cell>
          <cell r="U206">
            <v>1062.2926549056228</v>
          </cell>
          <cell r="V206">
            <v>1063.7174592493147</v>
          </cell>
          <cell r="W206">
            <v>1070.8418276591092</v>
          </cell>
          <cell r="X206">
            <v>1070.8418276591092</v>
          </cell>
          <cell r="Y206">
            <v>1070.8418276591092</v>
          </cell>
          <cell r="Z206">
            <v>1070.8418276591092</v>
          </cell>
          <cell r="AA206">
            <v>20755.915571539779</v>
          </cell>
        </row>
        <row r="207">
          <cell r="B207" t="str">
            <v>4.1.4  -  Transportes    (Transp. Qd. 1.3.)</v>
          </cell>
          <cell r="G207">
            <v>113.2325</v>
          </cell>
          <cell r="H207">
            <v>190.96999999999997</v>
          </cell>
          <cell r="I207">
            <v>200.06899999999999</v>
          </cell>
          <cell r="J207">
            <v>200.06899999999999</v>
          </cell>
          <cell r="K207">
            <v>200.06899999999999</v>
          </cell>
          <cell r="L207">
            <v>200.06899999999999</v>
          </cell>
          <cell r="M207">
            <v>200.06899999999999</v>
          </cell>
          <cell r="N207">
            <v>200.06899999999999</v>
          </cell>
          <cell r="O207">
            <v>200.06899999999999</v>
          </cell>
          <cell r="P207">
            <v>200.06899999999999</v>
          </cell>
          <cell r="Q207">
            <v>200.06899999999999</v>
          </cell>
          <cell r="R207">
            <v>200.06899999999999</v>
          </cell>
          <cell r="S207">
            <v>200.06899999999999</v>
          </cell>
          <cell r="T207">
            <v>200.06899999999999</v>
          </cell>
          <cell r="U207">
            <v>200.06899999999999</v>
          </cell>
          <cell r="V207">
            <v>200.06899999999999</v>
          </cell>
          <cell r="W207">
            <v>200.06899999999999</v>
          </cell>
          <cell r="X207">
            <v>200.06899999999999</v>
          </cell>
          <cell r="Y207">
            <v>200.06899999999999</v>
          </cell>
          <cell r="Z207">
            <v>200.06899999999999</v>
          </cell>
          <cell r="AA207">
            <v>3905.4444999999996</v>
          </cell>
        </row>
        <row r="208">
          <cell r="B208" t="str">
            <v>4.1.5  -  Diversas    (Transp. Qd. 1.3.)</v>
          </cell>
          <cell r="G208">
            <v>1240.2</v>
          </cell>
          <cell r="H208">
            <v>1314.6</v>
          </cell>
          <cell r="I208">
            <v>1314.6</v>
          </cell>
          <cell r="J208">
            <v>1314.6</v>
          </cell>
          <cell r="K208">
            <v>1314.6</v>
          </cell>
          <cell r="L208">
            <v>1314.6</v>
          </cell>
          <cell r="M208">
            <v>1314.6</v>
          </cell>
          <cell r="N208">
            <v>1314.6</v>
          </cell>
          <cell r="O208">
            <v>1314.6</v>
          </cell>
          <cell r="P208">
            <v>1314.6</v>
          </cell>
          <cell r="Q208">
            <v>1314.6</v>
          </cell>
          <cell r="R208">
            <v>1314.6</v>
          </cell>
          <cell r="S208">
            <v>1314.6</v>
          </cell>
          <cell r="T208">
            <v>1314.6</v>
          </cell>
          <cell r="U208">
            <v>1314.6</v>
          </cell>
          <cell r="V208">
            <v>1314.6</v>
          </cell>
          <cell r="W208">
            <v>1314.6</v>
          </cell>
          <cell r="X208">
            <v>1314.6</v>
          </cell>
          <cell r="Y208">
            <v>1314.6</v>
          </cell>
          <cell r="Z208">
            <v>1314.6</v>
          </cell>
          <cell r="AA208">
            <v>26217.599999999991</v>
          </cell>
        </row>
        <row r="209">
          <cell r="B209" t="str">
            <v>4.1.6  -  Depreciação/Amortização    (Transp. Qd. 1.3.)</v>
          </cell>
          <cell r="G209">
            <v>3680.2055671792796</v>
          </cell>
          <cell r="H209">
            <v>6889.1986638878861</v>
          </cell>
          <cell r="I209">
            <v>8886.8046309360252</v>
          </cell>
          <cell r="J209">
            <v>11232.424313459311</v>
          </cell>
          <cell r="K209">
            <v>13341.787949021662</v>
          </cell>
          <cell r="L209">
            <v>16197.406827367984</v>
          </cell>
          <cell r="M209">
            <v>17383.994013231531</v>
          </cell>
          <cell r="N209">
            <v>18307.97786154905</v>
          </cell>
          <cell r="O209">
            <v>19540.875109391334</v>
          </cell>
          <cell r="P209">
            <v>21081.576914309509</v>
          </cell>
          <cell r="Q209">
            <v>22457.060029408189</v>
          </cell>
          <cell r="R209">
            <v>24341.389737393125</v>
          </cell>
          <cell r="S209">
            <v>24612.443929906258</v>
          </cell>
          <cell r="T209">
            <v>26397.251001803801</v>
          </cell>
          <cell r="U209">
            <v>29418.364779640469</v>
          </cell>
          <cell r="V209">
            <v>34530.154452350682</v>
          </cell>
          <cell r="W209">
            <v>39153.558142554415</v>
          </cell>
          <cell r="X209">
            <v>54526.816178887908</v>
          </cell>
          <cell r="Y209">
            <v>73331.457474645184</v>
          </cell>
          <cell r="Z209">
            <v>121203.43243164844</v>
          </cell>
          <cell r="AA209">
            <v>586514.18000857206</v>
          </cell>
        </row>
        <row r="210">
          <cell r="B210" t="str">
            <v>4.1.7  -  Seguros    (transp. Qd 1.3.)</v>
          </cell>
          <cell r="G210">
            <v>1572.2555341605957</v>
          </cell>
          <cell r="H210">
            <v>1357.2721863986244</v>
          </cell>
          <cell r="I210">
            <v>1484.145354189925</v>
          </cell>
          <cell r="J210">
            <v>1515.0740713628129</v>
          </cell>
          <cell r="K210">
            <v>1280.8352708394443</v>
          </cell>
          <cell r="L210">
            <v>1288.4964834817656</v>
          </cell>
          <cell r="M210">
            <v>1265.9150702698328</v>
          </cell>
          <cell r="N210">
            <v>1240.0237973062001</v>
          </cell>
          <cell r="O210">
            <v>1303.8052461122193</v>
          </cell>
          <cell r="P210">
            <v>1363.4311866533642</v>
          </cell>
          <cell r="Q210">
            <v>1298.5233789601659</v>
          </cell>
          <cell r="R210">
            <v>1369.6659178319169</v>
          </cell>
          <cell r="S210">
            <v>1385.4114292480403</v>
          </cell>
          <cell r="T210">
            <v>1333.3373709021025</v>
          </cell>
          <cell r="U210">
            <v>1485.8900122593996</v>
          </cell>
          <cell r="V210">
            <v>1516.6285532116285</v>
          </cell>
          <cell r="W210">
            <v>1481.7743987279027</v>
          </cell>
          <cell r="X210">
            <v>1748.8042314456668</v>
          </cell>
          <cell r="Y210">
            <v>1790.3355609259681</v>
          </cell>
          <cell r="Z210">
            <v>1649.00088437818</v>
          </cell>
          <cell r="AA210">
            <v>28730.625938665751</v>
          </cell>
        </row>
        <row r="211">
          <cell r="B211" t="str">
            <v xml:space="preserve">4.1.8  -  Garantias  (transp. Qd 1.3.)  </v>
          </cell>
          <cell r="G211">
            <v>392.96588618225434</v>
          </cell>
          <cell r="H211">
            <v>373.8210520013962</v>
          </cell>
          <cell r="I211">
            <v>361.61003771716526</v>
          </cell>
          <cell r="J211">
            <v>350.18466787036959</v>
          </cell>
          <cell r="K211">
            <v>339.92036181568318</v>
          </cell>
          <cell r="L211">
            <v>334.08814005272069</v>
          </cell>
          <cell r="M211">
            <v>328.50568807647818</v>
          </cell>
          <cell r="N211">
            <v>325.0540499857126</v>
          </cell>
          <cell r="O211">
            <v>321.63730896517745</v>
          </cell>
          <cell r="P211">
            <v>317.71394841231114</v>
          </cell>
          <cell r="Q211">
            <v>313.54292345409914</v>
          </cell>
          <cell r="R211">
            <v>307.41671996772089</v>
          </cell>
          <cell r="S211">
            <v>302.68010544299455</v>
          </cell>
          <cell r="T211">
            <v>298.62905391796221</v>
          </cell>
          <cell r="U211">
            <v>294.37065378005843</v>
          </cell>
          <cell r="V211">
            <v>287.62503634733855</v>
          </cell>
          <cell r="W211">
            <v>281.01407002078753</v>
          </cell>
          <cell r="X211">
            <v>276.81778683982918</v>
          </cell>
          <cell r="Y211">
            <v>266.7725520207444</v>
          </cell>
          <cell r="Z211">
            <v>256.61314753022089</v>
          </cell>
          <cell r="AA211">
            <v>6330.9831904010234</v>
          </cell>
        </row>
        <row r="212">
          <cell r="B212" t="str">
            <v xml:space="preserve">4.1.9  -  Parc.Variável da Concessão   </v>
          </cell>
          <cell r="G212">
            <v>1298.6933600720272</v>
          </cell>
          <cell r="H212">
            <v>2216.004118623433</v>
          </cell>
          <cell r="I212">
            <v>2518.9130187720516</v>
          </cell>
          <cell r="J212">
            <v>2582.4333540064863</v>
          </cell>
          <cell r="K212">
            <v>2748.9435433163253</v>
          </cell>
          <cell r="L212">
            <v>2882.7019676884684</v>
          </cell>
          <cell r="M212">
            <v>2977.4799589341446</v>
          </cell>
          <cell r="N212">
            <v>3075.3340238546539</v>
          </cell>
          <cell r="O212">
            <v>3169.001436221612</v>
          </cell>
          <cell r="P212">
            <v>3265.5438551513403</v>
          </cell>
          <cell r="Q212">
            <v>3365.0516508073288</v>
          </cell>
          <cell r="R212">
            <v>3467.5864052860156</v>
          </cell>
          <cell r="S212">
            <v>3573.3311690686623</v>
          </cell>
          <cell r="T212">
            <v>3664.5187957895996</v>
          </cell>
          <cell r="U212">
            <v>3758.0575765274143</v>
          </cell>
          <cell r="V212">
            <v>3853.9753803100575</v>
          </cell>
          <cell r="W212">
            <v>4041.851577141786</v>
          </cell>
          <cell r="X212">
            <v>4145.3146536004042</v>
          </cell>
          <cell r="Y212">
            <v>4251.496122825959</v>
          </cell>
          <cell r="Z212">
            <v>4360.3380047144983</v>
          </cell>
          <cell r="AA212">
            <v>65216.569972712256</v>
          </cell>
        </row>
        <row r="213">
          <cell r="B213" t="str">
            <v xml:space="preserve">4.1.10 - Parcela Fixa da Concessão   </v>
          </cell>
          <cell r="G213">
            <v>3388</v>
          </cell>
          <cell r="H213">
            <v>1848</v>
          </cell>
          <cell r="I213">
            <v>1848</v>
          </cell>
          <cell r="J213">
            <v>1792.6268635356687</v>
          </cell>
          <cell r="K213">
            <v>1848</v>
          </cell>
          <cell r="L213">
            <v>1848</v>
          </cell>
          <cell r="M213">
            <v>1848</v>
          </cell>
          <cell r="N213">
            <v>1848</v>
          </cell>
          <cell r="O213">
            <v>1848</v>
          </cell>
          <cell r="P213">
            <v>1848</v>
          </cell>
          <cell r="Q213">
            <v>1848</v>
          </cell>
          <cell r="R213">
            <v>1848</v>
          </cell>
          <cell r="S213">
            <v>1848</v>
          </cell>
          <cell r="T213">
            <v>1848</v>
          </cell>
          <cell r="U213">
            <v>1848</v>
          </cell>
          <cell r="V213">
            <v>1848</v>
          </cell>
          <cell r="W213">
            <v>1848</v>
          </cell>
          <cell r="X213">
            <v>1848</v>
          </cell>
          <cell r="Y213">
            <v>1848</v>
          </cell>
          <cell r="Z213">
            <v>1848</v>
          </cell>
          <cell r="AA213">
            <v>38444.626863535668</v>
          </cell>
        </row>
        <row r="214">
          <cell r="B214" t="str">
            <v>5 -  RESULTADO BRUTO OPERACIONAL     (3 - 4)</v>
          </cell>
          <cell r="G214">
            <v>10267.23264664652</v>
          </cell>
          <cell r="H214">
            <v>32351.465212931238</v>
          </cell>
          <cell r="I214">
            <v>37334.385911900805</v>
          </cell>
          <cell r="J214">
            <v>33684.526777486564</v>
          </cell>
          <cell r="K214">
            <v>35384.284722934324</v>
          </cell>
          <cell r="L214">
            <v>37284.303183176176</v>
          </cell>
          <cell r="M214">
            <v>39090.879748939486</v>
          </cell>
          <cell r="N214">
            <v>41069.538889321426</v>
          </cell>
          <cell r="O214">
            <v>42495.303147804909</v>
          </cell>
          <cell r="P214">
            <v>43763.028784551912</v>
          </cell>
          <cell r="Q214">
            <v>45391.314909829918</v>
          </cell>
          <cell r="R214">
            <v>46452.296321664042</v>
          </cell>
          <cell r="S214">
            <v>49262.615599783392</v>
          </cell>
          <cell r="T214">
            <v>50210.380592205016</v>
          </cell>
          <cell r="U214">
            <v>49733.546842135744</v>
          </cell>
          <cell r="V214">
            <v>47238.019143277663</v>
          </cell>
          <cell r="W214">
            <v>47883.19586362745</v>
          </cell>
          <cell r="X214">
            <v>35281.303581827277</v>
          </cell>
          <cell r="Y214">
            <v>19301.360490873209</v>
          </cell>
          <cell r="Z214">
            <v>-25470.90756923586</v>
          </cell>
          <cell r="AA214">
            <v>718008.07480168086</v>
          </cell>
        </row>
        <row r="215">
          <cell r="B215" t="str">
            <v>6 -  RESULTADO FINANCEIRO    (6.1)</v>
          </cell>
          <cell r="G215">
            <v>107.18821555385382</v>
          </cell>
          <cell r="H215">
            <v>183.10291300138854</v>
          </cell>
          <cell r="I215">
            <v>208.46688449711459</v>
          </cell>
          <cell r="J215">
            <v>220.56451528308182</v>
          </cell>
          <cell r="K215">
            <v>227.76659332539296</v>
          </cell>
          <cell r="L215">
            <v>239.19883965833188</v>
          </cell>
          <cell r="M215">
            <v>246.87243755162834</v>
          </cell>
          <cell r="N215">
            <v>254.55208129012647</v>
          </cell>
          <cell r="O215">
            <v>263.03252819691238</v>
          </cell>
          <cell r="P215">
            <v>270.4647650304816</v>
          </cell>
          <cell r="Q215">
            <v>279.09381019346398</v>
          </cell>
          <cell r="R215">
            <v>287.75477888688692</v>
          </cell>
          <cell r="S215">
            <v>296.4529331038799</v>
          </cell>
          <cell r="T215">
            <v>303.66266038584894</v>
          </cell>
          <cell r="U215">
            <v>311.82048385962611</v>
          </cell>
          <cell r="V215">
            <v>319.34123166753585</v>
          </cell>
          <cell r="W215">
            <v>335.15981178545013</v>
          </cell>
          <cell r="X215">
            <v>343.84860356066372</v>
          </cell>
          <cell r="Y215">
            <v>352.54507236802482</v>
          </cell>
          <cell r="Z215">
            <v>361.99487808384293</v>
          </cell>
          <cell r="AA215">
            <v>5412.8840372835366</v>
          </cell>
        </row>
        <row r="216">
          <cell r="B216" t="str">
            <v>6.1 - Receitas    (Transp. Qd. 2B)</v>
          </cell>
          <cell r="G216">
            <v>107.18821555385382</v>
          </cell>
          <cell r="H216">
            <v>183.10291300138854</v>
          </cell>
          <cell r="I216">
            <v>208.46688449711459</v>
          </cell>
          <cell r="J216">
            <v>220.56451528308182</v>
          </cell>
          <cell r="K216">
            <v>227.76659332539296</v>
          </cell>
          <cell r="L216">
            <v>239.19883965833188</v>
          </cell>
          <cell r="M216">
            <v>246.87243755162834</v>
          </cell>
          <cell r="N216">
            <v>254.55208129012647</v>
          </cell>
          <cell r="O216">
            <v>263.03252819691238</v>
          </cell>
          <cell r="P216">
            <v>270.4647650304816</v>
          </cell>
          <cell r="Q216">
            <v>279.09381019346398</v>
          </cell>
          <cell r="R216">
            <v>287.75477888688692</v>
          </cell>
          <cell r="S216">
            <v>296.4529331038799</v>
          </cell>
          <cell r="T216">
            <v>303.66266038584894</v>
          </cell>
          <cell r="U216">
            <v>311.82048385962611</v>
          </cell>
          <cell r="V216">
            <v>319.34123166753585</v>
          </cell>
          <cell r="W216">
            <v>335.15981178545013</v>
          </cell>
          <cell r="X216">
            <v>343.84860356066372</v>
          </cell>
          <cell r="Y216">
            <v>352.54507236802482</v>
          </cell>
          <cell r="Z216">
            <v>361.99487808384293</v>
          </cell>
          <cell r="AA216">
            <v>5412.8840372835366</v>
          </cell>
        </row>
        <row r="217">
          <cell r="B217" t="str">
            <v>7 -  RESULTADO OPERACIONAL    (5 + 6)</v>
          </cell>
          <cell r="G217">
            <v>10374.420862200373</v>
          </cell>
          <cell r="H217">
            <v>32534.568125932627</v>
          </cell>
          <cell r="I217">
            <v>37542.852796397921</v>
          </cell>
          <cell r="J217">
            <v>33905.091292769648</v>
          </cell>
          <cell r="K217">
            <v>35612.05131625972</v>
          </cell>
          <cell r="L217">
            <v>37523.502022834509</v>
          </cell>
          <cell r="M217">
            <v>39337.75218649111</v>
          </cell>
          <cell r="N217">
            <v>41324.090970611549</v>
          </cell>
          <cell r="O217">
            <v>42758.335676001821</v>
          </cell>
          <cell r="P217">
            <v>44033.493549582396</v>
          </cell>
          <cell r="Q217">
            <v>45670.408720023384</v>
          </cell>
          <cell r="R217">
            <v>46740.051100550932</v>
          </cell>
          <cell r="S217">
            <v>49559.068532887271</v>
          </cell>
          <cell r="T217">
            <v>50514.043252590862</v>
          </cell>
          <cell r="U217">
            <v>50045.367325995372</v>
          </cell>
          <cell r="V217">
            <v>47557.360374945201</v>
          </cell>
          <cell r="W217">
            <v>48218.355675412902</v>
          </cell>
          <cell r="X217">
            <v>35625.152185387939</v>
          </cell>
          <cell r="Y217">
            <v>19653.905563241235</v>
          </cell>
          <cell r="Z217">
            <v>-25108.912691152018</v>
          </cell>
          <cell r="AA217">
            <v>723420.95883896435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21923.624831272969</v>
          </cell>
          <cell r="AA218">
            <v>21923.624831272969</v>
          </cell>
        </row>
        <row r="219">
          <cell r="B219" t="str">
            <v>9 -  RESULTADO ANTES CONTRIBUIÇÃO SOCIAL   (7 + 8)</v>
          </cell>
          <cell r="G219">
            <v>10374.420862200373</v>
          </cell>
          <cell r="H219">
            <v>32534.568125932627</v>
          </cell>
          <cell r="I219">
            <v>37542.852796397921</v>
          </cell>
          <cell r="J219">
            <v>33905.091292769648</v>
          </cell>
          <cell r="K219">
            <v>35612.05131625972</v>
          </cell>
          <cell r="L219">
            <v>37523.502022834509</v>
          </cell>
          <cell r="M219">
            <v>39337.75218649111</v>
          </cell>
          <cell r="N219">
            <v>41324.090970611549</v>
          </cell>
          <cell r="O219">
            <v>42758.335676001821</v>
          </cell>
          <cell r="P219">
            <v>44033.493549582396</v>
          </cell>
          <cell r="Q219">
            <v>45670.408720023384</v>
          </cell>
          <cell r="R219">
            <v>46740.051100550932</v>
          </cell>
          <cell r="S219">
            <v>49559.068532887271</v>
          </cell>
          <cell r="T219">
            <v>50514.043252590862</v>
          </cell>
          <cell r="U219">
            <v>50045.367325995372</v>
          </cell>
          <cell r="V219">
            <v>47557.360374945201</v>
          </cell>
          <cell r="W219">
            <v>48218.355675412902</v>
          </cell>
          <cell r="X219">
            <v>35625.152185387939</v>
          </cell>
          <cell r="Y219">
            <v>19653.905563241235</v>
          </cell>
          <cell r="Z219">
            <v>-3185.2878598790485</v>
          </cell>
          <cell r="AA219">
            <v>745344.58367023733</v>
          </cell>
        </row>
        <row r="220">
          <cell r="B220" t="str">
            <v>10- CONTRIBUIÇÃO SOCIAL (Legislação vigente)</v>
          </cell>
          <cell r="G220">
            <v>829.95366897602946</v>
          </cell>
          <cell r="H220">
            <v>2602.7654500746103</v>
          </cell>
          <cell r="I220">
            <v>3003.4282237118323</v>
          </cell>
          <cell r="J220">
            <v>2712.4073034215712</v>
          </cell>
          <cell r="K220">
            <v>2848.9641053007763</v>
          </cell>
          <cell r="L220">
            <v>3001.8801618267589</v>
          </cell>
          <cell r="M220">
            <v>3147.0201749192884</v>
          </cell>
          <cell r="N220">
            <v>3305.9272776489229</v>
          </cell>
          <cell r="O220">
            <v>3420.6668540801465</v>
          </cell>
          <cell r="P220">
            <v>3522.6794839665918</v>
          </cell>
          <cell r="Q220">
            <v>3653.6326976018709</v>
          </cell>
          <cell r="R220">
            <v>3739.2040880440732</v>
          </cell>
          <cell r="S220">
            <v>3964.7254826309809</v>
          </cell>
          <cell r="T220">
            <v>4041.12346020727</v>
          </cell>
          <cell r="U220">
            <v>4003.6293860796281</v>
          </cell>
          <cell r="V220">
            <v>3804.5888299956155</v>
          </cell>
          <cell r="W220">
            <v>3857.4684540330336</v>
          </cell>
          <cell r="X220">
            <v>2850.0121748310362</v>
          </cell>
          <cell r="Y220">
            <v>1572.3124450593002</v>
          </cell>
          <cell r="Z220">
            <v>5.4679018181828667</v>
          </cell>
          <cell r="AA220">
            <v>59887.857624227523</v>
          </cell>
        </row>
        <row r="221">
          <cell r="B221" t="str">
            <v>11- RESULTADO ANTES IMPOSTO DE RENDA    (9 - 10)</v>
          </cell>
          <cell r="G221">
            <v>9544.4671932243436</v>
          </cell>
          <cell r="H221">
            <v>29931.802675858016</v>
          </cell>
          <cell r="I221">
            <v>34539.42457268609</v>
          </cell>
          <cell r="J221">
            <v>31192.683989348076</v>
          </cell>
          <cell r="K221">
            <v>32763.087210958944</v>
          </cell>
          <cell r="L221">
            <v>34521.621861007749</v>
          </cell>
          <cell r="M221">
            <v>36190.732011571825</v>
          </cell>
          <cell r="N221">
            <v>38018.163692962626</v>
          </cell>
          <cell r="O221">
            <v>39337.668821921674</v>
          </cell>
          <cell r="P221">
            <v>40510.814065615807</v>
          </cell>
          <cell r="Q221">
            <v>42016.776022421516</v>
          </cell>
          <cell r="R221">
            <v>43000.847012506856</v>
          </cell>
          <cell r="S221">
            <v>45594.343050256291</v>
          </cell>
          <cell r="T221">
            <v>46472.919792383589</v>
          </cell>
          <cell r="U221">
            <v>46041.737939915743</v>
          </cell>
          <cell r="V221">
            <v>43752.771544949588</v>
          </cell>
          <cell r="W221">
            <v>44360.887221379868</v>
          </cell>
          <cell r="X221">
            <v>32775.140010556905</v>
          </cell>
          <cell r="Y221">
            <v>18081.593118181936</v>
          </cell>
          <cell r="Z221">
            <v>-3190.7557616972313</v>
          </cell>
          <cell r="AA221">
            <v>685456.7260460098</v>
          </cell>
        </row>
        <row r="222">
          <cell r="B222" t="str">
            <v>12- IMPOSTO DE RENDA (Legislação vigente)</v>
          </cell>
          <cell r="G222">
            <v>2569.605215550092</v>
          </cell>
          <cell r="H222">
            <v>8109.642031483153</v>
          </cell>
          <cell r="I222">
            <v>9361.7131990994785</v>
          </cell>
          <cell r="J222">
            <v>8452.2728231924084</v>
          </cell>
          <cell r="K222">
            <v>8879.0128290649263</v>
          </cell>
          <cell r="L222">
            <v>9356.8755057086273</v>
          </cell>
          <cell r="M222">
            <v>9810.4380466227776</v>
          </cell>
          <cell r="N222">
            <v>10307.022742652887</v>
          </cell>
          <cell r="O222">
            <v>10665.583919000457</v>
          </cell>
          <cell r="P222">
            <v>10984.373387395597</v>
          </cell>
          <cell r="Q222">
            <v>11393.602180005842</v>
          </cell>
          <cell r="R222">
            <v>11661.012775137729</v>
          </cell>
          <cell r="S222">
            <v>12365.76713322182</v>
          </cell>
          <cell r="T222">
            <v>12604.510813147717</v>
          </cell>
          <cell r="U222">
            <v>12487.341831498841</v>
          </cell>
          <cell r="V222">
            <v>11865.3400937363</v>
          </cell>
          <cell r="W222">
            <v>12030.588918853227</v>
          </cell>
          <cell r="X222">
            <v>8882.288046346981</v>
          </cell>
          <cell r="Y222">
            <v>4889.4763908103123</v>
          </cell>
          <cell r="Z222">
            <v>-6.0378068181786375</v>
          </cell>
          <cell r="AA222">
            <v>186670.43007571099</v>
          </cell>
        </row>
        <row r="223">
          <cell r="B223" t="str">
            <v>13- RESULTADO DE EXERCÍCIO    (11 - 12)</v>
          </cell>
          <cell r="G223">
            <v>6974.8619776742516</v>
          </cell>
          <cell r="H223">
            <v>21822.160644374864</v>
          </cell>
          <cell r="I223">
            <v>25177.711373586611</v>
          </cell>
          <cell r="J223">
            <v>22740.411166155667</v>
          </cell>
          <cell r="K223">
            <v>23884.074381894017</v>
          </cell>
          <cell r="L223">
            <v>25164.746355299121</v>
          </cell>
          <cell r="M223">
            <v>26380.293964949047</v>
          </cell>
          <cell r="N223">
            <v>27711.140950309738</v>
          </cell>
          <cell r="O223">
            <v>28672.084902921219</v>
          </cell>
          <cell r="P223">
            <v>29526.44067822021</v>
          </cell>
          <cell r="Q223">
            <v>30623.173842415672</v>
          </cell>
          <cell r="R223">
            <v>31339.834237369127</v>
          </cell>
          <cell r="S223">
            <v>33228.575917034468</v>
          </cell>
          <cell r="T223">
            <v>33868.408979235872</v>
          </cell>
          <cell r="U223">
            <v>33554.396108416899</v>
          </cell>
          <cell r="V223">
            <v>31887.431451213288</v>
          </cell>
          <cell r="W223">
            <v>32330.29830252664</v>
          </cell>
          <cell r="X223">
            <v>23892.851964209924</v>
          </cell>
          <cell r="Y223">
            <v>13192.116727371624</v>
          </cell>
          <cell r="Z223">
            <v>-3184.7179548790527</v>
          </cell>
          <cell r="AA223">
            <v>498786.29597029882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148178.36069067233</v>
          </cell>
          <cell r="H229">
            <v>151669.14651182317</v>
          </cell>
          <cell r="I229">
            <v>155242.16826534871</v>
          </cell>
          <cell r="J229">
            <v>158899.3632653438</v>
          </cell>
          <cell r="K229">
            <v>162642.71446514875</v>
          </cell>
          <cell r="L229">
            <v>166474.25153251871</v>
          </cell>
          <cell r="M229">
            <v>170396.05195012179</v>
          </cell>
          <cell r="N229">
            <v>174410.24214196278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1287912.2988229401</v>
          </cell>
        </row>
        <row r="230">
          <cell r="B230" t="str">
            <v>1.1 - Operacionais    (1.1.1 + 1.1.2)</v>
          </cell>
          <cell r="G230">
            <v>148178.36069067233</v>
          </cell>
          <cell r="H230">
            <v>151669.14651182317</v>
          </cell>
          <cell r="I230">
            <v>155242.16826534871</v>
          </cell>
          <cell r="J230">
            <v>158899.3632653438</v>
          </cell>
          <cell r="K230">
            <v>162642.71446514875</v>
          </cell>
          <cell r="L230">
            <v>166474.25153251871</v>
          </cell>
          <cell r="M230">
            <v>170396.05195012179</v>
          </cell>
          <cell r="N230">
            <v>174410.24214196278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1287912.2988229401</v>
          </cell>
        </row>
        <row r="231">
          <cell r="B231" t="str">
            <v>1.1.1 - Receitas de  Pedágios    (Transp. Qd.2.1.1.2)</v>
          </cell>
          <cell r="G231">
            <v>148091.442114</v>
          </cell>
          <cell r="H231">
            <v>151580.1803073216</v>
          </cell>
          <cell r="I231">
            <v>155151.10619500148</v>
          </cell>
          <cell r="J231">
            <v>158806.15595474333</v>
          </cell>
          <cell r="K231">
            <v>162547.31137672518</v>
          </cell>
          <cell r="L231">
            <v>166376.60093813806</v>
          </cell>
          <cell r="M231">
            <v>170296.10090303872</v>
          </cell>
          <cell r="N231">
            <v>174307.93644811251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1287156.834237081</v>
          </cell>
        </row>
        <row r="232">
          <cell r="B232" t="str">
            <v>1.1.2 - Outras Receitas Operacionais    (calculado 2.1.2.)</v>
          </cell>
          <cell r="G232">
            <v>86.918576672322089</v>
          </cell>
          <cell r="H232">
            <v>88.96620450156864</v>
          </cell>
          <cell r="I232">
            <v>91.06207034721659</v>
          </cell>
          <cell r="J232">
            <v>93.207310600456324</v>
          </cell>
          <cell r="K232">
            <v>95.403088423581877</v>
          </cell>
          <cell r="L232">
            <v>97.650594380664614</v>
          </cell>
          <cell r="M232">
            <v>99.951047083084319</v>
          </cell>
          <cell r="N232">
            <v>102.30569385026762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755.46458585916207</v>
          </cell>
        </row>
        <row r="233">
          <cell r="B233" t="str">
            <v>2 -  DEDUÇÕES DA RECEITA    (2.1)</v>
          </cell>
          <cell r="G233">
            <v>12817.428199743157</v>
          </cell>
          <cell r="H233">
            <v>13119.381173272706</v>
          </cell>
          <cell r="I233">
            <v>13428.447554952663</v>
          </cell>
          <cell r="J233">
            <v>13744.794922452238</v>
          </cell>
          <cell r="K233">
            <v>14068.594801235366</v>
          </cell>
          <cell r="L233">
            <v>14400.022757562867</v>
          </cell>
          <cell r="M233">
            <v>14739.258493685535</v>
          </cell>
          <cell r="N233">
            <v>15086.485945279779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111404.41384818431</v>
          </cell>
        </row>
        <row r="234">
          <cell r="B234" t="str">
            <v>2.1 - Tributos sobre Faturamento    (2.1.1+ .... + 2.1.4)</v>
          </cell>
          <cell r="G234">
            <v>12817.428199743157</v>
          </cell>
          <cell r="H234">
            <v>13119.381173272706</v>
          </cell>
          <cell r="I234">
            <v>13428.447554952663</v>
          </cell>
          <cell r="J234">
            <v>13744.794922452238</v>
          </cell>
          <cell r="K234">
            <v>14068.594801235366</v>
          </cell>
          <cell r="L234">
            <v>14400.022757562867</v>
          </cell>
          <cell r="M234">
            <v>14739.258493685535</v>
          </cell>
          <cell r="N234">
            <v>15086.485945279779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111404.41384818431</v>
          </cell>
        </row>
        <row r="235">
          <cell r="B235" t="str">
            <v>2.1.1 - I.S.S    (transp. Qd  1.3.)</v>
          </cell>
          <cell r="G235">
            <v>7408.9180345336172</v>
          </cell>
          <cell r="H235">
            <v>7583.4573255911591</v>
          </cell>
          <cell r="I235">
            <v>7762.1084132674359</v>
          </cell>
          <cell r="J235">
            <v>7944.96816326719</v>
          </cell>
          <cell r="K235">
            <v>8132.1357232574373</v>
          </cell>
          <cell r="L235">
            <v>8323.712576625936</v>
          </cell>
          <cell r="M235">
            <v>8519.80259750609</v>
          </cell>
          <cell r="N235">
            <v>8720.5121070981386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64395.614941147003</v>
          </cell>
        </row>
        <row r="236">
          <cell r="B236" t="str">
            <v>2.1.2 - Cofins    (transp. Qd 1.3.)</v>
          </cell>
          <cell r="G236">
            <v>4445.3508207201694</v>
          </cell>
          <cell r="H236">
            <v>4550.0743953546953</v>
          </cell>
          <cell r="I236">
            <v>4657.2650479604608</v>
          </cell>
          <cell r="J236">
            <v>4766.980897960314</v>
          </cell>
          <cell r="K236">
            <v>4879.281433954462</v>
          </cell>
          <cell r="L236">
            <v>4994.227545975561</v>
          </cell>
          <cell r="M236">
            <v>5111.8815585036537</v>
          </cell>
          <cell r="N236">
            <v>5232.3072642588832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38637.368964688198</v>
          </cell>
        </row>
        <row r="237">
          <cell r="B237" t="str">
            <v>2.1.3 - Pis / Pasep    (transp. Qd 1.3.)</v>
          </cell>
          <cell r="G237">
            <v>963.15934448937014</v>
          </cell>
          <cell r="H237">
            <v>985.84945232685061</v>
          </cell>
          <cell r="I237">
            <v>1009.0740937247665</v>
          </cell>
          <cell r="J237">
            <v>1032.8458612247346</v>
          </cell>
          <cell r="K237">
            <v>1057.1776440234669</v>
          </cell>
          <cell r="L237">
            <v>1082.0826349613715</v>
          </cell>
          <cell r="M237">
            <v>1107.5743376757916</v>
          </cell>
          <cell r="N237">
            <v>1133.6665739227581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8371.4299423491102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135360.93249092918</v>
          </cell>
          <cell r="H239">
            <v>138549.76533855047</v>
          </cell>
          <cell r="I239">
            <v>141813.72071039604</v>
          </cell>
          <cell r="J239">
            <v>145154.56834289155</v>
          </cell>
          <cell r="K239">
            <v>148574.11966391339</v>
          </cell>
          <cell r="L239">
            <v>152074.22877495585</v>
          </cell>
          <cell r="M239">
            <v>155656.79345643625</v>
          </cell>
          <cell r="N239">
            <v>159323.75619668301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1176507.8849747558</v>
          </cell>
        </row>
        <row r="240">
          <cell r="B240" t="str">
            <v>4 -  DESPESAS    (4.1)</v>
          </cell>
          <cell r="G240">
            <v>34059.549098354037</v>
          </cell>
          <cell r="H240">
            <v>34182.031964818467</v>
          </cell>
          <cell r="I240">
            <v>34307.400282651048</v>
          </cell>
          <cell r="J240">
            <v>34435.72202731514</v>
          </cell>
          <cell r="K240">
            <v>34567.066775640022</v>
          </cell>
          <cell r="L240">
            <v>34701.505743545938</v>
          </cell>
          <cell r="M240">
            <v>34839.111824657797</v>
          </cell>
          <cell r="N240">
            <v>34979.959629828474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276072.34734681086</v>
          </cell>
        </row>
        <row r="241">
          <cell r="B241" t="str">
            <v>4.1 - Operacionais    (4.1.1+ .... + 4.1.10)</v>
          </cell>
          <cell r="G241">
            <v>34059.549098354037</v>
          </cell>
          <cell r="H241">
            <v>34182.031964818467</v>
          </cell>
          <cell r="I241">
            <v>34307.400282651048</v>
          </cell>
          <cell r="J241">
            <v>34435.72202731514</v>
          </cell>
          <cell r="K241">
            <v>34567.066775640022</v>
          </cell>
          <cell r="L241">
            <v>34701.505743545938</v>
          </cell>
          <cell r="M241">
            <v>34839.111824657797</v>
          </cell>
          <cell r="N241">
            <v>34979.959629828474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276072.34734681086</v>
          </cell>
        </row>
        <row r="242">
          <cell r="B242" t="str">
            <v>4.1.1  -  Pessoal e Administradores    (Transp. Qd. 1.3.)</v>
          </cell>
          <cell r="G242">
            <v>18979.733588298932</v>
          </cell>
          <cell r="H242">
            <v>18979.733588298932</v>
          </cell>
          <cell r="I242">
            <v>18979.733588298932</v>
          </cell>
          <cell r="J242">
            <v>18979.733588298932</v>
          </cell>
          <cell r="K242">
            <v>18979.733588298932</v>
          </cell>
          <cell r="L242">
            <v>18979.733588298932</v>
          </cell>
          <cell r="M242">
            <v>18979.733588298932</v>
          </cell>
          <cell r="N242">
            <v>18979.733588298932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151837.86870639145</v>
          </cell>
        </row>
        <row r="243">
          <cell r="B243" t="str">
            <v>4.1.2  -  Conservação de Rotina    (Transp. Qd. 1.3.)</v>
          </cell>
          <cell r="G243">
            <v>6812.7863690472386</v>
          </cell>
          <cell r="H243">
            <v>6812.7863690472386</v>
          </cell>
          <cell r="I243">
            <v>6812.7863690472386</v>
          </cell>
          <cell r="J243">
            <v>6812.7863690472386</v>
          </cell>
          <cell r="K243">
            <v>6812.7863690472386</v>
          </cell>
          <cell r="L243">
            <v>6812.7863690472386</v>
          </cell>
          <cell r="M243">
            <v>6812.7863690472386</v>
          </cell>
          <cell r="N243">
            <v>6812.7863690472386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54502.290952377902</v>
          </cell>
        </row>
        <row r="244">
          <cell r="B244" t="str">
            <v>4.1.3  -  Consumo    (Transp. Qd. 1.3.)</v>
          </cell>
          <cell r="G244">
            <v>1070.8418276591092</v>
          </cell>
          <cell r="H244">
            <v>1070.8418276591092</v>
          </cell>
          <cell r="I244">
            <v>1070.8418276591092</v>
          </cell>
          <cell r="J244">
            <v>1070.8418276591092</v>
          </cell>
          <cell r="K244">
            <v>1070.8418276591092</v>
          </cell>
          <cell r="L244">
            <v>1070.8418276591092</v>
          </cell>
          <cell r="M244">
            <v>1070.8418276591092</v>
          </cell>
          <cell r="N244">
            <v>1070.8418276591092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8566.7346212728735</v>
          </cell>
        </row>
        <row r="245">
          <cell r="B245" t="str">
            <v>4.1.4  -  Transportes    (Transp. Qd. 1.3.)</v>
          </cell>
          <cell r="G245">
            <v>200.06899999999999</v>
          </cell>
          <cell r="H245">
            <v>200.06899999999999</v>
          </cell>
          <cell r="I245">
            <v>200.06899999999999</v>
          </cell>
          <cell r="J245">
            <v>200.06899999999999</v>
          </cell>
          <cell r="K245">
            <v>200.06899999999999</v>
          </cell>
          <cell r="L245">
            <v>200.06899999999999</v>
          </cell>
          <cell r="M245">
            <v>200.06899999999999</v>
          </cell>
          <cell r="N245">
            <v>200.06899999999999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1600.5519999999999</v>
          </cell>
        </row>
        <row r="246">
          <cell r="B246" t="str">
            <v>4.1.5  -  Diversas    (Transp. Qd. 1.3.)</v>
          </cell>
          <cell r="G246">
            <v>1314.6</v>
          </cell>
          <cell r="H246">
            <v>1314.6</v>
          </cell>
          <cell r="I246">
            <v>1314.6</v>
          </cell>
          <cell r="J246">
            <v>1314.6</v>
          </cell>
          <cell r="K246">
            <v>1314.6</v>
          </cell>
          <cell r="L246">
            <v>1314.6</v>
          </cell>
          <cell r="M246">
            <v>1314.6</v>
          </cell>
          <cell r="N246">
            <v>1314.6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10516.800000000001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1100.4720778941123</v>
          </cell>
          <cell r="H248">
            <v>1117.7433901763388</v>
          </cell>
          <cell r="I248">
            <v>1135.4215800333097</v>
          </cell>
          <cell r="J248">
            <v>1153.5162326869313</v>
          </cell>
          <cell r="K248">
            <v>1172.0371591677667</v>
          </cell>
          <cell r="L248">
            <v>1190.9944016346381</v>
          </cell>
          <cell r="M248">
            <v>1210.3982388195434</v>
          </cell>
          <cell r="N248">
            <v>1230.2591916008512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9310.8422720134913</v>
          </cell>
        </row>
        <row r="249">
          <cell r="B249" t="str">
            <v xml:space="preserve">4.1.8  -  Garantias  (transp. Qd 1.3.)  </v>
          </cell>
          <cell r="G249">
            <v>135.69541473447825</v>
          </cell>
          <cell r="H249">
            <v>136.18339428214526</v>
          </cell>
          <cell r="I249">
            <v>136.68286965199621</v>
          </cell>
          <cell r="J249">
            <v>137.19411166261011</v>
          </cell>
          <cell r="K249">
            <v>137.71739751251005</v>
          </cell>
          <cell r="L249">
            <v>138.25301093046193</v>
          </cell>
          <cell r="M249">
            <v>138.80124232931391</v>
          </cell>
          <cell r="N249">
            <v>139.36238896346006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1099.8898300669757</v>
          </cell>
        </row>
        <row r="250">
          <cell r="B250" t="str">
            <v xml:space="preserve">4.1.9  -  Parc.Variável da Concessão   </v>
          </cell>
          <cell r="G250">
            <v>4445.3508207201694</v>
          </cell>
          <cell r="H250">
            <v>4550.0743953546953</v>
          </cell>
          <cell r="I250">
            <v>4657.2650479604608</v>
          </cell>
          <cell r="J250">
            <v>4766.980897960314</v>
          </cell>
          <cell r="K250">
            <v>4879.281433954462</v>
          </cell>
          <cell r="L250">
            <v>4994.227545975561</v>
          </cell>
          <cell r="M250">
            <v>5111.8815585036537</v>
          </cell>
          <cell r="N250">
            <v>5232.3072642588832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38637.368964688198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101301.38339257514</v>
          </cell>
          <cell r="H252">
            <v>104367.733373732</v>
          </cell>
          <cell r="I252">
            <v>107506.320427745</v>
          </cell>
          <cell r="J252">
            <v>110718.8463155764</v>
          </cell>
          <cell r="K252">
            <v>114007.05288827336</v>
          </cell>
          <cell r="L252">
            <v>117372.7230314099</v>
          </cell>
          <cell r="M252">
            <v>120817.68163177845</v>
          </cell>
          <cell r="N252">
            <v>124343.79656685454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900435.53762794496</v>
          </cell>
        </row>
        <row r="253">
          <cell r="B253" t="str">
            <v>6 -  RESULTADO FINANCEIRO    (6.1)</v>
          </cell>
          <cell r="G253">
            <v>370.54472281559191</v>
          </cell>
          <cell r="H253">
            <v>379.2740153956816</v>
          </cell>
          <cell r="I253">
            <v>388.20895265037308</v>
          </cell>
          <cell r="J253">
            <v>397.35437915691057</v>
          </cell>
          <cell r="K253">
            <v>406.71525362108906</v>
          </cell>
          <cell r="L253">
            <v>416.29665156589465</v>
          </cell>
          <cell r="M253">
            <v>426.103768083484</v>
          </cell>
          <cell r="N253">
            <v>436.14192065199472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3220.6396639410195</v>
          </cell>
        </row>
        <row r="254">
          <cell r="B254" t="str">
            <v>6.1 - Receitas    (Transp. Qd. 2B)</v>
          </cell>
          <cell r="G254">
            <v>370.54472281559191</v>
          </cell>
          <cell r="H254">
            <v>379.2740153956816</v>
          </cell>
          <cell r="I254">
            <v>388.20895265037308</v>
          </cell>
          <cell r="J254">
            <v>397.35437915691057</v>
          </cell>
          <cell r="K254">
            <v>406.71525362108906</v>
          </cell>
          <cell r="L254">
            <v>416.29665156589465</v>
          </cell>
          <cell r="M254">
            <v>426.103768083484</v>
          </cell>
          <cell r="N254">
            <v>436.14192065199472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3220.6396639410195</v>
          </cell>
        </row>
        <row r="255">
          <cell r="B255" t="str">
            <v>7 -  RESULTADO OPERACIONAL    (5 + 6)</v>
          </cell>
          <cell r="G255">
            <v>101671.92811539074</v>
          </cell>
          <cell r="H255">
            <v>104747.00738912768</v>
          </cell>
          <cell r="I255">
            <v>107894.52938039537</v>
          </cell>
          <cell r="J255">
            <v>111116.20069473331</v>
          </cell>
          <cell r="K255">
            <v>114413.76814189446</v>
          </cell>
          <cell r="L255">
            <v>117789.01968297579</v>
          </cell>
          <cell r="M255">
            <v>121243.78539986194</v>
          </cell>
          <cell r="N255">
            <v>124779.93848750653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903656.17729188595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101671.92811539074</v>
          </cell>
          <cell r="H257">
            <v>104747.00738912768</v>
          </cell>
          <cell r="I257">
            <v>107894.52938039537</v>
          </cell>
          <cell r="J257">
            <v>111116.20069473331</v>
          </cell>
          <cell r="K257">
            <v>114413.76814189446</v>
          </cell>
          <cell r="L257">
            <v>117789.01968297579</v>
          </cell>
          <cell r="M257">
            <v>121243.78539986194</v>
          </cell>
          <cell r="N257">
            <v>124779.93848750653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903656.17729188595</v>
          </cell>
        </row>
        <row r="258">
          <cell r="B258" t="str">
            <v>10- CONTRIBUIÇÃO SOCIAL (Legislação vigente)</v>
          </cell>
          <cell r="G258">
            <v>8133.7542492312587</v>
          </cell>
          <cell r="H258">
            <v>8379.7605911302144</v>
          </cell>
          <cell r="I258">
            <v>8631.56235043163</v>
          </cell>
          <cell r="J258">
            <v>8889.2960555786649</v>
          </cell>
          <cell r="K258">
            <v>9153.1014513515565</v>
          </cell>
          <cell r="L258">
            <v>9423.121574638064</v>
          </cell>
          <cell r="M258">
            <v>9699.5028319889552</v>
          </cell>
          <cell r="N258">
            <v>9982.3950790005219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72292.494183350864</v>
          </cell>
        </row>
        <row r="259">
          <cell r="B259" t="str">
            <v>11- RESULTADO ANTES IMPOSTO DE RENDA    (9 - 10)</v>
          </cell>
          <cell r="G259">
            <v>93538.173866159472</v>
          </cell>
          <cell r="H259">
            <v>96367.246797997475</v>
          </cell>
          <cell r="I259">
            <v>99262.967029963736</v>
          </cell>
          <cell r="J259">
            <v>102226.90463915464</v>
          </cell>
          <cell r="K259">
            <v>105260.6666905429</v>
          </cell>
          <cell r="L259">
            <v>108365.89810833773</v>
          </cell>
          <cell r="M259">
            <v>111544.28256787299</v>
          </cell>
          <cell r="N259">
            <v>114797.54340850601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831363.68310853513</v>
          </cell>
        </row>
        <row r="260">
          <cell r="B260" t="str">
            <v>12- IMPOSTO DE RENDA (Legislação vigente)</v>
          </cell>
          <cell r="G260">
            <v>25393.982028847684</v>
          </cell>
          <cell r="H260">
            <v>26162.751847281921</v>
          </cell>
          <cell r="I260">
            <v>26949.632345098842</v>
          </cell>
          <cell r="J260">
            <v>27755.050173683332</v>
          </cell>
          <cell r="K260">
            <v>28579.442035473614</v>
          </cell>
          <cell r="L260">
            <v>29423.254920743944</v>
          </cell>
          <cell r="M260">
            <v>30286.946349965485</v>
          </cell>
          <cell r="N260">
            <v>31170.984621876632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225722.04432297149</v>
          </cell>
        </row>
        <row r="261">
          <cell r="B261" t="str">
            <v>13- RESULTADO DE EXERCÍCIO    (11 - 12)</v>
          </cell>
          <cell r="G261">
            <v>68144.191837311781</v>
          </cell>
          <cell r="H261">
            <v>70204.494950715554</v>
          </cell>
          <cell r="I261">
            <v>72313.334684864894</v>
          </cell>
          <cell r="J261">
            <v>74471.854465471319</v>
          </cell>
          <cell r="K261">
            <v>76681.224655069294</v>
          </cell>
          <cell r="L261">
            <v>78942.643187593785</v>
          </cell>
          <cell r="M261">
            <v>81257.336217907505</v>
          </cell>
          <cell r="N261">
            <v>83626.558786629379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605641.63878556364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43088.966884621434</v>
          </cell>
          <cell r="H267">
            <v>73582.626867115832</v>
          </cell>
          <cell r="I267">
            <v>83699.568576898848</v>
          </cell>
          <cell r="J267">
            <v>85823.517403499311</v>
          </cell>
          <cell r="K267">
            <v>91375.455946962902</v>
          </cell>
          <cell r="L267">
            <v>95839.787097229142</v>
          </cell>
          <cell r="M267">
            <v>99000.897523337437</v>
          </cell>
          <cell r="N267">
            <v>102264.43319351919</v>
          </cell>
          <cell r="O267">
            <v>105389.0956589994</v>
          </cell>
          <cell r="P267">
            <v>108608.42216529221</v>
          </cell>
          <cell r="Q267">
            <v>111927.66764355914</v>
          </cell>
          <cell r="R267">
            <v>115347.71747100454</v>
          </cell>
          <cell r="S267">
            <v>118874.67606829479</v>
          </cell>
          <cell r="T267">
            <v>121914.77703626605</v>
          </cell>
          <cell r="U267">
            <v>125034.06397465819</v>
          </cell>
          <cell r="V267">
            <v>128231.87800068523</v>
          </cell>
          <cell r="W267">
            <v>134503.13029036773</v>
          </cell>
          <cell r="X267">
            <v>137953.33998890733</v>
          </cell>
          <cell r="Y267">
            <v>141494.02549053985</v>
          </cell>
          <cell r="Z267">
            <v>167047.6217169594</v>
          </cell>
          <cell r="AA267">
            <v>2191001.6689987178</v>
          </cell>
        </row>
        <row r="268">
          <cell r="B268" t="str">
            <v>1.1.  RECEITAS     (1.1.1.+ ... + 1.1.4)</v>
          </cell>
          <cell r="G268">
            <v>43088.966884621434</v>
          </cell>
          <cell r="H268">
            <v>73582.626867115832</v>
          </cell>
          <cell r="I268">
            <v>83699.568576898848</v>
          </cell>
          <cell r="J268">
            <v>85823.517403499311</v>
          </cell>
          <cell r="K268">
            <v>91375.455946962902</v>
          </cell>
          <cell r="L268">
            <v>95839.787097229142</v>
          </cell>
          <cell r="M268">
            <v>99000.897523337437</v>
          </cell>
          <cell r="N268">
            <v>102264.43319351919</v>
          </cell>
          <cell r="O268">
            <v>105389.0956589994</v>
          </cell>
          <cell r="P268">
            <v>108608.42216529221</v>
          </cell>
          <cell r="Q268">
            <v>111927.66764355914</v>
          </cell>
          <cell r="R268">
            <v>115347.71747100454</v>
          </cell>
          <cell r="S268">
            <v>118874.67606829479</v>
          </cell>
          <cell r="T268">
            <v>121914.77703626605</v>
          </cell>
          <cell r="U268">
            <v>125034.06397465819</v>
          </cell>
          <cell r="V268">
            <v>128231.87800068523</v>
          </cell>
          <cell r="W268">
            <v>134503.13029036773</v>
          </cell>
          <cell r="X268">
            <v>137953.33998890733</v>
          </cell>
          <cell r="Y268">
            <v>141494.02549053985</v>
          </cell>
          <cell r="Z268">
            <v>167047.6217169594</v>
          </cell>
          <cell r="AA268">
            <v>2191001.6689987178</v>
          </cell>
        </row>
        <row r="269">
          <cell r="B269" t="str">
            <v>1.1.1   Receitas de Pedágio</v>
          </cell>
          <cell r="G269">
            <v>42918.728907355711</v>
          </cell>
          <cell r="H269">
            <v>73335.170396858215</v>
          </cell>
          <cell r="I269">
            <v>83426.752991392408</v>
          </cell>
          <cell r="J269">
            <v>85537.598368012274</v>
          </cell>
          <cell r="K269">
            <v>91082.636147123616</v>
          </cell>
          <cell r="L269">
            <v>95533.540290929421</v>
          </cell>
          <cell r="M269">
            <v>98685.974208082524</v>
          </cell>
          <cell r="N269">
            <v>101941.83161754541</v>
          </cell>
          <cell r="O269">
            <v>105057.01460156949</v>
          </cell>
          <cell r="P269">
            <v>108267.90676077316</v>
          </cell>
          <cell r="Q269">
            <v>111577.52540238072</v>
          </cell>
          <cell r="R269">
            <v>114988.91461844981</v>
          </cell>
          <cell r="S269">
            <v>118505.17050140261</v>
          </cell>
          <cell r="T269">
            <v>121537.06426355509</v>
          </cell>
          <cell r="U269">
            <v>124647.19282163159</v>
          </cell>
          <cell r="V269">
            <v>127837.48928332981</v>
          </cell>
          <cell r="W269">
            <v>134091.92357437478</v>
          </cell>
          <cell r="X269">
            <v>137532.44142815459</v>
          </cell>
          <cell r="Y269">
            <v>141062.02947148957</v>
          </cell>
          <cell r="Z269">
            <v>144682.95370968524</v>
          </cell>
          <cell r="AA269">
            <v>2162249.8593640961</v>
          </cell>
        </row>
        <row r="270">
          <cell r="B270" t="str">
            <v>1.1.2   Outras Receitas Operacionais</v>
          </cell>
          <cell r="G270">
            <v>63.049761711866722</v>
          </cell>
          <cell r="H270">
            <v>64.353557256218977</v>
          </cell>
          <cell r="I270">
            <v>64.34870100931677</v>
          </cell>
          <cell r="J270">
            <v>65.3545202039533</v>
          </cell>
          <cell r="K270">
            <v>65.053206513898246</v>
          </cell>
          <cell r="L270">
            <v>67.047966641394993</v>
          </cell>
          <cell r="M270">
            <v>68.050877703281188</v>
          </cell>
          <cell r="N270">
            <v>68.049494683656008</v>
          </cell>
          <cell r="O270">
            <v>69.048529232991157</v>
          </cell>
          <cell r="P270">
            <v>70.050639488573665</v>
          </cell>
          <cell r="Q270">
            <v>71.048430984952105</v>
          </cell>
          <cell r="R270">
            <v>71.04807366784533</v>
          </cell>
          <cell r="S270">
            <v>73.052633788308</v>
          </cell>
          <cell r="T270">
            <v>74.050112325112437</v>
          </cell>
          <cell r="U270">
            <v>75.05066916697686</v>
          </cell>
          <cell r="V270">
            <v>75.047485687884489</v>
          </cell>
          <cell r="W270">
            <v>76.046904207509684</v>
          </cell>
          <cell r="X270">
            <v>77.049957192066216</v>
          </cell>
          <cell r="Y270">
            <v>79.450946682244435</v>
          </cell>
          <cell r="Z270">
            <v>79.048297917362731</v>
          </cell>
          <cell r="AA270">
            <v>1415.3007660654132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21923.624831272969</v>
          </cell>
          <cell r="AA271">
            <v>21923.624831272969</v>
          </cell>
        </row>
        <row r="272">
          <cell r="B272" t="str">
            <v xml:space="preserve">1.1.4   Receitas Financeiras </v>
          </cell>
          <cell r="G272">
            <v>107.18821555385382</v>
          </cell>
          <cell r="H272">
            <v>183.10291300138854</v>
          </cell>
          <cell r="I272">
            <v>208.46688449711459</v>
          </cell>
          <cell r="J272">
            <v>220.56451528308182</v>
          </cell>
          <cell r="K272">
            <v>227.76659332539296</v>
          </cell>
          <cell r="L272">
            <v>239.19883965833188</v>
          </cell>
          <cell r="M272">
            <v>246.87243755162834</v>
          </cell>
          <cell r="N272">
            <v>254.55208129012647</v>
          </cell>
          <cell r="O272">
            <v>263.03252819691238</v>
          </cell>
          <cell r="P272">
            <v>270.4647650304816</v>
          </cell>
          <cell r="Q272">
            <v>279.09381019346398</v>
          </cell>
          <cell r="R272">
            <v>287.75477888688692</v>
          </cell>
          <cell r="S272">
            <v>296.4529331038799</v>
          </cell>
          <cell r="T272">
            <v>303.66266038584894</v>
          </cell>
          <cell r="U272">
            <v>311.82048385962611</v>
          </cell>
          <cell r="V272">
            <v>319.34123166753585</v>
          </cell>
          <cell r="W272">
            <v>335.15981178545013</v>
          </cell>
          <cell r="X272">
            <v>343.84860356066372</v>
          </cell>
          <cell r="Y272">
            <v>352.54507236802482</v>
          </cell>
          <cell r="Z272">
            <v>361.99487808384293</v>
          </cell>
          <cell r="AA272">
            <v>5412.8840372835366</v>
          </cell>
        </row>
        <row r="273">
          <cell r="B273" t="str">
            <v>2.  DESEMBOLSOS     (2.1.+ ... + 2.4)</v>
          </cell>
          <cell r="G273">
            <v>91254.217153245845</v>
          </cell>
          <cell r="H273">
            <v>102243.47483344002</v>
          </cell>
          <cell r="I273">
            <v>84625.954975455563</v>
          </cell>
          <cell r="J273">
            <v>93477.226710576579</v>
          </cell>
          <cell r="K273">
            <v>84051.118053250801</v>
          </cell>
          <cell r="L273">
            <v>100561.19529772403</v>
          </cell>
          <cell r="M273">
            <v>74847.456728803372</v>
          </cell>
          <cell r="N273">
            <v>67790.647864349405</v>
          </cell>
          <cell r="O273">
            <v>71648.547238861851</v>
          </cell>
          <cell r="P273">
            <v>75669.034285147485</v>
          </cell>
          <cell r="Q273">
            <v>81868.136516425278</v>
          </cell>
          <cell r="R273">
            <v>76726.245153169788</v>
          </cell>
          <cell r="S273">
            <v>65485.482831623158</v>
          </cell>
          <cell r="T273">
            <v>73426.222525170087</v>
          </cell>
          <cell r="U273">
            <v>83750.594015795126</v>
          </cell>
          <cell r="V273">
            <v>89672.458832467426</v>
          </cell>
          <cell r="W273">
            <v>85693.450516209399</v>
          </cell>
          <cell r="X273">
            <v>106289.98475024488</v>
          </cell>
          <cell r="Y273">
            <v>93799.556108415607</v>
          </cell>
          <cell r="Z273">
            <v>89336.412226502463</v>
          </cell>
          <cell r="AA273">
            <v>1692217.4166168782</v>
          </cell>
        </row>
        <row r="274">
          <cell r="B274" t="str">
            <v>2.1.  OPERACIONAIS     (2.1.1.+ ... + 2.1.8)</v>
          </cell>
          <cell r="G274">
            <v>24347.647095169752</v>
          </cell>
          <cell r="H274">
            <v>30094.855958671891</v>
          </cell>
          <cell r="I274">
            <v>32902.998130792846</v>
          </cell>
          <cell r="J274">
            <v>36310.941579728198</v>
          </cell>
          <cell r="K274">
            <v>37824.673138365208</v>
          </cell>
          <cell r="L274">
            <v>37388.176279338186</v>
          </cell>
          <cell r="M274">
            <v>37453.671364680646</v>
          </cell>
          <cell r="N274">
            <v>37709.030337503937</v>
          </cell>
          <cell r="O274">
            <v>38072.88343738464</v>
          </cell>
          <cell r="P274">
            <v>38379.807846248958</v>
          </cell>
          <cell r="Q274">
            <v>38587.147243320236</v>
          </cell>
          <cell r="R274">
            <v>38950.690227774474</v>
          </cell>
          <cell r="S274">
            <v>39281.832436432611</v>
          </cell>
          <cell r="T274">
            <v>39490.963986081784</v>
          </cell>
          <cell r="U274">
            <v>39964.274292494934</v>
          </cell>
          <cell r="V274">
            <v>40442.387793079281</v>
          </cell>
          <cell r="W274">
            <v>41241.36489525863</v>
          </cell>
          <cell r="X274">
            <v>41808.056971031059</v>
          </cell>
          <cell r="Y274">
            <v>42409.166329827458</v>
          </cell>
          <cell r="Z274">
            <v>42821.139140475527</v>
          </cell>
          <cell r="AA274">
            <v>755481.70848366024</v>
          </cell>
        </row>
        <row r="275">
          <cell r="B275" t="str">
            <v xml:space="preserve">2.1.1.  Pessoal / Administradores   </v>
          </cell>
          <cell r="G275">
            <v>11582.927556627623</v>
          </cell>
          <cell r="H275">
            <v>18033.817784754669</v>
          </cell>
          <cell r="I275">
            <v>18835.696414853173</v>
          </cell>
          <cell r="J275">
            <v>18979.733588298932</v>
          </cell>
          <cell r="K275">
            <v>18979.733588298932</v>
          </cell>
          <cell r="L275">
            <v>18979.733588298932</v>
          </cell>
          <cell r="M275">
            <v>18806.174367121308</v>
          </cell>
          <cell r="N275">
            <v>18806.174367121308</v>
          </cell>
          <cell r="O275">
            <v>18835.696414853173</v>
          </cell>
          <cell r="P275">
            <v>18806.174367121308</v>
          </cell>
          <cell r="Q275">
            <v>18806.174367121308</v>
          </cell>
          <cell r="R275">
            <v>18806.174367121308</v>
          </cell>
          <cell r="S275">
            <v>18806.174367121308</v>
          </cell>
          <cell r="T275">
            <v>18806.174367121308</v>
          </cell>
          <cell r="U275">
            <v>18806.174367121308</v>
          </cell>
          <cell r="V275">
            <v>18835.696414853173</v>
          </cell>
          <cell r="W275">
            <v>18979.972660132818</v>
          </cell>
          <cell r="X275">
            <v>18979.733588298932</v>
          </cell>
          <cell r="Y275">
            <v>18979.733588298932</v>
          </cell>
          <cell r="Z275">
            <v>18979.733588298932</v>
          </cell>
          <cell r="AA275">
            <v>369431.60371283873</v>
          </cell>
        </row>
        <row r="276">
          <cell r="B276" t="str">
            <v xml:space="preserve">2.1.2.  Conservação de Rotina  </v>
          </cell>
          <cell r="G276">
            <v>7153.0949996909385</v>
          </cell>
          <cell r="H276">
            <v>5137.2138388968506</v>
          </cell>
          <cell r="I276">
            <v>5377.9101341428177</v>
          </cell>
          <cell r="J276">
            <v>5676.0140672236303</v>
          </cell>
          <cell r="K276">
            <v>5770.1339395313244</v>
          </cell>
          <cell r="L276">
            <v>5920.9967754238587</v>
          </cell>
          <cell r="M276">
            <v>5923.6655754238591</v>
          </cell>
          <cell r="N276">
            <v>5926.3343754238576</v>
          </cell>
          <cell r="O276">
            <v>5929.0031754238589</v>
          </cell>
          <cell r="P276">
            <v>5933.0063754238581</v>
          </cell>
          <cell r="Q276">
            <v>5922.7089733046587</v>
          </cell>
          <cell r="R276">
            <v>5925.3777733046581</v>
          </cell>
          <cell r="S276">
            <v>5940.8687446238582</v>
          </cell>
          <cell r="T276">
            <v>5943.458986721299</v>
          </cell>
          <cell r="U276">
            <v>5999.0331279285474</v>
          </cell>
          <cell r="V276">
            <v>6145.8426453658431</v>
          </cell>
          <cell r="W276">
            <v>6293.1229900917788</v>
          </cell>
          <cell r="X276">
            <v>6299.1582718464961</v>
          </cell>
          <cell r="Y276">
            <v>6562.9695093010187</v>
          </cell>
          <cell r="Z276">
            <v>6812.7863690472386</v>
          </cell>
          <cell r="AA276">
            <v>120592.70064814026</v>
          </cell>
        </row>
        <row r="277">
          <cell r="B277" t="str">
            <v xml:space="preserve">2.1.3.  Consumo   </v>
          </cell>
          <cell r="G277">
            <v>573.52042637185912</v>
          </cell>
          <cell r="H277">
            <v>1000.1984702424224</v>
          </cell>
          <cell r="I277">
            <v>1063.363142658214</v>
          </cell>
          <cell r="J277">
            <v>1070.4871072391923</v>
          </cell>
          <cell r="K277">
            <v>1070.4871072391923</v>
          </cell>
          <cell r="L277">
            <v>1070.4871072391923</v>
          </cell>
          <cell r="M277">
            <v>1061.9384195958114</v>
          </cell>
          <cell r="N277">
            <v>1061.9384195958114</v>
          </cell>
          <cell r="O277">
            <v>1063.363142658214</v>
          </cell>
          <cell r="P277">
            <v>1061.9384195958114</v>
          </cell>
          <cell r="Q277">
            <v>1061.9384195958114</v>
          </cell>
          <cell r="R277">
            <v>1062.2926549056228</v>
          </cell>
          <cell r="S277">
            <v>1062.2926549056228</v>
          </cell>
          <cell r="T277">
            <v>1062.2926549056228</v>
          </cell>
          <cell r="U277">
            <v>1062.2926549056228</v>
          </cell>
          <cell r="V277">
            <v>1063.7174592493147</v>
          </cell>
          <cell r="W277">
            <v>1070.8418276591092</v>
          </cell>
          <cell r="X277">
            <v>1070.8418276591092</v>
          </cell>
          <cell r="Y277">
            <v>1070.8418276591092</v>
          </cell>
          <cell r="Z277">
            <v>1070.8418276591092</v>
          </cell>
          <cell r="AA277">
            <v>20755.915571539779</v>
          </cell>
        </row>
        <row r="278">
          <cell r="B278" t="str">
            <v>2.1.4.  Transportes</v>
          </cell>
          <cell r="G278">
            <v>113.2325</v>
          </cell>
          <cell r="H278">
            <v>190.96999999999997</v>
          </cell>
          <cell r="I278">
            <v>200.06899999999999</v>
          </cell>
          <cell r="J278">
            <v>200.06899999999999</v>
          </cell>
          <cell r="K278">
            <v>200.06899999999999</v>
          </cell>
          <cell r="L278">
            <v>200.06899999999999</v>
          </cell>
          <cell r="M278">
            <v>200.06899999999999</v>
          </cell>
          <cell r="N278">
            <v>200.06899999999999</v>
          </cell>
          <cell r="O278">
            <v>200.06899999999999</v>
          </cell>
          <cell r="P278">
            <v>200.06899999999999</v>
          </cell>
          <cell r="Q278">
            <v>200.06899999999999</v>
          </cell>
          <cell r="R278">
            <v>200.06899999999999</v>
          </cell>
          <cell r="S278">
            <v>200.06899999999999</v>
          </cell>
          <cell r="T278">
            <v>200.06899999999999</v>
          </cell>
          <cell r="U278">
            <v>200.06899999999999</v>
          </cell>
          <cell r="V278">
            <v>200.06899999999999</v>
          </cell>
          <cell r="W278">
            <v>200.06899999999999</v>
          </cell>
          <cell r="X278">
            <v>200.06899999999999</v>
          </cell>
          <cell r="Y278">
            <v>200.06899999999999</v>
          </cell>
          <cell r="Z278">
            <v>200.06899999999999</v>
          </cell>
          <cell r="AA278">
            <v>3905.4444999999996</v>
          </cell>
        </row>
        <row r="279">
          <cell r="B279" t="str">
            <v>2.1.5.  Diversas</v>
          </cell>
          <cell r="G279">
            <v>1240.2</v>
          </cell>
          <cell r="H279">
            <v>1314.6</v>
          </cell>
          <cell r="I279">
            <v>1314.6</v>
          </cell>
          <cell r="J279">
            <v>1314.6</v>
          </cell>
          <cell r="K279">
            <v>1314.6</v>
          </cell>
          <cell r="L279">
            <v>1314.6</v>
          </cell>
          <cell r="M279">
            <v>1314.6</v>
          </cell>
          <cell r="N279">
            <v>1314.6</v>
          </cell>
          <cell r="O279">
            <v>1314.6</v>
          </cell>
          <cell r="P279">
            <v>1314.6</v>
          </cell>
          <cell r="Q279">
            <v>1314.6</v>
          </cell>
          <cell r="R279">
            <v>1314.6</v>
          </cell>
          <cell r="S279">
            <v>1314.6</v>
          </cell>
          <cell r="T279">
            <v>1314.6</v>
          </cell>
          <cell r="U279">
            <v>1314.6</v>
          </cell>
          <cell r="V279">
            <v>1314.6</v>
          </cell>
          <cell r="W279">
            <v>1314.6</v>
          </cell>
          <cell r="X279">
            <v>1314.6</v>
          </cell>
          <cell r="Y279">
            <v>1314.6</v>
          </cell>
          <cell r="Z279">
            <v>1314.6</v>
          </cell>
          <cell r="AA279">
            <v>26217.599999999991</v>
          </cell>
        </row>
        <row r="280">
          <cell r="B280" t="str">
            <v>2.1.6.  Tributos s/ Faturamento</v>
          </cell>
          <cell r="G280">
            <v>1719.4501921364872</v>
          </cell>
          <cell r="H280">
            <v>2686.962626377926</v>
          </cell>
          <cell r="I280">
            <v>4265.6040472315526</v>
          </cell>
          <cell r="J280">
            <v>7204.7790777332639</v>
          </cell>
          <cell r="K280">
            <v>8868.8938706406389</v>
          </cell>
          <cell r="L280">
            <v>8279.7051848417213</v>
          </cell>
          <cell r="M280">
            <v>8552.8032441933592</v>
          </cell>
          <cell r="N280">
            <v>8834.8363280710473</v>
          </cell>
          <cell r="O280">
            <v>9104.7091493719981</v>
          </cell>
          <cell r="P280">
            <v>9382.8745490423116</v>
          </cell>
          <cell r="Q280">
            <v>9669.5901808841991</v>
          </cell>
          <cell r="R280">
            <v>9965.0937946432459</v>
          </cell>
          <cell r="S280">
            <v>10269.73613509079</v>
          </cell>
          <cell r="T280">
            <v>10532.402552513489</v>
          </cell>
          <cell r="U280">
            <v>10801.844476499999</v>
          </cell>
          <cell r="V280">
            <v>11078.208684051984</v>
          </cell>
          <cell r="W280">
            <v>11619.969948626238</v>
          </cell>
          <cell r="X280">
            <v>11918.032264941026</v>
          </cell>
          <cell r="Y280">
            <v>12223.844291621683</v>
          </cell>
          <cell r="Z280">
            <v>12537.494323561841</v>
          </cell>
          <cell r="AA280">
            <v>179516.83492207481</v>
          </cell>
        </row>
        <row r="281">
          <cell r="B281" t="str">
            <v>2.1.7.  Seguros</v>
          </cell>
          <cell r="G281">
            <v>1572.2555341605957</v>
          </cell>
          <cell r="H281">
            <v>1357.2721863986244</v>
          </cell>
          <cell r="I281">
            <v>1484.145354189925</v>
          </cell>
          <cell r="J281">
            <v>1515.0740713628129</v>
          </cell>
          <cell r="K281">
            <v>1280.8352708394443</v>
          </cell>
          <cell r="L281">
            <v>1288.4964834817656</v>
          </cell>
          <cell r="M281">
            <v>1265.9150702698328</v>
          </cell>
          <cell r="N281">
            <v>1240.0237973062001</v>
          </cell>
          <cell r="O281">
            <v>1303.8052461122193</v>
          </cell>
          <cell r="P281">
            <v>1363.4311866533642</v>
          </cell>
          <cell r="Q281">
            <v>1298.5233789601659</v>
          </cell>
          <cell r="R281">
            <v>1369.6659178319169</v>
          </cell>
          <cell r="S281">
            <v>1385.4114292480403</v>
          </cell>
          <cell r="T281">
            <v>1333.3373709021025</v>
          </cell>
          <cell r="U281">
            <v>1485.8900122593996</v>
          </cell>
          <cell r="V281">
            <v>1516.6285532116285</v>
          </cell>
          <cell r="W281">
            <v>1481.7743987279027</v>
          </cell>
          <cell r="X281">
            <v>1748.8042314456668</v>
          </cell>
          <cell r="Y281">
            <v>1790.3355609259681</v>
          </cell>
          <cell r="Z281">
            <v>1649.00088437818</v>
          </cell>
          <cell r="AA281">
            <v>28730.625938665751</v>
          </cell>
        </row>
        <row r="282">
          <cell r="B282" t="str">
            <v xml:space="preserve">2.1.8.  Garantias </v>
          </cell>
          <cell r="G282">
            <v>392.96588618225434</v>
          </cell>
          <cell r="H282">
            <v>373.8210520013962</v>
          </cell>
          <cell r="I282">
            <v>361.61003771716526</v>
          </cell>
          <cell r="J282">
            <v>350.18466787036959</v>
          </cell>
          <cell r="K282">
            <v>339.92036181568318</v>
          </cell>
          <cell r="L282">
            <v>334.08814005272069</v>
          </cell>
          <cell r="M282">
            <v>328.50568807647818</v>
          </cell>
          <cell r="N282">
            <v>325.0540499857126</v>
          </cell>
          <cell r="O282">
            <v>321.63730896517745</v>
          </cell>
          <cell r="P282">
            <v>317.71394841231114</v>
          </cell>
          <cell r="Q282">
            <v>313.54292345409914</v>
          </cell>
          <cell r="R282">
            <v>307.41671996772089</v>
          </cell>
          <cell r="S282">
            <v>302.68010544299455</v>
          </cell>
          <cell r="T282">
            <v>298.62905391796221</v>
          </cell>
          <cell r="U282">
            <v>294.37065378005843</v>
          </cell>
          <cell r="V282">
            <v>287.62503634733855</v>
          </cell>
          <cell r="W282">
            <v>281.01407002078753</v>
          </cell>
          <cell r="X282">
            <v>276.81778683982918</v>
          </cell>
          <cell r="Y282">
            <v>266.7725520207444</v>
          </cell>
          <cell r="Z282">
            <v>256.61314753022089</v>
          </cell>
          <cell r="AA282">
            <v>6330.9831904010234</v>
          </cell>
        </row>
        <row r="283">
          <cell r="B283" t="str">
            <v>2.2.  INVESTIMENTOS / IMOBILIZADO     (2.2.1.+ ... + 2.2.7)</v>
          </cell>
          <cell r="G283">
            <v>58820.317813477945</v>
          </cell>
          <cell r="H283">
            <v>57372.207274586937</v>
          </cell>
          <cell r="I283">
            <v>34990.902403079352</v>
          </cell>
          <cell r="J283">
            <v>41626.544786692248</v>
          </cell>
          <cell r="K283">
            <v>29901.524437203549</v>
          </cell>
          <cell r="L283">
            <v>46083.561383161999</v>
          </cell>
          <cell r="M283">
            <v>19610.847183646511</v>
          </cell>
          <cell r="N283">
            <v>11545.33348268901</v>
          </cell>
          <cell r="O283">
            <v>14472.411592174998</v>
          </cell>
          <cell r="P283">
            <v>17668.629712384998</v>
          </cell>
          <cell r="Q283">
            <v>23020.702744690003</v>
          </cell>
          <cell r="R283">
            <v>17059.751656927499</v>
          </cell>
          <cell r="S283">
            <v>4451.8266102690814</v>
          </cell>
          <cell r="T283">
            <v>11777.105469943714</v>
          </cell>
          <cell r="U283">
            <v>21689.290929194307</v>
          </cell>
          <cell r="V283">
            <v>27858.16673534616</v>
          </cell>
          <cell r="W283">
            <v>22674.176670922719</v>
          </cell>
          <cell r="X283">
            <v>46756.312904435406</v>
          </cell>
          <cell r="Y283">
            <v>38829.104819892571</v>
          </cell>
          <cell r="Z283">
            <v>40307.504986312422</v>
          </cell>
          <cell r="AA283">
            <v>586516.22359703144</v>
          </cell>
        </row>
        <row r="284">
          <cell r="B284" t="str">
            <v xml:space="preserve">2.2.1.  Ampliação Principal </v>
          </cell>
          <cell r="G284">
            <v>139.57170173629888</v>
          </cell>
          <cell r="H284">
            <v>3925.3289314421459</v>
          </cell>
          <cell r="I284">
            <v>15852.781442682048</v>
          </cell>
          <cell r="J284">
            <v>7285.5844475867361</v>
          </cell>
          <cell r="K284">
            <v>6228.99</v>
          </cell>
          <cell r="L284">
            <v>11525.29</v>
          </cell>
          <cell r="M284">
            <v>1486.0099999999998</v>
          </cell>
          <cell r="N284">
            <v>1519.27</v>
          </cell>
          <cell r="O284">
            <v>676.02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407.30792329446626</v>
          </cell>
          <cell r="U284">
            <v>10797.895001080477</v>
          </cell>
          <cell r="V284">
            <v>15374.074674208165</v>
          </cell>
          <cell r="W284">
            <v>572.52219241338832</v>
          </cell>
          <cell r="X284">
            <v>14536.396194856145</v>
          </cell>
          <cell r="Y284">
            <v>14132.754002442754</v>
          </cell>
          <cell r="Z284">
            <v>80.84</v>
          </cell>
          <cell r="AA284">
            <v>104540.63651174263</v>
          </cell>
        </row>
        <row r="285">
          <cell r="B285" t="str">
            <v>2.2.2.  Demais Obras de Ampliação/Melhoramentos</v>
          </cell>
          <cell r="G285">
            <v>26231.075322973971</v>
          </cell>
          <cell r="H285">
            <v>26407.496808143111</v>
          </cell>
          <cell r="I285">
            <v>4093.8603717148026</v>
          </cell>
          <cell r="J285">
            <v>7133.7698352005109</v>
          </cell>
          <cell r="K285">
            <v>5967.0598690210472</v>
          </cell>
          <cell r="L285">
            <v>15426.69</v>
          </cell>
          <cell r="M285">
            <v>7064.92</v>
          </cell>
          <cell r="N285">
            <v>2144.27</v>
          </cell>
          <cell r="O285">
            <v>3369.36</v>
          </cell>
          <cell r="P285">
            <v>2088.8899999999994</v>
          </cell>
          <cell r="Q285">
            <v>4105.0200000000004</v>
          </cell>
          <cell r="R285">
            <v>1617.34</v>
          </cell>
          <cell r="S285">
            <v>486.2204011990803</v>
          </cell>
          <cell r="T285">
            <v>3308.2314089292468</v>
          </cell>
          <cell r="U285">
            <v>4138.2802000161528</v>
          </cell>
          <cell r="V285">
            <v>2710.8775835053184</v>
          </cell>
          <cell r="W285">
            <v>1160.2837958443288</v>
          </cell>
          <cell r="X285">
            <v>10813.309158264265</v>
          </cell>
          <cell r="Y285">
            <v>11871.160090029814</v>
          </cell>
          <cell r="Z285">
            <v>535.7594073774244</v>
          </cell>
          <cell r="AA285">
            <v>140673.87425221907</v>
          </cell>
        </row>
        <row r="286">
          <cell r="B286" t="str">
            <v xml:space="preserve">2.2.3.  Equipamentos, Veiculos e Sist. Controle </v>
          </cell>
          <cell r="G286">
            <v>10381.555</v>
          </cell>
          <cell r="H286">
            <v>1359.92</v>
          </cell>
          <cell r="I286">
            <v>378</v>
          </cell>
          <cell r="J286">
            <v>11066.2</v>
          </cell>
          <cell r="K286">
            <v>7249</v>
          </cell>
          <cell r="L286">
            <v>3348.6550000000002</v>
          </cell>
          <cell r="M286">
            <v>204.92000000000002</v>
          </cell>
          <cell r="N286">
            <v>1387.2500000000002</v>
          </cell>
          <cell r="O286">
            <v>820</v>
          </cell>
          <cell r="P286">
            <v>793</v>
          </cell>
          <cell r="Q286">
            <v>9491.9450000000015</v>
          </cell>
          <cell r="R286">
            <v>499.77</v>
          </cell>
          <cell r="S286">
            <v>616.90000000000032</v>
          </cell>
          <cell r="T286">
            <v>100.25</v>
          </cell>
          <cell r="U286">
            <v>3142.1500000000005</v>
          </cell>
          <cell r="V286">
            <v>2916.08</v>
          </cell>
          <cell r="W286">
            <v>4310.32</v>
          </cell>
          <cell r="X286">
            <v>822.25</v>
          </cell>
          <cell r="Y286">
            <v>1414.4</v>
          </cell>
          <cell r="Z286">
            <v>11165.105</v>
          </cell>
          <cell r="AA286">
            <v>71467.67</v>
          </cell>
        </row>
        <row r="287">
          <cell r="B287" t="str">
            <v>2.2.4.  Desapropriações</v>
          </cell>
          <cell r="G287">
            <v>803.99</v>
          </cell>
          <cell r="H287">
            <v>10777.37</v>
          </cell>
          <cell r="I287">
            <v>268</v>
          </cell>
          <cell r="J287">
            <v>1211.32</v>
          </cell>
          <cell r="K287">
            <v>220.56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6159.9900000000007</v>
          </cell>
          <cell r="U287">
            <v>0</v>
          </cell>
          <cell r="V287">
            <v>0</v>
          </cell>
          <cell r="W287">
            <v>0</v>
          </cell>
          <cell r="X287">
            <v>315.43</v>
          </cell>
          <cell r="Y287">
            <v>0</v>
          </cell>
          <cell r="Z287">
            <v>0</v>
          </cell>
          <cell r="AA287">
            <v>19756.66</v>
          </cell>
        </row>
        <row r="288">
          <cell r="B288" t="str">
            <v xml:space="preserve">2.2.5.  Conservação Especial </v>
          </cell>
          <cell r="G288">
            <v>21264.12578876768</v>
          </cell>
          <cell r="H288">
            <v>14902.091535001684</v>
          </cell>
          <cell r="I288">
            <v>14398.2605886825</v>
          </cell>
          <cell r="J288">
            <v>14929.670503904999</v>
          </cell>
          <cell r="K288">
            <v>10235.914568182499</v>
          </cell>
          <cell r="L288">
            <v>15782.926383162001</v>
          </cell>
          <cell r="M288">
            <v>10854.99718364651</v>
          </cell>
          <cell r="N288">
            <v>6494.5434826890105</v>
          </cell>
          <cell r="O288">
            <v>9607.0315921749989</v>
          </cell>
          <cell r="P288">
            <v>14786.739712384999</v>
          </cell>
          <cell r="Q288">
            <v>9423.7377446900009</v>
          </cell>
          <cell r="R288">
            <v>14942.641656927501</v>
          </cell>
          <cell r="S288">
            <v>3348.706209070001</v>
          </cell>
          <cell r="T288">
            <v>1801.3261377199997</v>
          </cell>
          <cell r="U288">
            <v>3610.9657280976735</v>
          </cell>
          <cell r="V288">
            <v>6857.1344776326723</v>
          </cell>
          <cell r="W288">
            <v>16631.050682665002</v>
          </cell>
          <cell r="X288">
            <v>20268.927551314999</v>
          </cell>
          <cell r="Y288">
            <v>11410.790727420001</v>
          </cell>
          <cell r="Z288">
            <v>28525.800578934999</v>
          </cell>
          <cell r="AA288">
            <v>250077.38283306977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4686.6933600720276</v>
          </cell>
          <cell r="H291">
            <v>4064.004118623433</v>
          </cell>
          <cell r="I291">
            <v>4366.9130187720511</v>
          </cell>
          <cell r="J291">
            <v>4375.0602175421554</v>
          </cell>
          <cell r="K291">
            <v>4596.9435433163253</v>
          </cell>
          <cell r="L291">
            <v>4730.7019676884684</v>
          </cell>
          <cell r="M291">
            <v>4825.4799589341446</v>
          </cell>
          <cell r="N291">
            <v>4923.3340238546534</v>
          </cell>
          <cell r="O291">
            <v>5017.0014362216116</v>
          </cell>
          <cell r="P291">
            <v>5113.5438551513398</v>
          </cell>
          <cell r="Q291">
            <v>5213.0516508073288</v>
          </cell>
          <cell r="R291">
            <v>5315.5864052860161</v>
          </cell>
          <cell r="S291">
            <v>5421.3311690686623</v>
          </cell>
          <cell r="T291">
            <v>5512.5187957895996</v>
          </cell>
          <cell r="U291">
            <v>5606.0575765274143</v>
          </cell>
          <cell r="V291">
            <v>5701.9753803100575</v>
          </cell>
          <cell r="W291">
            <v>5889.851577141786</v>
          </cell>
          <cell r="X291">
            <v>5993.3146536004042</v>
          </cell>
          <cell r="Y291">
            <v>6099.496122825959</v>
          </cell>
          <cell r="Z291">
            <v>6208.3380047144983</v>
          </cell>
          <cell r="AA291">
            <v>103661.19683624792</v>
          </cell>
        </row>
        <row r="292">
          <cell r="B292" t="str">
            <v>2.3.1.  Valor Variável da Concessão</v>
          </cell>
          <cell r="G292">
            <v>1298.6933600720272</v>
          </cell>
          <cell r="H292">
            <v>2216.004118623433</v>
          </cell>
          <cell r="I292">
            <v>2518.9130187720516</v>
          </cell>
          <cell r="J292">
            <v>2582.4333540064863</v>
          </cell>
          <cell r="K292">
            <v>2748.9435433163253</v>
          </cell>
          <cell r="L292">
            <v>2882.7019676884684</v>
          </cell>
          <cell r="M292">
            <v>2977.4799589341446</v>
          </cell>
          <cell r="N292">
            <v>3075.3340238546539</v>
          </cell>
          <cell r="O292">
            <v>3169.001436221612</v>
          </cell>
          <cell r="P292">
            <v>3265.5438551513403</v>
          </cell>
          <cell r="Q292">
            <v>3365.0516508073288</v>
          </cell>
          <cell r="R292">
            <v>3467.5864052860156</v>
          </cell>
          <cell r="S292">
            <v>3573.3311690686623</v>
          </cell>
          <cell r="T292">
            <v>3664.5187957895996</v>
          </cell>
          <cell r="U292">
            <v>3758.0575765274143</v>
          </cell>
          <cell r="V292">
            <v>3853.9753803100575</v>
          </cell>
          <cell r="W292">
            <v>4041.851577141786</v>
          </cell>
          <cell r="X292">
            <v>4145.3146536004042</v>
          </cell>
          <cell r="Y292">
            <v>4251.496122825959</v>
          </cell>
          <cell r="Z292">
            <v>4360.3380047144983</v>
          </cell>
          <cell r="AA292">
            <v>65216.569972712256</v>
          </cell>
        </row>
        <row r="293">
          <cell r="B293" t="str">
            <v xml:space="preserve">2.3.2.  Valor Fixo da Concessão </v>
          </cell>
          <cell r="G293">
            <v>3388</v>
          </cell>
          <cell r="H293">
            <v>1848</v>
          </cell>
          <cell r="I293">
            <v>1848</v>
          </cell>
          <cell r="J293">
            <v>1792.6268635356687</v>
          </cell>
          <cell r="K293">
            <v>1848</v>
          </cell>
          <cell r="L293">
            <v>1848</v>
          </cell>
          <cell r="M293">
            <v>1848</v>
          </cell>
          <cell r="N293">
            <v>1848</v>
          </cell>
          <cell r="O293">
            <v>1848</v>
          </cell>
          <cell r="P293">
            <v>1848</v>
          </cell>
          <cell r="Q293">
            <v>1848</v>
          </cell>
          <cell r="R293">
            <v>1848</v>
          </cell>
          <cell r="S293">
            <v>1848</v>
          </cell>
          <cell r="T293">
            <v>1848</v>
          </cell>
          <cell r="U293">
            <v>1848</v>
          </cell>
          <cell r="V293">
            <v>1848</v>
          </cell>
          <cell r="W293">
            <v>1848</v>
          </cell>
          <cell r="X293">
            <v>1848</v>
          </cell>
          <cell r="Y293">
            <v>1848</v>
          </cell>
          <cell r="Z293">
            <v>1848</v>
          </cell>
          <cell r="AA293">
            <v>38444.626863535668</v>
          </cell>
        </row>
        <row r="294">
          <cell r="B294" t="str">
            <v>2.4.  DESEMBOLSOS  SOBRE O LUCRO     (2.4.1. + 2.4.2)</v>
          </cell>
          <cell r="G294">
            <v>3399.5588845261213</v>
          </cell>
          <cell r="H294">
            <v>10712.407481557762</v>
          </cell>
          <cell r="I294">
            <v>12365.14142281131</v>
          </cell>
          <cell r="J294">
            <v>11164.680126613979</v>
          </cell>
          <cell r="K294">
            <v>11727.976934365703</v>
          </cell>
          <cell r="L294">
            <v>12358.755667535386</v>
          </cell>
          <cell r="M294">
            <v>12957.458221542067</v>
          </cell>
          <cell r="N294">
            <v>13612.950020301811</v>
          </cell>
          <cell r="O294">
            <v>14086.250773080603</v>
          </cell>
          <cell r="P294">
            <v>14507.05287136219</v>
          </cell>
          <cell r="Q294">
            <v>15047.234877607712</v>
          </cell>
          <cell r="R294">
            <v>15400.216863181802</v>
          </cell>
          <cell r="S294">
            <v>16330.4926158528</v>
          </cell>
          <cell r="T294">
            <v>16645.634273354986</v>
          </cell>
          <cell r="U294">
            <v>16490.97121757847</v>
          </cell>
          <cell r="V294">
            <v>15669.928923731915</v>
          </cell>
          <cell r="W294">
            <v>15888.057372886262</v>
          </cell>
          <cell r="X294">
            <v>11732.300221178017</v>
          </cell>
          <cell r="Y294">
            <v>6461.7888358696127</v>
          </cell>
          <cell r="Z294">
            <v>-0.56990499999577082</v>
          </cell>
          <cell r="AA294">
            <v>246558.28769993852</v>
          </cell>
        </row>
        <row r="295">
          <cell r="B295" t="str">
            <v xml:space="preserve">2.4.1.  Contribuição Social  </v>
          </cell>
          <cell r="G295">
            <v>829.95366897602946</v>
          </cell>
          <cell r="H295">
            <v>2602.7654500746103</v>
          </cell>
          <cell r="I295">
            <v>3003.4282237118323</v>
          </cell>
          <cell r="J295">
            <v>2712.4073034215712</v>
          </cell>
          <cell r="K295">
            <v>2848.9641053007763</v>
          </cell>
          <cell r="L295">
            <v>3001.8801618267589</v>
          </cell>
          <cell r="M295">
            <v>3147.0201749192884</v>
          </cell>
          <cell r="N295">
            <v>3305.9272776489229</v>
          </cell>
          <cell r="O295">
            <v>3420.6668540801465</v>
          </cell>
          <cell r="P295">
            <v>3522.6794839665918</v>
          </cell>
          <cell r="Q295">
            <v>3653.6326976018709</v>
          </cell>
          <cell r="R295">
            <v>3739.2040880440732</v>
          </cell>
          <cell r="S295">
            <v>3964.7254826309809</v>
          </cell>
          <cell r="T295">
            <v>4041.12346020727</v>
          </cell>
          <cell r="U295">
            <v>4003.6293860796281</v>
          </cell>
          <cell r="V295">
            <v>3804.5888299956155</v>
          </cell>
          <cell r="W295">
            <v>3857.4684540330336</v>
          </cell>
          <cell r="X295">
            <v>2850.0121748310362</v>
          </cell>
          <cell r="Y295">
            <v>1572.3124450593002</v>
          </cell>
          <cell r="Z295">
            <v>5.4679018181828667</v>
          </cell>
          <cell r="AA295">
            <v>59887.857624227523</v>
          </cell>
        </row>
        <row r="296">
          <cell r="B296" t="str">
            <v xml:space="preserve">2.4.2.  Imposto de Renda  </v>
          </cell>
          <cell r="G296">
            <v>2569.605215550092</v>
          </cell>
          <cell r="H296">
            <v>8109.642031483153</v>
          </cell>
          <cell r="I296">
            <v>9361.7131990994785</v>
          </cell>
          <cell r="J296">
            <v>8452.2728231924084</v>
          </cell>
          <cell r="K296">
            <v>8879.0128290649263</v>
          </cell>
          <cell r="L296">
            <v>9356.8755057086273</v>
          </cell>
          <cell r="M296">
            <v>9810.4380466227776</v>
          </cell>
          <cell r="N296">
            <v>10307.022742652887</v>
          </cell>
          <cell r="O296">
            <v>10665.583919000457</v>
          </cell>
          <cell r="P296">
            <v>10984.373387395597</v>
          </cell>
          <cell r="Q296">
            <v>11393.602180005842</v>
          </cell>
          <cell r="R296">
            <v>11661.012775137729</v>
          </cell>
          <cell r="S296">
            <v>12365.76713322182</v>
          </cell>
          <cell r="T296">
            <v>12604.510813147717</v>
          </cell>
          <cell r="U296">
            <v>12487.341831498841</v>
          </cell>
          <cell r="V296">
            <v>11865.3400937363</v>
          </cell>
          <cell r="W296">
            <v>12030.588918853227</v>
          </cell>
          <cell r="X296">
            <v>8882.288046346981</v>
          </cell>
          <cell r="Y296">
            <v>4889.4763908103123</v>
          </cell>
          <cell r="Z296">
            <v>-6.0378068181786375</v>
          </cell>
          <cell r="AA296">
            <v>186670.43007571099</v>
          </cell>
        </row>
        <row r="297">
          <cell r="B297" t="str">
            <v>3.  SALDO DO CAIXA     (1 - 2)</v>
          </cell>
          <cell r="G297">
            <v>-48165.250268624412</v>
          </cell>
          <cell r="H297">
            <v>-28660.847966324189</v>
          </cell>
          <cell r="I297">
            <v>-926.38639855671499</v>
          </cell>
          <cell r="J297">
            <v>-7653.709307077268</v>
          </cell>
          <cell r="K297">
            <v>7324.3378937121015</v>
          </cell>
          <cell r="L297">
            <v>-4721.4082004948868</v>
          </cell>
          <cell r="M297">
            <v>24153.440794534064</v>
          </cell>
          <cell r="N297">
            <v>34473.785329169783</v>
          </cell>
          <cell r="O297">
            <v>33740.548420137551</v>
          </cell>
          <cell r="P297">
            <v>32939.387880144728</v>
          </cell>
          <cell r="Q297">
            <v>30059.531127133858</v>
          </cell>
          <cell r="R297">
            <v>38621.472317834749</v>
          </cell>
          <cell r="S297">
            <v>53389.193236671636</v>
          </cell>
          <cell r="T297">
            <v>48488.554511095965</v>
          </cell>
          <cell r="U297">
            <v>41283.469958863061</v>
          </cell>
          <cell r="V297">
            <v>38559.419168217806</v>
          </cell>
          <cell r="W297">
            <v>48809.679774158329</v>
          </cell>
          <cell r="X297">
            <v>31663.355238662451</v>
          </cell>
          <cell r="Y297">
            <v>47694.46938212424</v>
          </cell>
          <cell r="Z297">
            <v>77711.209490456939</v>
          </cell>
          <cell r="AA297">
            <v>498784.25238183956</v>
          </cell>
        </row>
        <row r="298">
          <cell r="B298" t="str">
            <v xml:space="preserve">4. T.I.R. (Taxa Interna de Retorno) Anual do Projeto     </v>
          </cell>
          <cell r="G298">
            <v>0.18516064742642066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148548.90541348793</v>
          </cell>
          <cell r="H303">
            <v>152048.42052721884</v>
          </cell>
          <cell r="I303">
            <v>155630.37721799908</v>
          </cell>
          <cell r="J303">
            <v>159296.71764450072</v>
          </cell>
          <cell r="K303">
            <v>163049.42971876982</v>
          </cell>
          <cell r="L303">
            <v>166890.54818408462</v>
          </cell>
          <cell r="M303">
            <v>170822.15571820526</v>
          </cell>
          <cell r="N303">
            <v>174846.38406261479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1291132.9384868811</v>
          </cell>
        </row>
        <row r="304">
          <cell r="B304" t="str">
            <v>1.1.  RECEITAS     (1.1.1.+ ... + 1.1.4)</v>
          </cell>
          <cell r="G304">
            <v>148548.90541348793</v>
          </cell>
          <cell r="H304">
            <v>152048.42052721884</v>
          </cell>
          <cell r="I304">
            <v>155630.37721799908</v>
          </cell>
          <cell r="J304">
            <v>159296.71764450072</v>
          </cell>
          <cell r="K304">
            <v>163049.42971876982</v>
          </cell>
          <cell r="L304">
            <v>166890.54818408462</v>
          </cell>
          <cell r="M304">
            <v>170822.15571820526</v>
          </cell>
          <cell r="N304">
            <v>174846.38406261479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1291132.9384868811</v>
          </cell>
        </row>
        <row r="305">
          <cell r="B305" t="str">
            <v>1.1.1   Receitas de Pedágio</v>
          </cell>
          <cell r="G305">
            <v>148091.442114</v>
          </cell>
          <cell r="H305">
            <v>151580.1803073216</v>
          </cell>
          <cell r="I305">
            <v>155151.10619500148</v>
          </cell>
          <cell r="J305">
            <v>158806.15595474333</v>
          </cell>
          <cell r="K305">
            <v>162547.31137672518</v>
          </cell>
          <cell r="L305">
            <v>166376.60093813806</v>
          </cell>
          <cell r="M305">
            <v>170296.10090303872</v>
          </cell>
          <cell r="N305">
            <v>174307.93644811251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1287156.834237081</v>
          </cell>
        </row>
        <row r="306">
          <cell r="B306" t="str">
            <v>1.1.2   Outras Receitas Operacionais</v>
          </cell>
          <cell r="G306">
            <v>86.918576672322089</v>
          </cell>
          <cell r="H306">
            <v>88.96620450156864</v>
          </cell>
          <cell r="I306">
            <v>91.06207034721659</v>
          </cell>
          <cell r="J306">
            <v>93.207310600456324</v>
          </cell>
          <cell r="K306">
            <v>95.403088423581877</v>
          </cell>
          <cell r="L306">
            <v>97.650594380664614</v>
          </cell>
          <cell r="M306">
            <v>99.951047083084319</v>
          </cell>
          <cell r="N306">
            <v>102.30569385026762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755.46458585916207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370.54472281559191</v>
          </cell>
          <cell r="H308">
            <v>379.2740153956816</v>
          </cell>
          <cell r="I308">
            <v>388.20895265037308</v>
          </cell>
          <cell r="J308">
            <v>397.35437915691057</v>
          </cell>
          <cell r="K308">
            <v>406.71525362108906</v>
          </cell>
          <cell r="L308">
            <v>416.29665156589465</v>
          </cell>
          <cell r="M308">
            <v>426.103768083484</v>
          </cell>
          <cell r="N308">
            <v>436.14192065199472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3220.6396639410195</v>
          </cell>
        </row>
        <row r="309">
          <cell r="B309" t="str">
            <v>2.  DESEMBOLSOS     (2.1.+ ... + 2.4)</v>
          </cell>
          <cell r="G309">
            <v>80404.713576176146</v>
          </cell>
          <cell r="H309">
            <v>81843.925576503301</v>
          </cell>
          <cell r="I309">
            <v>83317.042533134198</v>
          </cell>
          <cell r="J309">
            <v>84824.863179029373</v>
          </cell>
          <cell r="K309">
            <v>86368.20506370056</v>
          </cell>
          <cell r="L309">
            <v>87947.904996490819</v>
          </cell>
          <cell r="M309">
            <v>89564.819500297774</v>
          </cell>
          <cell r="N309">
            <v>91219.825275985408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685491.29970131756</v>
          </cell>
        </row>
        <row r="310">
          <cell r="B310" t="str">
            <v>2.1.  OPERACIONAIS     (2.1.1.+ ... + 2.1.8)</v>
          </cell>
          <cell r="G310">
            <v>42431.626477377031</v>
          </cell>
          <cell r="H310">
            <v>42751.338742736472</v>
          </cell>
          <cell r="I310">
            <v>43078.582789643253</v>
          </cell>
          <cell r="J310">
            <v>43413.536051807067</v>
          </cell>
          <cell r="K310">
            <v>43756.380142920927</v>
          </cell>
          <cell r="L310">
            <v>44107.300955133251</v>
          </cell>
          <cell r="M310">
            <v>44466.488759839674</v>
          </cell>
          <cell r="N310">
            <v>44834.138310849376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348839.39223030698</v>
          </cell>
        </row>
        <row r="311">
          <cell r="B311" t="str">
            <v xml:space="preserve">2.1.1.  Pessoal / Administradores   </v>
          </cell>
          <cell r="G311">
            <v>18979.733588298932</v>
          </cell>
          <cell r="H311">
            <v>18979.733588298932</v>
          </cell>
          <cell r="I311">
            <v>18979.733588298932</v>
          </cell>
          <cell r="J311">
            <v>18979.733588298932</v>
          </cell>
          <cell r="K311">
            <v>18979.733588298932</v>
          </cell>
          <cell r="L311">
            <v>18979.733588298932</v>
          </cell>
          <cell r="M311">
            <v>18979.733588298932</v>
          </cell>
          <cell r="N311">
            <v>18979.733588298932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151837.86870639145</v>
          </cell>
        </row>
        <row r="312">
          <cell r="B312" t="str">
            <v xml:space="preserve">2.1.2.  Conservação de Rotina  </v>
          </cell>
          <cell r="G312">
            <v>6812.7863690472386</v>
          </cell>
          <cell r="H312">
            <v>6812.7863690472386</v>
          </cell>
          <cell r="I312">
            <v>6812.7863690472386</v>
          </cell>
          <cell r="J312">
            <v>6812.7863690472386</v>
          </cell>
          <cell r="K312">
            <v>6812.7863690472386</v>
          </cell>
          <cell r="L312">
            <v>6812.7863690472386</v>
          </cell>
          <cell r="M312">
            <v>6812.7863690472386</v>
          </cell>
          <cell r="N312">
            <v>6812.7863690472386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54502.290952377902</v>
          </cell>
        </row>
        <row r="313">
          <cell r="B313" t="str">
            <v xml:space="preserve">2.1.3.  Consumo   </v>
          </cell>
          <cell r="G313">
            <v>1070.8418276591092</v>
          </cell>
          <cell r="H313">
            <v>1070.8418276591092</v>
          </cell>
          <cell r="I313">
            <v>1070.8418276591092</v>
          </cell>
          <cell r="J313">
            <v>1070.8418276591092</v>
          </cell>
          <cell r="K313">
            <v>1070.8418276591092</v>
          </cell>
          <cell r="L313">
            <v>1070.8418276591092</v>
          </cell>
          <cell r="M313">
            <v>1070.8418276591092</v>
          </cell>
          <cell r="N313">
            <v>1070.8418276591092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8566.7346212728735</v>
          </cell>
        </row>
        <row r="314">
          <cell r="B314" t="str">
            <v>2.1.4.  Transportes</v>
          </cell>
          <cell r="G314">
            <v>200.06899999999999</v>
          </cell>
          <cell r="H314">
            <v>200.06899999999999</v>
          </cell>
          <cell r="I314">
            <v>200.06899999999999</v>
          </cell>
          <cell r="J314">
            <v>200.06899999999999</v>
          </cell>
          <cell r="K314">
            <v>200.06899999999999</v>
          </cell>
          <cell r="L314">
            <v>200.06899999999999</v>
          </cell>
          <cell r="M314">
            <v>200.06899999999999</v>
          </cell>
          <cell r="N314">
            <v>200.06899999999999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1600.5519999999999</v>
          </cell>
        </row>
        <row r="315">
          <cell r="B315" t="str">
            <v>2.1.5.  Diversas</v>
          </cell>
          <cell r="G315">
            <v>1314.6</v>
          </cell>
          <cell r="H315">
            <v>1314.6</v>
          </cell>
          <cell r="I315">
            <v>1314.6</v>
          </cell>
          <cell r="J315">
            <v>1314.6</v>
          </cell>
          <cell r="K315">
            <v>1314.6</v>
          </cell>
          <cell r="L315">
            <v>1314.6</v>
          </cell>
          <cell r="M315">
            <v>1314.6</v>
          </cell>
          <cell r="N315">
            <v>1314.6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10516.800000000001</v>
          </cell>
        </row>
        <row r="316">
          <cell r="B316" t="str">
            <v>2.1.6.  Tributos s/ Faturamento</v>
          </cell>
          <cell r="G316">
            <v>12817.428199743157</v>
          </cell>
          <cell r="H316">
            <v>13119.381173272706</v>
          </cell>
          <cell r="I316">
            <v>13428.447554952663</v>
          </cell>
          <cell r="J316">
            <v>13744.794922452238</v>
          </cell>
          <cell r="K316">
            <v>14068.594801235366</v>
          </cell>
          <cell r="L316">
            <v>14400.022757562867</v>
          </cell>
          <cell r="M316">
            <v>14739.258493685535</v>
          </cell>
          <cell r="N316">
            <v>15086.485945279779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111404.41384818433</v>
          </cell>
        </row>
        <row r="317">
          <cell r="B317" t="str">
            <v>2.1.7.  Seguros</v>
          </cell>
          <cell r="G317">
            <v>1100.4720778941123</v>
          </cell>
          <cell r="H317">
            <v>1117.7433901763388</v>
          </cell>
          <cell r="I317">
            <v>1135.4215800333097</v>
          </cell>
          <cell r="J317">
            <v>1153.5162326869313</v>
          </cell>
          <cell r="K317">
            <v>1172.0371591677667</v>
          </cell>
          <cell r="L317">
            <v>1190.9944016346381</v>
          </cell>
          <cell r="M317">
            <v>1210.3982388195434</v>
          </cell>
          <cell r="N317">
            <v>1230.2591916008512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9310.8422720134913</v>
          </cell>
        </row>
        <row r="318">
          <cell r="B318" t="str">
            <v xml:space="preserve">2.1.8.  Garantias </v>
          </cell>
          <cell r="G318">
            <v>135.69541473447825</v>
          </cell>
          <cell r="H318">
            <v>136.18339428214526</v>
          </cell>
          <cell r="I318">
            <v>136.68286965199621</v>
          </cell>
          <cell r="J318">
            <v>137.19411166261011</v>
          </cell>
          <cell r="K318">
            <v>137.71739751251005</v>
          </cell>
          <cell r="L318">
            <v>138.25301093046193</v>
          </cell>
          <cell r="M318">
            <v>138.80124232931391</v>
          </cell>
          <cell r="N318">
            <v>139.36238896346006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1099.8898300669757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4445.3508207201694</v>
          </cell>
          <cell r="H327">
            <v>4550.0743953546953</v>
          </cell>
          <cell r="I327">
            <v>4657.2650479604608</v>
          </cell>
          <cell r="J327">
            <v>4766.980897960314</v>
          </cell>
          <cell r="K327">
            <v>4879.281433954462</v>
          </cell>
          <cell r="L327">
            <v>4994.227545975561</v>
          </cell>
          <cell r="M327">
            <v>5111.8815585036537</v>
          </cell>
          <cell r="N327">
            <v>5232.3072642588832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38637.368964688198</v>
          </cell>
        </row>
        <row r="328">
          <cell r="B328" t="str">
            <v>2.3.1.  Valor Variável da Concessão</v>
          </cell>
          <cell r="G328">
            <v>4445.3508207201694</v>
          </cell>
          <cell r="H328">
            <v>4550.0743953546953</v>
          </cell>
          <cell r="I328">
            <v>4657.2650479604608</v>
          </cell>
          <cell r="J328">
            <v>4766.980897960314</v>
          </cell>
          <cell r="K328">
            <v>4879.281433954462</v>
          </cell>
          <cell r="L328">
            <v>4994.227545975561</v>
          </cell>
          <cell r="M328">
            <v>5111.8815585036537</v>
          </cell>
          <cell r="N328">
            <v>5232.3072642588832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38637.368964688198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33527.736278078941</v>
          </cell>
          <cell r="H330">
            <v>34542.512438412137</v>
          </cell>
          <cell r="I330">
            <v>35581.194695530474</v>
          </cell>
          <cell r="J330">
            <v>36644.346229261995</v>
          </cell>
          <cell r="K330">
            <v>37732.543486825169</v>
          </cell>
          <cell r="L330">
            <v>38846.376495382006</v>
          </cell>
          <cell r="M330">
            <v>39986.449181954442</v>
          </cell>
          <cell r="N330">
            <v>41153.379700877151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298014.53850632237</v>
          </cell>
        </row>
        <row r="331">
          <cell r="B331" t="str">
            <v xml:space="preserve">2.4.1.  Contribuição Social  </v>
          </cell>
          <cell r="G331">
            <v>8133.7542492312587</v>
          </cell>
          <cell r="H331">
            <v>8379.7605911302144</v>
          </cell>
          <cell r="I331">
            <v>8631.56235043163</v>
          </cell>
          <cell r="J331">
            <v>8889.2960555786649</v>
          </cell>
          <cell r="K331">
            <v>9153.1014513515565</v>
          </cell>
          <cell r="L331">
            <v>9423.121574638064</v>
          </cell>
          <cell r="M331">
            <v>9699.5028319889552</v>
          </cell>
          <cell r="N331">
            <v>9982.3950790005219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72292.494183350864</v>
          </cell>
        </row>
        <row r="332">
          <cell r="B332" t="str">
            <v xml:space="preserve">2.4.2.  Imposto de Renda  </v>
          </cell>
          <cell r="G332">
            <v>25393.982028847684</v>
          </cell>
          <cell r="H332">
            <v>26162.751847281921</v>
          </cell>
          <cell r="I332">
            <v>26949.632345098842</v>
          </cell>
          <cell r="J332">
            <v>27755.050173683332</v>
          </cell>
          <cell r="K332">
            <v>28579.442035473614</v>
          </cell>
          <cell r="L332">
            <v>29423.254920743944</v>
          </cell>
          <cell r="M332">
            <v>30286.946349965485</v>
          </cell>
          <cell r="N332">
            <v>31170.984621876632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225722.04432297149</v>
          </cell>
        </row>
        <row r="333">
          <cell r="B333" t="str">
            <v>3.  SALDO DO CAIXA     (1 - 2)</v>
          </cell>
          <cell r="G333">
            <v>68144.191837311781</v>
          </cell>
          <cell r="H333">
            <v>70204.49495071554</v>
          </cell>
          <cell r="I333">
            <v>72313.33468486488</v>
          </cell>
          <cell r="J333">
            <v>74471.854465471348</v>
          </cell>
          <cell r="K333">
            <v>76681.224655069265</v>
          </cell>
          <cell r="L333">
            <v>78942.6431875938</v>
          </cell>
          <cell r="M333">
            <v>81257.33621790749</v>
          </cell>
          <cell r="N333">
            <v>83626.558786629379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605641.63878556353</v>
          </cell>
        </row>
        <row r="334">
          <cell r="B334" t="str">
            <v xml:space="preserve">4. T.I.R. (Taxa Interna de Retorno) Anual do Projeto     </v>
          </cell>
          <cell r="G334">
            <v>0.19984130092644004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forecast"/>
      <sheetName val="anterior"/>
      <sheetName val="atual"/>
      <sheetName val="apres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forecast"/>
      <sheetName val="anterior"/>
      <sheetName val="atual"/>
      <sheetName val="apresent"/>
      <sheetName val="InvestimE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forecast"/>
      <sheetName val="anterior"/>
      <sheetName val="atual"/>
      <sheetName val="apres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forecast"/>
      <sheetName val="anterior"/>
      <sheetName val="atual"/>
      <sheetName val="apresent"/>
    </sheetNames>
    <sheetDataSet>
      <sheetData sheetId="0" refreshError="1">
        <row r="4">
          <cell r="AM4" t="str">
            <v>per dez</v>
          </cell>
        </row>
        <row r="6">
          <cell r="AM6">
            <v>1381.8918257695843</v>
          </cell>
        </row>
        <row r="7">
          <cell r="AM7">
            <v>81.512850308638093</v>
          </cell>
        </row>
        <row r="8">
          <cell r="AM8">
            <v>67.412747554732135</v>
          </cell>
        </row>
        <row r="9">
          <cell r="AM9">
            <v>14.100102753905965</v>
          </cell>
        </row>
        <row r="10">
          <cell r="AM10">
            <v>0</v>
          </cell>
        </row>
        <row r="11">
          <cell r="AM11">
            <v>1300.3789754609463</v>
          </cell>
        </row>
        <row r="12">
          <cell r="AM12">
            <v>0</v>
          </cell>
        </row>
        <row r="13">
          <cell r="AM13">
            <v>756.09951094642622</v>
          </cell>
        </row>
        <row r="14">
          <cell r="AM14">
            <v>278.23834173332733</v>
          </cell>
        </row>
        <row r="15">
          <cell r="AM15">
            <v>266.04112278119277</v>
          </cell>
        </row>
        <row r="16">
          <cell r="AM16">
            <v>0</v>
          </cell>
        </row>
        <row r="17">
          <cell r="AM17">
            <v>0</v>
          </cell>
        </row>
        <row r="18">
          <cell r="AM18">
            <v>1468.5701647082001</v>
          </cell>
        </row>
        <row r="19">
          <cell r="AM19">
            <v>0</v>
          </cell>
        </row>
        <row r="20">
          <cell r="AM20">
            <v>0</v>
          </cell>
        </row>
        <row r="21">
          <cell r="AM21">
            <v>0</v>
          </cell>
        </row>
        <row r="22">
          <cell r="AM22">
            <v>0</v>
          </cell>
        </row>
        <row r="23">
          <cell r="AM23">
            <v>0</v>
          </cell>
        </row>
        <row r="24">
          <cell r="AM24">
            <v>162.59808843244562</v>
          </cell>
        </row>
        <row r="25">
          <cell r="AM25">
            <v>0</v>
          </cell>
        </row>
        <row r="26">
          <cell r="AM26">
            <v>0</v>
          </cell>
        </row>
        <row r="27">
          <cell r="AM27">
            <v>0</v>
          </cell>
        </row>
        <row r="28">
          <cell r="AM28">
            <v>0</v>
          </cell>
        </row>
        <row r="29">
          <cell r="AM29">
            <v>162.59808843244562</v>
          </cell>
        </row>
        <row r="30">
          <cell r="AM30">
            <v>0</v>
          </cell>
        </row>
        <row r="31">
          <cell r="AM31">
            <v>0</v>
          </cell>
        </row>
        <row r="32">
          <cell r="AM32">
            <v>0</v>
          </cell>
        </row>
        <row r="33">
          <cell r="AM33">
            <v>0</v>
          </cell>
        </row>
        <row r="34">
          <cell r="AM34">
            <v>0</v>
          </cell>
        </row>
        <row r="35">
          <cell r="AM35">
            <v>0</v>
          </cell>
        </row>
        <row r="36">
          <cell r="AM36">
            <v>0</v>
          </cell>
        </row>
        <row r="37">
          <cell r="AM37">
            <v>0</v>
          </cell>
        </row>
        <row r="38">
          <cell r="AM38">
            <v>0</v>
          </cell>
        </row>
        <row r="39">
          <cell r="AM39">
            <v>0</v>
          </cell>
        </row>
        <row r="40">
          <cell r="AM40">
            <v>0</v>
          </cell>
        </row>
        <row r="41">
          <cell r="AM41">
            <v>0</v>
          </cell>
        </row>
        <row r="42">
          <cell r="AM42">
            <v>0</v>
          </cell>
        </row>
        <row r="43">
          <cell r="AM43">
            <v>0</v>
          </cell>
        </row>
        <row r="44">
          <cell r="AM44">
            <v>0</v>
          </cell>
        </row>
        <row r="45">
          <cell r="AM45">
            <v>0</v>
          </cell>
        </row>
        <row r="46">
          <cell r="AM46">
            <v>0</v>
          </cell>
        </row>
        <row r="47">
          <cell r="AM47">
            <v>0</v>
          </cell>
        </row>
        <row r="48">
          <cell r="AM48">
            <v>0</v>
          </cell>
        </row>
        <row r="49">
          <cell r="AM49">
            <v>0</v>
          </cell>
        </row>
        <row r="50">
          <cell r="AM50">
            <v>74.923199999999994</v>
          </cell>
        </row>
        <row r="51">
          <cell r="AM51">
            <v>0</v>
          </cell>
        </row>
        <row r="52">
          <cell r="AM52">
            <v>74.923199999999994</v>
          </cell>
        </row>
        <row r="53">
          <cell r="AM53">
            <v>0</v>
          </cell>
        </row>
        <row r="54">
          <cell r="AM54">
            <v>0</v>
          </cell>
        </row>
        <row r="55">
          <cell r="AM55">
            <v>0</v>
          </cell>
        </row>
        <row r="56">
          <cell r="AM56">
            <v>0</v>
          </cell>
        </row>
        <row r="57">
          <cell r="AM57">
            <v>1231.0488762757545</v>
          </cell>
        </row>
        <row r="58">
          <cell r="AM58">
            <v>0</v>
          </cell>
        </row>
        <row r="59">
          <cell r="AM59">
            <v>0</v>
          </cell>
        </row>
        <row r="60">
          <cell r="AM60">
            <v>0</v>
          </cell>
        </row>
        <row r="61">
          <cell r="AM61">
            <v>0</v>
          </cell>
        </row>
        <row r="62">
          <cell r="AM62">
            <v>0</v>
          </cell>
        </row>
        <row r="63">
          <cell r="AM63">
            <v>0</v>
          </cell>
        </row>
        <row r="64">
          <cell r="AM64">
            <v>701.53195897887792</v>
          </cell>
        </row>
        <row r="65">
          <cell r="AM65">
            <v>529.51691729687661</v>
          </cell>
        </row>
        <row r="66">
          <cell r="AM66">
            <v>0</v>
          </cell>
        </row>
        <row r="67">
          <cell r="AM67">
            <v>0</v>
          </cell>
        </row>
        <row r="68">
          <cell r="AM68">
            <v>0</v>
          </cell>
        </row>
        <row r="69">
          <cell r="AM69">
            <v>0</v>
          </cell>
        </row>
        <row r="70">
          <cell r="AM70">
            <v>0</v>
          </cell>
        </row>
        <row r="71">
          <cell r="AM71">
            <v>0</v>
          </cell>
        </row>
        <row r="72">
          <cell r="AM72">
            <v>0</v>
          </cell>
        </row>
        <row r="73">
          <cell r="AM73">
            <v>0</v>
          </cell>
        </row>
        <row r="74">
          <cell r="AM74">
            <v>0</v>
          </cell>
        </row>
        <row r="75">
          <cell r="AM75">
            <v>0</v>
          </cell>
        </row>
        <row r="76">
          <cell r="AM76">
            <v>0</v>
          </cell>
        </row>
        <row r="77">
          <cell r="AM77">
            <v>0</v>
          </cell>
        </row>
        <row r="78">
          <cell r="AM78">
            <v>0</v>
          </cell>
        </row>
        <row r="79">
          <cell r="AM79">
            <v>0</v>
          </cell>
        </row>
        <row r="80">
          <cell r="AM80">
            <v>0</v>
          </cell>
        </row>
        <row r="82">
          <cell r="AM82">
            <v>51.871607874781567</v>
          </cell>
        </row>
        <row r="83">
          <cell r="AM83">
            <v>0</v>
          </cell>
        </row>
        <row r="84">
          <cell r="AM84">
            <v>0</v>
          </cell>
        </row>
        <row r="85">
          <cell r="AM85">
            <v>0</v>
          </cell>
        </row>
        <row r="86">
          <cell r="AM86">
            <v>0</v>
          </cell>
        </row>
        <row r="87">
          <cell r="AM87">
            <v>0</v>
          </cell>
        </row>
        <row r="88">
          <cell r="AM88">
            <v>0</v>
          </cell>
        </row>
        <row r="89">
          <cell r="AM89">
            <v>0</v>
          </cell>
        </row>
        <row r="90">
          <cell r="AM90">
            <v>0</v>
          </cell>
        </row>
        <row r="91">
          <cell r="AM91">
            <v>0</v>
          </cell>
        </row>
        <row r="92">
          <cell r="AM92">
            <v>0</v>
          </cell>
        </row>
        <row r="93">
          <cell r="AM93">
            <v>0</v>
          </cell>
        </row>
        <row r="94">
          <cell r="AM94">
            <v>0</v>
          </cell>
        </row>
        <row r="95">
          <cell r="AM95">
            <v>0</v>
          </cell>
        </row>
        <row r="96">
          <cell r="AM96">
            <v>0</v>
          </cell>
        </row>
        <row r="97">
          <cell r="AM97">
            <v>0</v>
          </cell>
        </row>
        <row r="98">
          <cell r="AM98">
            <v>284.547195829217</v>
          </cell>
        </row>
        <row r="99">
          <cell r="AM99">
            <v>0</v>
          </cell>
        </row>
        <row r="100">
          <cell r="AM100">
            <v>0</v>
          </cell>
        </row>
        <row r="101">
          <cell r="AM101">
            <v>0</v>
          </cell>
        </row>
        <row r="102">
          <cell r="AM102">
            <v>0</v>
          </cell>
        </row>
        <row r="103">
          <cell r="AM103">
            <v>91.765174546484999</v>
          </cell>
        </row>
        <row r="104">
          <cell r="AM104">
            <v>0</v>
          </cell>
        </row>
        <row r="105">
          <cell r="AM105">
            <v>91.765174546484999</v>
          </cell>
        </row>
        <row r="106">
          <cell r="AM106">
            <v>0</v>
          </cell>
        </row>
        <row r="107">
          <cell r="AM107">
            <v>0</v>
          </cell>
        </row>
        <row r="108">
          <cell r="AM108">
            <v>0</v>
          </cell>
        </row>
        <row r="109">
          <cell r="AM109">
            <v>37.026000000000003</v>
          </cell>
        </row>
        <row r="110">
          <cell r="AM110">
            <v>37.026000000000003</v>
          </cell>
        </row>
        <row r="111">
          <cell r="AM111">
            <v>0</v>
          </cell>
        </row>
        <row r="112">
          <cell r="AM112">
            <v>371.03878383000006</v>
          </cell>
        </row>
        <row r="113">
          <cell r="AM113">
            <v>0</v>
          </cell>
        </row>
        <row r="114">
          <cell r="AM114">
            <v>0</v>
          </cell>
        </row>
        <row r="115">
          <cell r="AM115">
            <v>0</v>
          </cell>
        </row>
        <row r="116">
          <cell r="AM116">
            <v>0</v>
          </cell>
        </row>
        <row r="117">
          <cell r="AM117">
            <v>149.51523510000001</v>
          </cell>
        </row>
        <row r="118">
          <cell r="AM118">
            <v>49.069073130000007</v>
          </cell>
        </row>
        <row r="119">
          <cell r="AM119">
            <v>0</v>
          </cell>
        </row>
        <row r="120">
          <cell r="AM120">
            <v>0</v>
          </cell>
        </row>
        <row r="121">
          <cell r="AM121">
            <v>0</v>
          </cell>
        </row>
        <row r="122">
          <cell r="AM122">
            <v>0</v>
          </cell>
        </row>
        <row r="123">
          <cell r="AM123">
            <v>172.45447560000002</v>
          </cell>
        </row>
        <row r="124">
          <cell r="AM124">
            <v>0</v>
          </cell>
        </row>
        <row r="125">
          <cell r="AM125">
            <v>0</v>
          </cell>
        </row>
        <row r="126">
          <cell r="AM126">
            <v>0</v>
          </cell>
        </row>
        <row r="127">
          <cell r="AM127">
            <v>0</v>
          </cell>
        </row>
        <row r="128">
          <cell r="AM128">
            <v>0</v>
          </cell>
        </row>
        <row r="129">
          <cell r="AM129">
            <v>0</v>
          </cell>
        </row>
        <row r="130">
          <cell r="AM130">
            <v>3686.7107525582683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forecast"/>
      <sheetName val="anterior"/>
      <sheetName val="atual"/>
      <sheetName val="apres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Viga_Benkellman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ANALISES"/>
      <sheetName val="Custo do CM-30"/>
      <sheetName val="Cálculo"/>
      <sheetName val="Quadro + Gráfico"/>
      <sheetName val="memória de calculo_liquida"/>
      <sheetName val="Preços"/>
      <sheetName val="Desp. Apoio"/>
      <sheetName val="Proposta"/>
      <sheetName val="RELATA"/>
      <sheetName val="Carimbo de Nota"/>
      <sheetName val="Custo_do_CM-30"/>
      <sheetName val="memória_de_calculo_liquida"/>
      <sheetName val="Quadro_+_Gráfico"/>
      <sheetName val="Desp__Apoio"/>
      <sheetName val="Fresagem de Pista Ago-98"/>
      <sheetName val="COMPOS1"/>
      <sheetName val="P3"/>
      <sheetName val="PLANILHA ATUALIZADA"/>
      <sheetName val="Auxiliar"/>
      <sheetName val="Tela"/>
      <sheetName val="Atualizacao"/>
      <sheetName val="Chuvas"/>
      <sheetName val="Medi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PRO-08"/>
      <sheetName val="PRO_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ntitativo"/>
      <sheetName val="Quadro Geral"/>
      <sheetName val="Especificações Tecnicas DNER"/>
      <sheetName val="Plan1"/>
      <sheetName val="Códigos"/>
      <sheetName val="2.2.5.CBUQ"/>
      <sheetName val="2.2.5.PMQ"/>
    </sheetNames>
    <sheetDataSet>
      <sheetData sheetId="0"/>
      <sheetData sheetId="1" refreshError="1">
        <row r="1">
          <cell r="A1" t="str">
            <v>DNIT - Sistema de Custos Rodoviários</v>
          </cell>
          <cell r="D1" t="str">
            <v>Sicro2</v>
          </cell>
          <cell r="H1" t="str">
            <v>Esp. Técnica</v>
          </cell>
        </row>
        <row r="2">
          <cell r="A2" t="str">
            <v>Atividades Auxiliares</v>
          </cell>
          <cell r="D2" t="str">
            <v>Minas Gerais</v>
          </cell>
          <cell r="H2" t="str">
            <v>Minas Gerais</v>
          </cell>
        </row>
        <row r="3">
          <cell r="A3" t="str">
            <v>Resumo dos Custos Unitários de Referência: Maio de 2005</v>
          </cell>
          <cell r="D3" t="str">
            <v>RCtR0330</v>
          </cell>
          <cell r="H3" t="str">
            <v>=</v>
          </cell>
        </row>
        <row r="5">
          <cell r="A5" t="str">
            <v>Código</v>
          </cell>
          <cell r="C5" t="str">
            <v>Atividade / Serviço</v>
          </cell>
          <cell r="D5" t="str">
            <v>Unidade</v>
          </cell>
          <cell r="F5" t="str">
            <v>Preço Unitário</v>
          </cell>
          <cell r="H5" t="str">
            <v>Código</v>
          </cell>
        </row>
        <row r="6">
          <cell r="D6" t="str">
            <v>Und</v>
          </cell>
          <cell r="E6" t="str">
            <v>Direto</v>
          </cell>
          <cell r="F6" t="str">
            <v>LDI</v>
          </cell>
          <cell r="G6" t="str">
            <v>Total</v>
          </cell>
        </row>
        <row r="8">
          <cell r="A8" t="str">
            <v>1 A 00 001 00</v>
          </cell>
          <cell r="B8" t="str">
            <v>-</v>
          </cell>
          <cell r="C8" t="str">
            <v>Transporte local c/ basc. 5 m3 rodov. não pav.</v>
          </cell>
          <cell r="D8" t="str">
            <v>tkm</v>
          </cell>
          <cell r="E8">
            <v>0.46</v>
          </cell>
          <cell r="F8">
            <v>0</v>
          </cell>
          <cell r="G8">
            <v>0.46</v>
          </cell>
          <cell r="H8" t="str">
            <v>-</v>
          </cell>
        </row>
        <row r="9">
          <cell r="A9" t="str">
            <v>1 A 00 001 05</v>
          </cell>
          <cell r="B9" t="str">
            <v>-</v>
          </cell>
          <cell r="C9" t="str">
            <v>Transp. local c/ basc. 10m3 rodov. não pav (const)</v>
          </cell>
          <cell r="D9" t="str">
            <v>tkm</v>
          </cell>
          <cell r="E9">
            <v>0.42</v>
          </cell>
          <cell r="F9">
            <v>0</v>
          </cell>
          <cell r="G9">
            <v>0.42</v>
          </cell>
          <cell r="H9" t="str">
            <v>-</v>
          </cell>
        </row>
        <row r="10">
          <cell r="A10" t="str">
            <v>1 A 00 001 06</v>
          </cell>
          <cell r="B10" t="str">
            <v>-</v>
          </cell>
          <cell r="C10" t="str">
            <v>Transp. local c/ basc. 10m3 rodov. não pav (consv)</v>
          </cell>
          <cell r="D10" t="str">
            <v>tkm</v>
          </cell>
          <cell r="E10">
            <v>0.5</v>
          </cell>
          <cell r="F10">
            <v>0</v>
          </cell>
          <cell r="G10">
            <v>0.5</v>
          </cell>
          <cell r="H10" t="str">
            <v>-</v>
          </cell>
        </row>
        <row r="11">
          <cell r="A11" t="str">
            <v>1 A 00 001 07</v>
          </cell>
          <cell r="B11" t="str">
            <v>-</v>
          </cell>
          <cell r="C11" t="str">
            <v>Transp. local c/ basc. 10m3 rodov. não pav (restr)</v>
          </cell>
          <cell r="D11" t="str">
            <v>tkm</v>
          </cell>
          <cell r="E11">
            <v>0.49</v>
          </cell>
          <cell r="F11">
            <v>0</v>
          </cell>
          <cell r="G11">
            <v>0.49</v>
          </cell>
          <cell r="H11" t="str">
            <v>-</v>
          </cell>
        </row>
        <row r="12">
          <cell r="A12" t="str">
            <v>1 A 00 001 08</v>
          </cell>
          <cell r="B12" t="str">
            <v>-</v>
          </cell>
          <cell r="C12" t="str">
            <v>Transporte local c/ basc. p/ rocha rodov. não pav.</v>
          </cell>
          <cell r="D12" t="str">
            <v>tkm</v>
          </cell>
          <cell r="E12">
            <v>0.62</v>
          </cell>
          <cell r="F12">
            <v>0</v>
          </cell>
          <cell r="G12">
            <v>0.62</v>
          </cell>
          <cell r="H12" t="str">
            <v>-</v>
          </cell>
        </row>
        <row r="13">
          <cell r="A13" t="str">
            <v>1 A 00 001 40</v>
          </cell>
          <cell r="B13" t="str">
            <v>-</v>
          </cell>
          <cell r="C13" t="str">
            <v>Transp. local c/ carroceria 15 t rodov. não pav.</v>
          </cell>
          <cell r="D13" t="str">
            <v>tkm</v>
          </cell>
          <cell r="E13">
            <v>0.53</v>
          </cell>
          <cell r="F13">
            <v>0</v>
          </cell>
          <cell r="G13">
            <v>0.53</v>
          </cell>
          <cell r="H13" t="str">
            <v>-</v>
          </cell>
        </row>
        <row r="14">
          <cell r="A14" t="str">
            <v>1 A 00 001 41</v>
          </cell>
          <cell r="B14" t="str">
            <v>-</v>
          </cell>
          <cell r="C14" t="str">
            <v>Transporte local c/ carroceria 4t rodov. não pav.</v>
          </cell>
          <cell r="D14" t="str">
            <v>tkm</v>
          </cell>
          <cell r="E14">
            <v>0.66</v>
          </cell>
          <cell r="F14">
            <v>0</v>
          </cell>
          <cell r="G14">
            <v>0.66</v>
          </cell>
          <cell r="H14" t="str">
            <v>-</v>
          </cell>
        </row>
        <row r="15">
          <cell r="A15" t="str">
            <v>1 A 00 001 50</v>
          </cell>
          <cell r="B15" t="str">
            <v>-</v>
          </cell>
          <cell r="C15" t="str">
            <v>Transporte local c/ betoneira rodov. não pav.</v>
          </cell>
          <cell r="D15" t="str">
            <v>tkm</v>
          </cell>
          <cell r="E15">
            <v>0.62</v>
          </cell>
          <cell r="F15">
            <v>0</v>
          </cell>
          <cell r="G15">
            <v>0.62</v>
          </cell>
          <cell r="H15" t="str">
            <v>-</v>
          </cell>
        </row>
        <row r="16">
          <cell r="A16" t="str">
            <v>1 A 00 001 60</v>
          </cell>
          <cell r="B16" t="str">
            <v>-</v>
          </cell>
          <cell r="C16" t="str">
            <v>Transp. local c/ carroc. c/ guind. rodov. não pav.</v>
          </cell>
          <cell r="D16" t="str">
            <v>tkm</v>
          </cell>
          <cell r="E16">
            <v>0.71</v>
          </cell>
          <cell r="F16">
            <v>0</v>
          </cell>
          <cell r="G16">
            <v>0.71</v>
          </cell>
          <cell r="H16" t="str">
            <v>-</v>
          </cell>
        </row>
        <row r="17">
          <cell r="A17" t="str">
            <v>1 A 00 001 90</v>
          </cell>
          <cell r="B17" t="str">
            <v>-</v>
          </cell>
          <cell r="C17" t="str">
            <v>Transporte comercial c/ carroc. rodov. não pav.</v>
          </cell>
          <cell r="D17" t="str">
            <v>tkm</v>
          </cell>
          <cell r="E17">
            <v>0.32</v>
          </cell>
          <cell r="F17">
            <v>0</v>
          </cell>
          <cell r="G17">
            <v>0.32</v>
          </cell>
          <cell r="H17" t="str">
            <v>-</v>
          </cell>
        </row>
        <row r="18">
          <cell r="A18" t="str">
            <v>1 A 00 001 91</v>
          </cell>
          <cell r="B18" t="str">
            <v>-</v>
          </cell>
          <cell r="C18" t="str">
            <v>Transporte comercial c/ basc. 10m3 rod. não pav.</v>
          </cell>
          <cell r="D18" t="str">
            <v>tkm</v>
          </cell>
          <cell r="E18">
            <v>0.33</v>
          </cell>
          <cell r="F18">
            <v>0</v>
          </cell>
          <cell r="G18">
            <v>0.33</v>
          </cell>
          <cell r="H18" t="str">
            <v>-</v>
          </cell>
        </row>
        <row r="19">
          <cell r="A19" t="str">
            <v>1 A 00 002 00</v>
          </cell>
          <cell r="B19" t="str">
            <v>-</v>
          </cell>
          <cell r="C19" t="str">
            <v>Transporte local c/ basc. 5m3 rodov. pav.</v>
          </cell>
          <cell r="D19" t="str">
            <v>tkm</v>
          </cell>
          <cell r="E19">
            <v>0.37</v>
          </cell>
          <cell r="F19">
            <v>0</v>
          </cell>
          <cell r="G19">
            <v>0.37</v>
          </cell>
          <cell r="H19" t="str">
            <v>-</v>
          </cell>
        </row>
        <row r="20">
          <cell r="A20" t="str">
            <v>1 A 00 002 03</v>
          </cell>
          <cell r="B20" t="str">
            <v>-</v>
          </cell>
          <cell r="C20" t="str">
            <v>Transp. local material para remendos</v>
          </cell>
          <cell r="D20" t="str">
            <v>tkm</v>
          </cell>
          <cell r="E20">
            <v>0.75</v>
          </cell>
          <cell r="F20">
            <v>0</v>
          </cell>
          <cell r="G20">
            <v>0.75</v>
          </cell>
          <cell r="H20" t="str">
            <v>-</v>
          </cell>
        </row>
        <row r="21">
          <cell r="A21" t="str">
            <v>1 A 00 002 05</v>
          </cell>
          <cell r="B21" t="str">
            <v>-</v>
          </cell>
          <cell r="C21" t="str">
            <v>Transp. local c/ basc. 10m3 rodov. pav. (const)</v>
          </cell>
          <cell r="D21" t="str">
            <v>tkm</v>
          </cell>
          <cell r="E21">
            <v>0.33</v>
          </cell>
          <cell r="F21">
            <v>0</v>
          </cell>
          <cell r="G21">
            <v>0.33</v>
          </cell>
          <cell r="H21" t="str">
            <v>-</v>
          </cell>
        </row>
        <row r="22">
          <cell r="A22" t="str">
            <v>1 A 00 002 06</v>
          </cell>
          <cell r="B22" t="str">
            <v>-</v>
          </cell>
          <cell r="C22" t="str">
            <v>Transp. local c/ basc. 10m3 rodov. pav. (consv)</v>
          </cell>
          <cell r="D22" t="str">
            <v>tkm</v>
          </cell>
          <cell r="E22">
            <v>0.38</v>
          </cell>
          <cell r="F22">
            <v>0</v>
          </cell>
          <cell r="G22">
            <v>0.38</v>
          </cell>
          <cell r="H22" t="str">
            <v>-</v>
          </cell>
        </row>
        <row r="23">
          <cell r="A23" t="str">
            <v>1 A 00 002 07</v>
          </cell>
          <cell r="B23" t="str">
            <v>-</v>
          </cell>
          <cell r="C23" t="str">
            <v>Transp. local c/ basc. 10m3 rodov. pav. (restr)</v>
          </cell>
          <cell r="D23" t="str">
            <v>tkm</v>
          </cell>
          <cell r="E23">
            <v>0.37</v>
          </cell>
          <cell r="F23">
            <v>0</v>
          </cell>
          <cell r="G23">
            <v>0.37</v>
          </cell>
          <cell r="H23" t="str">
            <v>-</v>
          </cell>
        </row>
        <row r="24">
          <cell r="A24" t="str">
            <v>1 A 00 002 08</v>
          </cell>
          <cell r="B24" t="str">
            <v>-</v>
          </cell>
          <cell r="C24" t="str">
            <v>Transporte local c/ basc. p/ rocha rodov. pav.</v>
          </cell>
          <cell r="D24" t="str">
            <v>tkm</v>
          </cell>
          <cell r="E24">
            <v>0.47</v>
          </cell>
          <cell r="F24">
            <v>0</v>
          </cell>
          <cell r="G24">
            <v>0.47</v>
          </cell>
          <cell r="H24" t="str">
            <v>-</v>
          </cell>
        </row>
        <row r="25">
          <cell r="A25" t="str">
            <v>1 A 00 002 40</v>
          </cell>
          <cell r="B25" t="str">
            <v>-</v>
          </cell>
          <cell r="C25" t="str">
            <v>Transporte local c/ carroceria 15 t rodov. pav.</v>
          </cell>
          <cell r="D25" t="str">
            <v>tkm</v>
          </cell>
          <cell r="E25">
            <v>0.39</v>
          </cell>
          <cell r="F25">
            <v>0</v>
          </cell>
          <cell r="G25">
            <v>0.39</v>
          </cell>
          <cell r="H25" t="str">
            <v>-</v>
          </cell>
        </row>
        <row r="26">
          <cell r="A26" t="str">
            <v>1 A 00 002 41</v>
          </cell>
          <cell r="B26" t="str">
            <v>-</v>
          </cell>
          <cell r="C26" t="str">
            <v>Transporte local c/ carroceria 4t rodov. pav.</v>
          </cell>
          <cell r="D26" t="str">
            <v>tkm</v>
          </cell>
          <cell r="E26">
            <v>0.52</v>
          </cell>
          <cell r="F26">
            <v>0</v>
          </cell>
          <cell r="G26">
            <v>0.52</v>
          </cell>
          <cell r="H26" t="str">
            <v>-</v>
          </cell>
        </row>
        <row r="27">
          <cell r="A27" t="str">
            <v>1 A 00 002 50</v>
          </cell>
          <cell r="B27" t="str">
            <v>-</v>
          </cell>
          <cell r="C27" t="str">
            <v>Transporte local c/ betoneira rodov. pav.</v>
          </cell>
          <cell r="D27" t="str">
            <v>tkm</v>
          </cell>
          <cell r="E27">
            <v>0.46</v>
          </cell>
          <cell r="F27">
            <v>0</v>
          </cell>
          <cell r="G27">
            <v>0.46</v>
          </cell>
          <cell r="H27" t="str">
            <v>-</v>
          </cell>
        </row>
        <row r="28">
          <cell r="A28" t="str">
            <v>1 A 00 002 60</v>
          </cell>
          <cell r="B28" t="str">
            <v>-</v>
          </cell>
          <cell r="C28" t="str">
            <v>Transp. local c/ carroceria c/ guind. rodov. pav.</v>
          </cell>
          <cell r="D28" t="str">
            <v>tkm</v>
          </cell>
          <cell r="E28">
            <v>0.63</v>
          </cell>
          <cell r="F28">
            <v>0</v>
          </cell>
          <cell r="G28">
            <v>0.63</v>
          </cell>
          <cell r="H28" t="str">
            <v>-</v>
          </cell>
        </row>
        <row r="29">
          <cell r="A29" t="str">
            <v>1 A 00 002 90</v>
          </cell>
          <cell r="B29" t="str">
            <v>-</v>
          </cell>
          <cell r="C29" t="str">
            <v>Transporte comercial c/ carroceria rodov. pav.</v>
          </cell>
          <cell r="D29" t="str">
            <v>tkm</v>
          </cell>
          <cell r="E29">
            <v>0.21</v>
          </cell>
          <cell r="F29">
            <v>0</v>
          </cell>
          <cell r="G29">
            <v>0.21</v>
          </cell>
          <cell r="H29" t="str">
            <v>-</v>
          </cell>
        </row>
        <row r="30">
          <cell r="A30" t="str">
            <v>1 A 00 002 91</v>
          </cell>
          <cell r="B30" t="str">
            <v>-</v>
          </cell>
          <cell r="C30" t="str">
            <v>Transporte comercial c/ basc. 10m3 rod. pav.</v>
          </cell>
          <cell r="D30" t="str">
            <v>tkm</v>
          </cell>
          <cell r="E30">
            <v>0.22</v>
          </cell>
          <cell r="F30">
            <v>0</v>
          </cell>
          <cell r="G30">
            <v>0.22</v>
          </cell>
          <cell r="H30" t="str">
            <v>-</v>
          </cell>
        </row>
        <row r="31">
          <cell r="A31" t="str">
            <v>1 A 00 102 00</v>
          </cell>
          <cell r="B31" t="str">
            <v>-</v>
          </cell>
          <cell r="C31" t="str">
            <v>Transporte local de material betuminoso</v>
          </cell>
          <cell r="D31" t="str">
            <v>tkm</v>
          </cell>
          <cell r="E31">
            <v>0.88</v>
          </cell>
          <cell r="F31">
            <v>0</v>
          </cell>
          <cell r="G31">
            <v>0.88</v>
          </cell>
          <cell r="H31" t="str">
            <v>-</v>
          </cell>
        </row>
        <row r="32">
          <cell r="A32" t="str">
            <v>1 A 00 112 90</v>
          </cell>
          <cell r="B32" t="str">
            <v>-</v>
          </cell>
          <cell r="C32" t="str">
            <v>Transporte comercial material betuminoso a quente</v>
          </cell>
          <cell r="D32" t="str">
            <v>tkm</v>
          </cell>
          <cell r="E32">
            <v>0</v>
          </cell>
          <cell r="F32">
            <v>0</v>
          </cell>
          <cell r="G32">
            <v>0</v>
          </cell>
          <cell r="H32" t="str">
            <v>-</v>
          </cell>
        </row>
        <row r="33">
          <cell r="A33" t="str">
            <v>1 A 00 112 91</v>
          </cell>
          <cell r="B33" t="str">
            <v>-</v>
          </cell>
          <cell r="C33" t="str">
            <v>Transporte comercial material betuminoso a frio</v>
          </cell>
          <cell r="D33" t="str">
            <v>tkm</v>
          </cell>
          <cell r="E33">
            <v>0</v>
          </cell>
          <cell r="F33">
            <v>0</v>
          </cell>
          <cell r="G33">
            <v>0</v>
          </cell>
          <cell r="H33" t="str">
            <v>-</v>
          </cell>
        </row>
        <row r="34">
          <cell r="A34" t="str">
            <v>1 A 00 201 70</v>
          </cell>
          <cell r="B34" t="str">
            <v>-</v>
          </cell>
          <cell r="C34" t="str">
            <v>Transp. local água c/ cam. tanque rodov. não pav.</v>
          </cell>
          <cell r="D34" t="str">
            <v>tkm</v>
          </cell>
          <cell r="E34">
            <v>0.59</v>
          </cell>
          <cell r="F34">
            <v>0</v>
          </cell>
          <cell r="G34">
            <v>0.59</v>
          </cell>
          <cell r="H34" t="str">
            <v>-</v>
          </cell>
        </row>
        <row r="35">
          <cell r="A35" t="str">
            <v>1 A 00 202 70</v>
          </cell>
          <cell r="B35" t="str">
            <v>-</v>
          </cell>
          <cell r="C35" t="str">
            <v>Transp. local de água c/ cam. tanque rodov. pav.</v>
          </cell>
          <cell r="D35" t="str">
            <v>tkm</v>
          </cell>
          <cell r="E35">
            <v>0.44</v>
          </cell>
          <cell r="F35">
            <v>0</v>
          </cell>
          <cell r="G35">
            <v>0.44</v>
          </cell>
          <cell r="H35" t="str">
            <v>-</v>
          </cell>
        </row>
        <row r="36">
          <cell r="A36" t="str">
            <v>1 A 00 301 00</v>
          </cell>
          <cell r="B36" t="str">
            <v>-</v>
          </cell>
          <cell r="C36" t="str">
            <v>Fornecimento de Aço CA-25</v>
          </cell>
          <cell r="D36" t="str">
            <v>kg</v>
          </cell>
          <cell r="E36">
            <v>3.47</v>
          </cell>
          <cell r="F36">
            <v>0</v>
          </cell>
          <cell r="G36">
            <v>3.47</v>
          </cell>
          <cell r="H36" t="str">
            <v>-</v>
          </cell>
        </row>
        <row r="37">
          <cell r="A37" t="str">
            <v>1 A 00 302 00</v>
          </cell>
          <cell r="B37" t="str">
            <v>-</v>
          </cell>
          <cell r="C37" t="str">
            <v>Fornecimento de Aço CA-50</v>
          </cell>
          <cell r="D37" t="str">
            <v>kg</v>
          </cell>
          <cell r="E37">
            <v>3.31</v>
          </cell>
          <cell r="F37">
            <v>0</v>
          </cell>
          <cell r="G37">
            <v>3.31</v>
          </cell>
          <cell r="H37" t="str">
            <v>-</v>
          </cell>
        </row>
        <row r="38">
          <cell r="A38" t="str">
            <v>1 A 00 303 00</v>
          </cell>
          <cell r="B38" t="str">
            <v>-</v>
          </cell>
          <cell r="C38" t="str">
            <v>Fornecimento de Aço CA-60</v>
          </cell>
          <cell r="D38" t="str">
            <v>kg</v>
          </cell>
          <cell r="E38">
            <v>3.83</v>
          </cell>
          <cell r="F38">
            <v>0</v>
          </cell>
          <cell r="G38">
            <v>3.83</v>
          </cell>
          <cell r="H38" t="str">
            <v>-</v>
          </cell>
        </row>
        <row r="39">
          <cell r="A39" t="str">
            <v>1 A 00 716 00</v>
          </cell>
          <cell r="B39" t="str">
            <v>-</v>
          </cell>
          <cell r="C39" t="str">
            <v>Areia comercial</v>
          </cell>
          <cell r="D39" t="str">
            <v>m³</v>
          </cell>
          <cell r="E39">
            <v>20.25</v>
          </cell>
          <cell r="F39">
            <v>0</v>
          </cell>
          <cell r="G39">
            <v>20.25</v>
          </cell>
          <cell r="H39" t="str">
            <v>-</v>
          </cell>
        </row>
        <row r="40">
          <cell r="A40" t="str">
            <v>1 A 00 717 00</v>
          </cell>
          <cell r="B40" t="str">
            <v>-</v>
          </cell>
          <cell r="C40" t="str">
            <v>Brita Comercial</v>
          </cell>
          <cell r="D40" t="str">
            <v>m³</v>
          </cell>
          <cell r="E40">
            <v>20.75</v>
          </cell>
          <cell r="F40">
            <v>0</v>
          </cell>
          <cell r="G40">
            <v>20.75</v>
          </cell>
          <cell r="H40" t="str">
            <v>-</v>
          </cell>
        </row>
        <row r="41">
          <cell r="A41" t="str">
            <v>1 A 00 901 01</v>
          </cell>
          <cell r="B41" t="str">
            <v>-</v>
          </cell>
          <cell r="C41" t="str">
            <v>Alvenaria de pedra argamassada</v>
          </cell>
          <cell r="D41" t="str">
            <v>m³</v>
          </cell>
          <cell r="E41">
            <v>106.44</v>
          </cell>
          <cell r="F41">
            <v>0</v>
          </cell>
          <cell r="G41">
            <v>106.44</v>
          </cell>
          <cell r="H41" t="str">
            <v>-</v>
          </cell>
        </row>
        <row r="42">
          <cell r="A42" t="str">
            <v>1 A 00 901 51</v>
          </cell>
          <cell r="B42" t="str">
            <v>-</v>
          </cell>
          <cell r="C42" t="str">
            <v>Alvenaria de pedra argamassada AC/PC</v>
          </cell>
          <cell r="D42" t="str">
            <v>m³</v>
          </cell>
          <cell r="E42">
            <v>114.39</v>
          </cell>
          <cell r="F42">
            <v>0</v>
          </cell>
          <cell r="G42">
            <v>114.39</v>
          </cell>
          <cell r="H42" t="str">
            <v>-</v>
          </cell>
        </row>
        <row r="43">
          <cell r="A43" t="str">
            <v>1 A 00 902 01</v>
          </cell>
          <cell r="B43" t="str">
            <v>-</v>
          </cell>
          <cell r="C43" t="str">
            <v>Alvenaria de tijolos</v>
          </cell>
          <cell r="D43" t="str">
            <v>m²</v>
          </cell>
          <cell r="E43">
            <v>29.49</v>
          </cell>
          <cell r="F43">
            <v>0</v>
          </cell>
          <cell r="G43">
            <v>29.49</v>
          </cell>
          <cell r="H43" t="str">
            <v>-</v>
          </cell>
        </row>
        <row r="44">
          <cell r="A44" t="str">
            <v>1 A 00 902 51</v>
          </cell>
          <cell r="B44" t="str">
            <v>-</v>
          </cell>
          <cell r="C44" t="str">
            <v>Alvenaria de tijolos AC</v>
          </cell>
          <cell r="D44" t="str">
            <v>m²</v>
          </cell>
          <cell r="E44">
            <v>30.05</v>
          </cell>
          <cell r="F44">
            <v>0</v>
          </cell>
          <cell r="G44">
            <v>30.05</v>
          </cell>
          <cell r="H44" t="str">
            <v>-</v>
          </cell>
        </row>
        <row r="45">
          <cell r="A45" t="str">
            <v>1 A 00 903 01</v>
          </cell>
          <cell r="B45" t="str">
            <v>-</v>
          </cell>
          <cell r="C45" t="str">
            <v>Dentes para bueiros duplos D=1,00 m</v>
          </cell>
          <cell r="D45" t="str">
            <v>und</v>
          </cell>
          <cell r="E45">
            <v>84.5</v>
          </cell>
          <cell r="F45">
            <v>0</v>
          </cell>
          <cell r="G45">
            <v>84.5</v>
          </cell>
          <cell r="H45" t="str">
            <v>-</v>
          </cell>
        </row>
        <row r="46">
          <cell r="A46" t="str">
            <v>1 A 00 903 51</v>
          </cell>
          <cell r="B46" t="str">
            <v>-</v>
          </cell>
          <cell r="C46" t="str">
            <v>Dentes para bueiros duplos D=1,00 m AC/BC/PC</v>
          </cell>
          <cell r="D46" t="str">
            <v>und</v>
          </cell>
          <cell r="E46">
            <v>88.02</v>
          </cell>
          <cell r="F46">
            <v>0</v>
          </cell>
          <cell r="G46">
            <v>88.02</v>
          </cell>
          <cell r="H46" t="str">
            <v>-</v>
          </cell>
        </row>
        <row r="47">
          <cell r="A47" t="str">
            <v>1 A 00 904 01</v>
          </cell>
          <cell r="B47" t="str">
            <v>-</v>
          </cell>
          <cell r="C47" t="str">
            <v>Dentes para bueiros duplos D=1,20 m</v>
          </cell>
          <cell r="D47" t="str">
            <v>und</v>
          </cell>
          <cell r="E47">
            <v>95.11</v>
          </cell>
          <cell r="F47">
            <v>0</v>
          </cell>
          <cell r="G47">
            <v>95.11</v>
          </cell>
          <cell r="H47" t="str">
            <v>-</v>
          </cell>
        </row>
        <row r="48">
          <cell r="A48" t="str">
            <v>1 A 00 904 51</v>
          </cell>
          <cell r="B48" t="str">
            <v>-</v>
          </cell>
          <cell r="C48" t="str">
            <v>Dentes para bueiros duplos D=1,20 m AC/BC/PC</v>
          </cell>
          <cell r="D48" t="str">
            <v>und</v>
          </cell>
          <cell r="E48">
            <v>99.17</v>
          </cell>
          <cell r="F48">
            <v>0</v>
          </cell>
          <cell r="G48">
            <v>99.17</v>
          </cell>
          <cell r="H48" t="str">
            <v>-</v>
          </cell>
        </row>
        <row r="49">
          <cell r="A49" t="str">
            <v>1 A 00 905 01</v>
          </cell>
          <cell r="B49" t="str">
            <v>-</v>
          </cell>
          <cell r="C49" t="str">
            <v>Dentes para bueiros duplos D=1,50 m</v>
          </cell>
          <cell r="D49" t="str">
            <v>und</v>
          </cell>
          <cell r="E49">
            <v>118.65</v>
          </cell>
          <cell r="F49">
            <v>0</v>
          </cell>
          <cell r="G49">
            <v>118.65</v>
          </cell>
          <cell r="H49" t="str">
            <v>-</v>
          </cell>
        </row>
        <row r="50">
          <cell r="A50" t="str">
            <v>1 A 00 905 51</v>
          </cell>
          <cell r="B50" t="str">
            <v>-</v>
          </cell>
          <cell r="C50" t="str">
            <v>Dentes para bueiros duplos D=1,50 m AC/BC/PC</v>
          </cell>
          <cell r="D50" t="str">
            <v>und</v>
          </cell>
          <cell r="E50">
            <v>123.5</v>
          </cell>
          <cell r="F50">
            <v>0</v>
          </cell>
          <cell r="G50">
            <v>123.5</v>
          </cell>
          <cell r="H50" t="str">
            <v>-</v>
          </cell>
        </row>
        <row r="51">
          <cell r="A51" t="str">
            <v>1 A 00 906 01</v>
          </cell>
          <cell r="B51" t="str">
            <v>-</v>
          </cell>
          <cell r="C51" t="str">
            <v>Dentes para bueiros simples D=0,60 m</v>
          </cell>
          <cell r="D51" t="str">
            <v>und</v>
          </cell>
          <cell r="E51">
            <v>28.55</v>
          </cell>
          <cell r="F51">
            <v>0</v>
          </cell>
          <cell r="G51">
            <v>28.55</v>
          </cell>
          <cell r="H51" t="str">
            <v>-</v>
          </cell>
        </row>
        <row r="52">
          <cell r="A52" t="str">
            <v>1 A 00 906 51</v>
          </cell>
          <cell r="B52" t="str">
            <v>-</v>
          </cell>
          <cell r="C52" t="str">
            <v>Dentes para bueiros simples D=0,60 m AC/BC/PC</v>
          </cell>
          <cell r="D52" t="str">
            <v>und</v>
          </cell>
          <cell r="E52">
            <v>29.73</v>
          </cell>
          <cell r="F52">
            <v>0</v>
          </cell>
          <cell r="G52">
            <v>29.73</v>
          </cell>
          <cell r="H52" t="str">
            <v>-</v>
          </cell>
        </row>
        <row r="53">
          <cell r="A53" t="str">
            <v>1 A 00 907 01</v>
          </cell>
          <cell r="B53" t="str">
            <v>-</v>
          </cell>
          <cell r="C53" t="str">
            <v>Dentes para bueiros simples D=0,80 m</v>
          </cell>
          <cell r="D53" t="str">
            <v>und</v>
          </cell>
          <cell r="E53">
            <v>35.630000000000003</v>
          </cell>
          <cell r="F53">
            <v>0</v>
          </cell>
          <cell r="G53">
            <v>35.630000000000003</v>
          </cell>
          <cell r="H53" t="str">
            <v>-</v>
          </cell>
        </row>
        <row r="54">
          <cell r="A54" t="str">
            <v>1 A 00 907 51</v>
          </cell>
          <cell r="B54" t="str">
            <v>-</v>
          </cell>
          <cell r="C54" t="str">
            <v>Dentes para bueiros simples D=0,80 m AC/BC/PC</v>
          </cell>
          <cell r="D54" t="str">
            <v>und</v>
          </cell>
          <cell r="E54">
            <v>37.1</v>
          </cell>
          <cell r="F54">
            <v>0</v>
          </cell>
          <cell r="G54">
            <v>37.1</v>
          </cell>
          <cell r="H54" t="str">
            <v>-</v>
          </cell>
        </row>
        <row r="55">
          <cell r="A55" t="str">
            <v>1 A 00 908 01</v>
          </cell>
          <cell r="B55" t="str">
            <v>-</v>
          </cell>
          <cell r="C55" t="str">
            <v>Dentes para bueiros simples D=1,00 m</v>
          </cell>
          <cell r="D55" t="str">
            <v>und</v>
          </cell>
          <cell r="E55">
            <v>42.18</v>
          </cell>
          <cell r="F55">
            <v>0</v>
          </cell>
          <cell r="G55">
            <v>42.18</v>
          </cell>
          <cell r="H55" t="str">
            <v>-</v>
          </cell>
        </row>
        <row r="56">
          <cell r="A56" t="str">
            <v>1 A 00 908 51</v>
          </cell>
          <cell r="B56" t="str">
            <v>-</v>
          </cell>
          <cell r="C56" t="str">
            <v>Dentes para bueiros simples D=1,00 m AC/BC/PC</v>
          </cell>
          <cell r="D56" t="str">
            <v>und</v>
          </cell>
          <cell r="E56">
            <v>43.94</v>
          </cell>
          <cell r="F56">
            <v>0</v>
          </cell>
          <cell r="G56">
            <v>43.94</v>
          </cell>
          <cell r="H56" t="str">
            <v>-</v>
          </cell>
        </row>
        <row r="57">
          <cell r="A57" t="str">
            <v>1 A 00 909 01</v>
          </cell>
          <cell r="B57" t="str">
            <v>-</v>
          </cell>
          <cell r="C57" t="str">
            <v>Dentes para bueiros simples D=1,20 m</v>
          </cell>
          <cell r="D57" t="str">
            <v>und</v>
          </cell>
          <cell r="E57">
            <v>47.62</v>
          </cell>
          <cell r="F57">
            <v>0</v>
          </cell>
          <cell r="G57">
            <v>47.62</v>
          </cell>
          <cell r="H57" t="str">
            <v>-</v>
          </cell>
        </row>
        <row r="58">
          <cell r="A58" t="str">
            <v>1 A 00 909 51</v>
          </cell>
          <cell r="B58" t="str">
            <v>-</v>
          </cell>
          <cell r="C58" t="str">
            <v>Dentes para bueiros simples D=1,20 m AC/BC/PC</v>
          </cell>
          <cell r="D58" t="str">
            <v>und</v>
          </cell>
          <cell r="E58">
            <v>49.65</v>
          </cell>
          <cell r="F58">
            <v>0</v>
          </cell>
          <cell r="G58">
            <v>49.65</v>
          </cell>
          <cell r="H58" t="str">
            <v>-</v>
          </cell>
        </row>
        <row r="59">
          <cell r="A59" t="str">
            <v>1 A 00 910 01</v>
          </cell>
          <cell r="B59" t="str">
            <v>-</v>
          </cell>
          <cell r="C59" t="str">
            <v>Dentes para bueiros simples D=1,50 m</v>
          </cell>
          <cell r="D59" t="str">
            <v>und</v>
          </cell>
          <cell r="E59">
            <v>61.76</v>
          </cell>
          <cell r="F59">
            <v>0</v>
          </cell>
          <cell r="G59">
            <v>61.76</v>
          </cell>
          <cell r="H59" t="str">
            <v>-</v>
          </cell>
        </row>
        <row r="60">
          <cell r="A60" t="str">
            <v>1 A 00 910 51</v>
          </cell>
          <cell r="B60" t="str">
            <v>-</v>
          </cell>
          <cell r="C60" t="str">
            <v>Dentes para bueiros simples D=1,50 m AC/BC/PC</v>
          </cell>
          <cell r="D60" t="str">
            <v>und</v>
          </cell>
          <cell r="E60">
            <v>64.180000000000007</v>
          </cell>
          <cell r="F60">
            <v>0</v>
          </cell>
          <cell r="G60">
            <v>64.180000000000007</v>
          </cell>
          <cell r="H60" t="str">
            <v>-</v>
          </cell>
        </row>
        <row r="61">
          <cell r="A61" t="str">
            <v>1 A 00 911 01</v>
          </cell>
          <cell r="B61" t="str">
            <v>-</v>
          </cell>
          <cell r="C61" t="str">
            <v>Dentes para bueiros triplos D=1,00 m</v>
          </cell>
          <cell r="D61" t="str">
            <v>und</v>
          </cell>
          <cell r="E61">
            <v>122.69</v>
          </cell>
          <cell r="F61">
            <v>0</v>
          </cell>
          <cell r="G61">
            <v>122.69</v>
          </cell>
          <cell r="H61" t="str">
            <v>-</v>
          </cell>
        </row>
        <row r="62">
          <cell r="A62" t="str">
            <v>1 A 00 911 51</v>
          </cell>
          <cell r="B62" t="str">
            <v>-</v>
          </cell>
          <cell r="C62" t="str">
            <v>Dentes para bueiros triplos D=1,00 m AC/BC/PC</v>
          </cell>
          <cell r="D62" t="str">
            <v>und</v>
          </cell>
          <cell r="E62">
            <v>127.97</v>
          </cell>
          <cell r="F62">
            <v>0</v>
          </cell>
          <cell r="G62">
            <v>127.97</v>
          </cell>
          <cell r="H62" t="str">
            <v>-</v>
          </cell>
        </row>
        <row r="63">
          <cell r="A63" t="str">
            <v>1 A 00 912 01</v>
          </cell>
          <cell r="B63" t="str">
            <v>-</v>
          </cell>
          <cell r="C63" t="str">
            <v>Dentes para bueiros triplos D=1,20 m</v>
          </cell>
          <cell r="D63" t="str">
            <v>und</v>
          </cell>
          <cell r="E63">
            <v>142.74</v>
          </cell>
          <cell r="F63">
            <v>0</v>
          </cell>
          <cell r="G63">
            <v>142.74</v>
          </cell>
          <cell r="H63" t="str">
            <v>-</v>
          </cell>
        </row>
        <row r="64">
          <cell r="A64" t="str">
            <v>1 A 00 912 51</v>
          </cell>
          <cell r="B64" t="str">
            <v>-</v>
          </cell>
          <cell r="C64" t="str">
            <v>Dentes para bueiros triplos D=1,20 m AC/BC/PC</v>
          </cell>
          <cell r="D64" t="str">
            <v>und</v>
          </cell>
          <cell r="E64">
            <v>148.83000000000001</v>
          </cell>
          <cell r="F64">
            <v>0</v>
          </cell>
          <cell r="G64">
            <v>148.83000000000001</v>
          </cell>
          <cell r="H64" t="str">
            <v>-</v>
          </cell>
        </row>
        <row r="65">
          <cell r="A65" t="str">
            <v>1 A 00 913 01</v>
          </cell>
          <cell r="B65" t="str">
            <v>-</v>
          </cell>
          <cell r="C65" t="str">
            <v>Dentes para bueiros triplos D=1,50 m</v>
          </cell>
          <cell r="D65" t="str">
            <v>und</v>
          </cell>
          <cell r="E65">
            <v>175.01</v>
          </cell>
          <cell r="F65">
            <v>0</v>
          </cell>
          <cell r="G65">
            <v>175.01</v>
          </cell>
          <cell r="H65" t="str">
            <v>-</v>
          </cell>
        </row>
        <row r="66">
          <cell r="A66" t="str">
            <v>1 A 00 913 51</v>
          </cell>
          <cell r="B66" t="str">
            <v>-</v>
          </cell>
          <cell r="C66" t="str">
            <v>Dentes para bueiros triplos D=1,50 m AC/BC/PC</v>
          </cell>
          <cell r="D66" t="str">
            <v>und</v>
          </cell>
          <cell r="E66">
            <v>182.27</v>
          </cell>
          <cell r="F66">
            <v>0</v>
          </cell>
          <cell r="G66">
            <v>182.27</v>
          </cell>
          <cell r="H66" t="str">
            <v>-</v>
          </cell>
        </row>
        <row r="67">
          <cell r="A67" t="str">
            <v>1 A 00 961 00</v>
          </cell>
          <cell r="B67" t="str">
            <v>-</v>
          </cell>
          <cell r="C67" t="str">
            <v>Peças de Desgaste do Britador 30m3/h</v>
          </cell>
          <cell r="D67" t="str">
            <v>cjh</v>
          </cell>
          <cell r="E67">
            <v>46.15</v>
          </cell>
          <cell r="F67">
            <v>0</v>
          </cell>
          <cell r="G67">
            <v>46.15</v>
          </cell>
          <cell r="H67" t="str">
            <v>-</v>
          </cell>
        </row>
        <row r="68">
          <cell r="A68" t="str">
            <v>1 A 00 962 00</v>
          </cell>
          <cell r="B68" t="str">
            <v>-</v>
          </cell>
          <cell r="C68" t="str">
            <v>Peças de Desgaste do Britador 9 a 20m3/h</v>
          </cell>
          <cell r="D68" t="str">
            <v>cjh</v>
          </cell>
          <cell r="E68">
            <v>19.72</v>
          </cell>
          <cell r="F68">
            <v>0</v>
          </cell>
          <cell r="G68">
            <v>19.72</v>
          </cell>
          <cell r="H68" t="str">
            <v>-</v>
          </cell>
        </row>
        <row r="69">
          <cell r="A69" t="str">
            <v>1 A 00 963 00</v>
          </cell>
          <cell r="B69" t="str">
            <v>-</v>
          </cell>
          <cell r="C69" t="str">
            <v>Peças de Desgaste do Britador 80m3/h</v>
          </cell>
          <cell r="D69" t="str">
            <v>cjh</v>
          </cell>
          <cell r="E69">
            <v>112.13</v>
          </cell>
          <cell r="F69">
            <v>0</v>
          </cell>
          <cell r="G69">
            <v>112.13</v>
          </cell>
          <cell r="H69" t="str">
            <v>-</v>
          </cell>
        </row>
        <row r="70">
          <cell r="A70" t="str">
            <v>1 A 00 964 00</v>
          </cell>
          <cell r="B70" t="str">
            <v>-</v>
          </cell>
          <cell r="C70" t="str">
            <v>Peças de desgaste britador prod. de rachão</v>
          </cell>
          <cell r="D70" t="str">
            <v>cjh</v>
          </cell>
          <cell r="E70">
            <v>36.07</v>
          </cell>
          <cell r="F70">
            <v>0</v>
          </cell>
          <cell r="G70">
            <v>36.07</v>
          </cell>
          <cell r="H70" t="str">
            <v>-</v>
          </cell>
        </row>
        <row r="71">
          <cell r="A71" t="str">
            <v>1 A 00 999 06</v>
          </cell>
          <cell r="B71" t="str">
            <v>-</v>
          </cell>
          <cell r="C71" t="str">
            <v>Solo local / selo de argila apiloado</v>
          </cell>
          <cell r="D71" t="str">
            <v>m³</v>
          </cell>
          <cell r="E71">
            <v>9.01</v>
          </cell>
          <cell r="F71">
            <v>0</v>
          </cell>
          <cell r="G71">
            <v>9.01</v>
          </cell>
          <cell r="H71" t="str">
            <v>-</v>
          </cell>
        </row>
        <row r="72">
          <cell r="A72" t="str">
            <v>1 A 01 100 01</v>
          </cell>
          <cell r="B72" t="str">
            <v>-</v>
          </cell>
          <cell r="C72" t="str">
            <v>Limpeza camada vegetal em jazida (const e restr.)</v>
          </cell>
          <cell r="D72" t="str">
            <v>m²</v>
          </cell>
          <cell r="E72">
            <v>0.28999999999999998</v>
          </cell>
          <cell r="F72">
            <v>0</v>
          </cell>
          <cell r="G72">
            <v>0.28999999999999998</v>
          </cell>
          <cell r="H72" t="str">
            <v>-</v>
          </cell>
        </row>
        <row r="73">
          <cell r="A73" t="str">
            <v>1 A 01 100 02</v>
          </cell>
          <cell r="B73" t="str">
            <v>-</v>
          </cell>
          <cell r="C73" t="str">
            <v>Limpeza de camada vegetal em jazida (consv)</v>
          </cell>
          <cell r="D73" t="str">
            <v>m²</v>
          </cell>
          <cell r="E73">
            <v>0.59</v>
          </cell>
          <cell r="F73">
            <v>0</v>
          </cell>
          <cell r="G73">
            <v>0.59</v>
          </cell>
          <cell r="H73" t="str">
            <v>-</v>
          </cell>
        </row>
        <row r="74">
          <cell r="A74" t="str">
            <v>1 A 01 105 01</v>
          </cell>
          <cell r="B74" t="str">
            <v>-</v>
          </cell>
          <cell r="C74" t="str">
            <v>Expurgo de jazida (const e restr)</v>
          </cell>
          <cell r="D74" t="str">
            <v>m³</v>
          </cell>
          <cell r="E74">
            <v>1.57</v>
          </cell>
          <cell r="F74">
            <v>0</v>
          </cell>
          <cell r="G74">
            <v>1.57</v>
          </cell>
          <cell r="H74" t="str">
            <v>-</v>
          </cell>
        </row>
        <row r="75">
          <cell r="A75" t="str">
            <v>1 A 01 105 02</v>
          </cell>
          <cell r="B75" t="str">
            <v>-</v>
          </cell>
          <cell r="C75" t="str">
            <v>Expurgo de jazida (consv)</v>
          </cell>
          <cell r="D75" t="str">
            <v>m³</v>
          </cell>
          <cell r="E75">
            <v>3.23</v>
          </cell>
          <cell r="F75">
            <v>0</v>
          </cell>
          <cell r="G75">
            <v>3.23</v>
          </cell>
          <cell r="H75" t="str">
            <v>-</v>
          </cell>
        </row>
        <row r="76">
          <cell r="A76" t="str">
            <v>1 A 01 111 00</v>
          </cell>
          <cell r="B76" t="str">
            <v>-</v>
          </cell>
          <cell r="C76" t="str">
            <v>Material de base (consv)</v>
          </cell>
          <cell r="D76" t="str">
            <v>m³</v>
          </cell>
          <cell r="E76">
            <v>0</v>
          </cell>
          <cell r="F76">
            <v>0</v>
          </cell>
          <cell r="G76">
            <v>0</v>
          </cell>
          <cell r="H76" t="str">
            <v>-</v>
          </cell>
        </row>
        <row r="77">
          <cell r="A77" t="str">
            <v>1 A 01 111 01</v>
          </cell>
          <cell r="B77" t="str">
            <v>-</v>
          </cell>
          <cell r="C77" t="str">
            <v>Esc. e carga material de jazida (consv)</v>
          </cell>
          <cell r="D77" t="str">
            <v>m³</v>
          </cell>
          <cell r="E77">
            <v>6.07</v>
          </cell>
          <cell r="F77">
            <v>0</v>
          </cell>
          <cell r="G77">
            <v>6.07</v>
          </cell>
          <cell r="H77" t="str">
            <v>-</v>
          </cell>
        </row>
        <row r="78">
          <cell r="A78" t="str">
            <v>1 A 01 120 01</v>
          </cell>
          <cell r="B78" t="str">
            <v>-</v>
          </cell>
          <cell r="C78" t="str">
            <v>Escav. e carga de mater. de jazida(const e restr)</v>
          </cell>
          <cell r="D78" t="str">
            <v>m³</v>
          </cell>
          <cell r="E78">
            <v>3.26</v>
          </cell>
          <cell r="F78">
            <v>0</v>
          </cell>
          <cell r="G78">
            <v>3.26</v>
          </cell>
          <cell r="H78" t="str">
            <v>-</v>
          </cell>
        </row>
        <row r="79">
          <cell r="A79" t="str">
            <v>1 A 01 150 01</v>
          </cell>
          <cell r="B79" t="str">
            <v>-</v>
          </cell>
          <cell r="C79" t="str">
            <v>Rocha p/ britagem c/ perfur. sobre esteira</v>
          </cell>
          <cell r="D79" t="str">
            <v>m³</v>
          </cell>
          <cell r="E79">
            <v>21.78</v>
          </cell>
          <cell r="F79">
            <v>0</v>
          </cell>
          <cell r="G79">
            <v>21.78</v>
          </cell>
          <cell r="H79" t="str">
            <v>-</v>
          </cell>
        </row>
        <row r="80">
          <cell r="A80" t="str">
            <v>1 A 01 150 02</v>
          </cell>
          <cell r="B80" t="str">
            <v>-</v>
          </cell>
          <cell r="C80" t="str">
            <v>Rocha p/ britagem com perfuratriz manual</v>
          </cell>
          <cell r="D80" t="str">
            <v>m³</v>
          </cell>
          <cell r="E80">
            <v>22.5</v>
          </cell>
          <cell r="F80">
            <v>0</v>
          </cell>
          <cell r="G80">
            <v>22.5</v>
          </cell>
          <cell r="H80" t="str">
            <v>-</v>
          </cell>
        </row>
        <row r="81">
          <cell r="A81" t="str">
            <v>1 A 01 155 01</v>
          </cell>
          <cell r="B81" t="str">
            <v>-</v>
          </cell>
          <cell r="C81" t="str">
            <v>Rachão ou pedra-de-mão produzidos-(const e rest)</v>
          </cell>
          <cell r="D81" t="str">
            <v>m³</v>
          </cell>
          <cell r="E81">
            <v>17.39</v>
          </cell>
          <cell r="F81">
            <v>0</v>
          </cell>
          <cell r="G81">
            <v>17.39</v>
          </cell>
          <cell r="H81" t="str">
            <v>-</v>
          </cell>
        </row>
        <row r="82">
          <cell r="A82" t="str">
            <v>1 A 01 155 51</v>
          </cell>
          <cell r="B82" t="str">
            <v>-</v>
          </cell>
          <cell r="C82" t="str">
            <v>Rachão ou pedra-de-mão comercial (cont e rest)/ PC</v>
          </cell>
          <cell r="D82" t="str">
            <v>m³</v>
          </cell>
          <cell r="E82">
            <v>21</v>
          </cell>
          <cell r="F82">
            <v>0</v>
          </cell>
          <cell r="G82">
            <v>21</v>
          </cell>
          <cell r="H82" t="str">
            <v>-</v>
          </cell>
        </row>
        <row r="83">
          <cell r="A83" t="str">
            <v>1 A 01 170 01</v>
          </cell>
          <cell r="B83" t="str">
            <v>-</v>
          </cell>
          <cell r="C83" t="str">
            <v>Areia extraída com escavadeira hidráulica</v>
          </cell>
          <cell r="D83" t="str">
            <v>m³</v>
          </cell>
          <cell r="E83">
            <v>5.16</v>
          </cell>
          <cell r="F83">
            <v>0</v>
          </cell>
          <cell r="G83">
            <v>5.16</v>
          </cell>
          <cell r="H83" t="str">
            <v>-</v>
          </cell>
        </row>
        <row r="84">
          <cell r="A84" t="str">
            <v>1 A 01 170 02</v>
          </cell>
          <cell r="B84" t="str">
            <v>-</v>
          </cell>
          <cell r="C84" t="str">
            <v>Areia extraída com trator e carregadeira</v>
          </cell>
          <cell r="D84" t="str">
            <v>m³</v>
          </cell>
          <cell r="E84">
            <v>4.37</v>
          </cell>
          <cell r="F84">
            <v>0</v>
          </cell>
          <cell r="G84">
            <v>4.37</v>
          </cell>
          <cell r="H84" t="str">
            <v>-</v>
          </cell>
        </row>
        <row r="85">
          <cell r="A85" t="str">
            <v>1 A 01 170 03</v>
          </cell>
          <cell r="B85" t="str">
            <v>-</v>
          </cell>
          <cell r="C85" t="str">
            <v>Areia extraída com draga de sucção (tipo bomba)</v>
          </cell>
          <cell r="D85" t="str">
            <v>m³</v>
          </cell>
          <cell r="E85">
            <v>14.15</v>
          </cell>
          <cell r="F85">
            <v>0</v>
          </cell>
          <cell r="G85">
            <v>14.15</v>
          </cell>
          <cell r="H85" t="str">
            <v>-</v>
          </cell>
        </row>
        <row r="86">
          <cell r="A86" t="str">
            <v>1 A 01 200 01</v>
          </cell>
          <cell r="B86" t="str">
            <v>-</v>
          </cell>
          <cell r="C86" t="str">
            <v>Brita produzida em central de britagem de 80 m3/h</v>
          </cell>
          <cell r="D86" t="str">
            <v>m³</v>
          </cell>
          <cell r="E86">
            <v>21.28</v>
          </cell>
          <cell r="F86">
            <v>0</v>
          </cell>
          <cell r="G86">
            <v>21.28</v>
          </cell>
          <cell r="H86" t="str">
            <v>-</v>
          </cell>
        </row>
        <row r="87">
          <cell r="A87" t="str">
            <v>1 A 01 200 02</v>
          </cell>
          <cell r="B87" t="str">
            <v>-</v>
          </cell>
          <cell r="C87" t="str">
            <v>Brita produzida em central de britagem de 30 m3/h</v>
          </cell>
          <cell r="D87" t="str">
            <v>m³</v>
          </cell>
          <cell r="E87">
            <v>26.92</v>
          </cell>
          <cell r="F87">
            <v>0</v>
          </cell>
          <cell r="G87">
            <v>26.92</v>
          </cell>
          <cell r="H87" t="str">
            <v>-</v>
          </cell>
        </row>
        <row r="88">
          <cell r="A88" t="str">
            <v>1 A 01 200 04</v>
          </cell>
          <cell r="B88" t="str">
            <v>-</v>
          </cell>
          <cell r="C88" t="str">
            <v>Pedra de mão produzida manualmente (consv)</v>
          </cell>
          <cell r="D88" t="str">
            <v>m³</v>
          </cell>
          <cell r="E88">
            <v>28.38</v>
          </cell>
          <cell r="F88">
            <v>0</v>
          </cell>
          <cell r="G88">
            <v>28.38</v>
          </cell>
          <cell r="H88" t="str">
            <v>-</v>
          </cell>
        </row>
        <row r="89">
          <cell r="A89" t="str">
            <v>1 A 01 390 02</v>
          </cell>
          <cell r="B89" t="str">
            <v>-</v>
          </cell>
          <cell r="C89" t="str">
            <v>Usinagem de CBUQ (capa de rolamento)</v>
          </cell>
          <cell r="D89" t="str">
            <v>t</v>
          </cell>
          <cell r="E89">
            <v>26.16</v>
          </cell>
          <cell r="F89">
            <v>0</v>
          </cell>
          <cell r="G89">
            <v>26.16</v>
          </cell>
          <cell r="H89" t="str">
            <v>-</v>
          </cell>
        </row>
        <row r="90">
          <cell r="A90" t="str">
            <v>1 A 01 390 03</v>
          </cell>
          <cell r="B90" t="str">
            <v>-</v>
          </cell>
          <cell r="C90" t="str">
            <v>Usinagem de CBUQ (binder)</v>
          </cell>
          <cell r="D90" t="str">
            <v>t</v>
          </cell>
          <cell r="E90">
            <v>25.61</v>
          </cell>
          <cell r="F90">
            <v>0</v>
          </cell>
          <cell r="G90">
            <v>25.61</v>
          </cell>
          <cell r="H90" t="str">
            <v>-</v>
          </cell>
        </row>
        <row r="91">
          <cell r="A91" t="str">
            <v>1 A 01 390 52</v>
          </cell>
          <cell r="B91" t="str">
            <v>-</v>
          </cell>
          <cell r="C91" t="str">
            <v>Usinagem de CBUQ (capa de rolamento) AC/BC</v>
          </cell>
          <cell r="D91" t="str">
            <v>t</v>
          </cell>
          <cell r="E91">
            <v>28.35</v>
          </cell>
          <cell r="F91">
            <v>0</v>
          </cell>
          <cell r="G91">
            <v>28.35</v>
          </cell>
          <cell r="H91" t="str">
            <v>-</v>
          </cell>
        </row>
        <row r="92">
          <cell r="A92" t="str">
            <v>1 A 01 390 53</v>
          </cell>
          <cell r="B92" t="str">
            <v>-</v>
          </cell>
          <cell r="C92" t="str">
            <v>Usinagem de CBUQ (binder) AC/BC</v>
          </cell>
          <cell r="D92" t="str">
            <v>t</v>
          </cell>
          <cell r="E92">
            <v>27.78</v>
          </cell>
          <cell r="F92">
            <v>0</v>
          </cell>
          <cell r="G92">
            <v>27.78</v>
          </cell>
          <cell r="H92" t="str">
            <v>-</v>
          </cell>
        </row>
        <row r="93">
          <cell r="A93" t="str">
            <v>1 A 01 391 02</v>
          </cell>
          <cell r="B93" t="str">
            <v>-</v>
          </cell>
          <cell r="C93" t="str">
            <v>Usinagem de areia-asfalto</v>
          </cell>
          <cell r="D93" t="str">
            <v>t</v>
          </cell>
          <cell r="E93">
            <v>28.44</v>
          </cell>
          <cell r="F93">
            <v>0</v>
          </cell>
          <cell r="G93">
            <v>28.44</v>
          </cell>
          <cell r="H93" t="str">
            <v>-</v>
          </cell>
        </row>
        <row r="94">
          <cell r="A94" t="str">
            <v>1 A 01 391 52</v>
          </cell>
          <cell r="B94" t="str">
            <v>-</v>
          </cell>
          <cell r="C94" t="str">
            <v>Usinagem de areia-asfalto AC</v>
          </cell>
          <cell r="D94" t="str">
            <v>t</v>
          </cell>
          <cell r="E94">
            <v>39.31</v>
          </cell>
          <cell r="F94">
            <v>0</v>
          </cell>
          <cell r="G94">
            <v>39.31</v>
          </cell>
          <cell r="H94" t="str">
            <v>-</v>
          </cell>
        </row>
        <row r="95">
          <cell r="A95" t="str">
            <v>1 A 01 395 01</v>
          </cell>
          <cell r="B95" t="str">
            <v>-</v>
          </cell>
          <cell r="C95" t="str">
            <v>Usinagem de brita graduada</v>
          </cell>
          <cell r="D95" t="str">
            <v>m³</v>
          </cell>
          <cell r="E95">
            <v>36.54</v>
          </cell>
          <cell r="F95">
            <v>0</v>
          </cell>
          <cell r="G95">
            <v>36.54</v>
          </cell>
          <cell r="H95" t="str">
            <v>-</v>
          </cell>
        </row>
        <row r="96">
          <cell r="A96" t="str">
            <v>1 A 01 395 02</v>
          </cell>
          <cell r="B96" t="str">
            <v>-</v>
          </cell>
          <cell r="C96" t="str">
            <v>Usinagem de solo-brita</v>
          </cell>
          <cell r="D96" t="str">
            <v>m³</v>
          </cell>
          <cell r="E96">
            <v>19.72</v>
          </cell>
          <cell r="F96">
            <v>0</v>
          </cell>
          <cell r="G96">
            <v>19.72</v>
          </cell>
          <cell r="H96" t="str">
            <v>-</v>
          </cell>
        </row>
        <row r="97">
          <cell r="A97" t="str">
            <v>1 A 01 395 51</v>
          </cell>
          <cell r="B97" t="str">
            <v>-</v>
          </cell>
          <cell r="C97" t="str">
            <v>Usinagem de brita graduada BC</v>
          </cell>
          <cell r="D97" t="str">
            <v>m³</v>
          </cell>
          <cell r="E97">
            <v>35.69</v>
          </cell>
          <cell r="F97">
            <v>0</v>
          </cell>
          <cell r="G97">
            <v>35.69</v>
          </cell>
          <cell r="H97" t="str">
            <v>-</v>
          </cell>
        </row>
        <row r="98">
          <cell r="A98" t="str">
            <v>1 A 01 395 52</v>
          </cell>
          <cell r="B98" t="str">
            <v>-</v>
          </cell>
          <cell r="C98" t="str">
            <v>Usinagem de solo-brita BC</v>
          </cell>
          <cell r="D98" t="str">
            <v>m³</v>
          </cell>
          <cell r="E98">
            <v>19.37</v>
          </cell>
          <cell r="F98">
            <v>0</v>
          </cell>
          <cell r="G98">
            <v>19.37</v>
          </cell>
          <cell r="H98" t="str">
            <v>-</v>
          </cell>
        </row>
        <row r="99">
          <cell r="A99" t="str">
            <v>1 A 01 396 01</v>
          </cell>
          <cell r="B99" t="str">
            <v>-</v>
          </cell>
          <cell r="C99" t="str">
            <v>Usinagem de solo-cimento</v>
          </cell>
          <cell r="D99" t="str">
            <v>m³</v>
          </cell>
          <cell r="E99">
            <v>64.83</v>
          </cell>
          <cell r="F99">
            <v>0</v>
          </cell>
          <cell r="G99">
            <v>64.83</v>
          </cell>
          <cell r="H99" t="str">
            <v>-</v>
          </cell>
        </row>
        <row r="100">
          <cell r="A100" t="str">
            <v>1 A 01 396 02</v>
          </cell>
          <cell r="B100" t="str">
            <v>-</v>
          </cell>
          <cell r="C100" t="str">
            <v>Usinagem de solo melhorado com cimento.</v>
          </cell>
          <cell r="D100" t="str">
            <v>m³</v>
          </cell>
          <cell r="E100">
            <v>35.6</v>
          </cell>
          <cell r="F100">
            <v>0</v>
          </cell>
          <cell r="G100">
            <v>35.6</v>
          </cell>
          <cell r="H100" t="str">
            <v>-</v>
          </cell>
        </row>
        <row r="101">
          <cell r="A101" t="str">
            <v>1 A 01 397 02</v>
          </cell>
          <cell r="B101" t="str">
            <v>-</v>
          </cell>
          <cell r="C101" t="str">
            <v>Usinagem de P.M.F.</v>
          </cell>
          <cell r="D101" t="str">
            <v>m³</v>
          </cell>
          <cell r="E101">
            <v>34.97</v>
          </cell>
          <cell r="F101">
            <v>0</v>
          </cell>
          <cell r="G101">
            <v>34.97</v>
          </cell>
          <cell r="H101" t="str">
            <v>-</v>
          </cell>
        </row>
        <row r="102">
          <cell r="A102" t="str">
            <v>1 A 01 397 52</v>
          </cell>
          <cell r="B102" t="str">
            <v>-</v>
          </cell>
          <cell r="C102" t="str">
            <v>Usinagem de P.M.F. AC/BC</v>
          </cell>
          <cell r="D102" t="str">
            <v>m³</v>
          </cell>
          <cell r="E102">
            <v>37.020000000000003</v>
          </cell>
          <cell r="F102">
            <v>0</v>
          </cell>
          <cell r="G102">
            <v>37.020000000000003</v>
          </cell>
          <cell r="H102" t="str">
            <v>-</v>
          </cell>
        </row>
        <row r="103">
          <cell r="A103" t="str">
            <v>1 A 01 398 02</v>
          </cell>
          <cell r="B103" t="str">
            <v>-</v>
          </cell>
          <cell r="C103" t="str">
            <v>Usinagem de CBUQ p/ reciclagem em usina fixa.</v>
          </cell>
          <cell r="D103" t="str">
            <v>t</v>
          </cell>
          <cell r="E103">
            <v>21.63</v>
          </cell>
          <cell r="F103">
            <v>0</v>
          </cell>
          <cell r="G103">
            <v>21.63</v>
          </cell>
          <cell r="H103" t="str">
            <v>-</v>
          </cell>
        </row>
        <row r="104">
          <cell r="A104" t="str">
            <v>1 A 01 398 52</v>
          </cell>
          <cell r="B104" t="str">
            <v>-</v>
          </cell>
          <cell r="C104" t="str">
            <v>Usinagem de CBUQ p/ reciclagem em usina fixa BC</v>
          </cell>
          <cell r="D104" t="str">
            <v>t</v>
          </cell>
          <cell r="E104">
            <v>21.45</v>
          </cell>
          <cell r="F104">
            <v>0</v>
          </cell>
          <cell r="G104">
            <v>21.45</v>
          </cell>
          <cell r="H104" t="str">
            <v>-</v>
          </cell>
        </row>
        <row r="105">
          <cell r="A105" t="str">
            <v>1 A 01 401 01</v>
          </cell>
          <cell r="B105" t="str">
            <v>-</v>
          </cell>
          <cell r="C105" t="str">
            <v>Fôrma comum de madeira</v>
          </cell>
          <cell r="D105" t="str">
            <v>m²</v>
          </cell>
          <cell r="E105">
            <v>30.39</v>
          </cell>
          <cell r="F105">
            <v>0</v>
          </cell>
          <cell r="G105">
            <v>30.39</v>
          </cell>
          <cell r="H105" t="str">
            <v>-</v>
          </cell>
        </row>
        <row r="106">
          <cell r="A106" t="str">
            <v>1 A 01 402 01</v>
          </cell>
          <cell r="B106" t="str">
            <v>-</v>
          </cell>
          <cell r="C106" t="str">
            <v>Fôrma de placa compensada resinada</v>
          </cell>
          <cell r="D106" t="str">
            <v>m²</v>
          </cell>
          <cell r="E106">
            <v>21.9</v>
          </cell>
          <cell r="F106">
            <v>0</v>
          </cell>
          <cell r="G106">
            <v>21.9</v>
          </cell>
          <cell r="H106" t="str">
            <v>-</v>
          </cell>
        </row>
        <row r="107">
          <cell r="A107" t="str">
            <v>1 A 01 403 01</v>
          </cell>
          <cell r="B107" t="str">
            <v>-</v>
          </cell>
          <cell r="C107" t="str">
            <v>Fôrma de placa compensada plastificada</v>
          </cell>
          <cell r="D107" t="str">
            <v>m²</v>
          </cell>
          <cell r="E107">
            <v>24.01</v>
          </cell>
          <cell r="F107">
            <v>0</v>
          </cell>
          <cell r="G107">
            <v>24.01</v>
          </cell>
          <cell r="H107" t="str">
            <v>-</v>
          </cell>
        </row>
        <row r="108">
          <cell r="A108" t="str">
            <v>1 A 01 404 01</v>
          </cell>
          <cell r="B108" t="str">
            <v>-</v>
          </cell>
          <cell r="C108" t="str">
            <v>Fôrma para tubulão</v>
          </cell>
          <cell r="D108" t="str">
            <v>m²</v>
          </cell>
          <cell r="E108">
            <v>15.85</v>
          </cell>
          <cell r="F108">
            <v>0</v>
          </cell>
          <cell r="G108">
            <v>15.85</v>
          </cell>
          <cell r="H108" t="str">
            <v>-</v>
          </cell>
        </row>
        <row r="109">
          <cell r="A109" t="str">
            <v>1 A 01 407 01</v>
          </cell>
          <cell r="B109" t="str">
            <v>-</v>
          </cell>
          <cell r="C109" t="str">
            <v>Confecção e lançam. de concreto magro em betoneira</v>
          </cell>
          <cell r="D109" t="str">
            <v>m³</v>
          </cell>
          <cell r="E109">
            <v>134.13999999999999</v>
          </cell>
          <cell r="F109">
            <v>0</v>
          </cell>
          <cell r="G109">
            <v>134.13999999999999</v>
          </cell>
          <cell r="H109" t="str">
            <v>-</v>
          </cell>
        </row>
        <row r="110">
          <cell r="A110" t="str">
            <v>1 A 01 407 51</v>
          </cell>
          <cell r="B110" t="str">
            <v>-</v>
          </cell>
          <cell r="C110" t="str">
            <v>Conf.e lanç. de concreto magro em betoneira AC/BC</v>
          </cell>
          <cell r="D110" t="str">
            <v>m³</v>
          </cell>
          <cell r="E110">
            <v>144.44999999999999</v>
          </cell>
          <cell r="F110">
            <v>0</v>
          </cell>
          <cell r="G110">
            <v>144.44999999999999</v>
          </cell>
          <cell r="H110" t="str">
            <v>-</v>
          </cell>
        </row>
        <row r="111">
          <cell r="A111" t="str">
            <v>1 A 01 408 01</v>
          </cell>
          <cell r="B111" t="str">
            <v>-</v>
          </cell>
          <cell r="C111" t="str">
            <v>Concreto fck=8MPa contr raz uso geral conf e lanç</v>
          </cell>
          <cell r="D111" t="str">
            <v>m³</v>
          </cell>
          <cell r="E111">
            <v>156.01</v>
          </cell>
          <cell r="F111">
            <v>0</v>
          </cell>
          <cell r="G111">
            <v>156.01</v>
          </cell>
          <cell r="H111" t="str">
            <v>-</v>
          </cell>
        </row>
        <row r="112">
          <cell r="A112" t="str">
            <v>1 A 01 408 51</v>
          </cell>
          <cell r="B112" t="str">
            <v>-</v>
          </cell>
          <cell r="C112" t="str">
            <v>Concr.fck=8MPa c.raz uso ger conf e lanç AC/BC</v>
          </cell>
          <cell r="D112" t="str">
            <v>m³</v>
          </cell>
          <cell r="E112">
            <v>165.63</v>
          </cell>
          <cell r="F112">
            <v>0</v>
          </cell>
          <cell r="G112">
            <v>165.63</v>
          </cell>
          <cell r="H112" t="str">
            <v>-</v>
          </cell>
        </row>
        <row r="113">
          <cell r="A113" t="str">
            <v>1 A 01 410 01</v>
          </cell>
          <cell r="B113" t="str">
            <v>-</v>
          </cell>
          <cell r="C113" t="str">
            <v>Concreto fck=10MPa contr raz uso geral conf e lanç</v>
          </cell>
          <cell r="D113" t="str">
            <v>m³</v>
          </cell>
          <cell r="E113">
            <v>163.52000000000001</v>
          </cell>
          <cell r="F113">
            <v>0</v>
          </cell>
          <cell r="G113">
            <v>163.52000000000001</v>
          </cell>
          <cell r="H113" t="str">
            <v>-</v>
          </cell>
        </row>
        <row r="114">
          <cell r="A114" t="str">
            <v>1 A 01 410 51</v>
          </cell>
          <cell r="B114" t="str">
            <v>-</v>
          </cell>
          <cell r="C114" t="str">
            <v>Concr.fck=10MPa c.raz uso ger conf/lanç AC/BC</v>
          </cell>
          <cell r="D114" t="str">
            <v>m³</v>
          </cell>
          <cell r="E114">
            <v>172.9</v>
          </cell>
          <cell r="F114">
            <v>0</v>
          </cell>
          <cell r="G114">
            <v>172.9</v>
          </cell>
          <cell r="H114" t="str">
            <v>-</v>
          </cell>
        </row>
        <row r="115">
          <cell r="A115" t="str">
            <v>1 A 01 412 01</v>
          </cell>
          <cell r="B115" t="str">
            <v>-</v>
          </cell>
          <cell r="C115" t="str">
            <v>Concreto fck=12MPa contr raz uso geral conf e lanç</v>
          </cell>
          <cell r="D115" t="str">
            <v>m³</v>
          </cell>
          <cell r="E115">
            <v>171.35</v>
          </cell>
          <cell r="F115">
            <v>0</v>
          </cell>
          <cell r="G115">
            <v>171.35</v>
          </cell>
          <cell r="H115" t="str">
            <v>-</v>
          </cell>
        </row>
        <row r="116">
          <cell r="A116" t="str">
            <v>1 A 01 412 51</v>
          </cell>
          <cell r="B116" t="str">
            <v>-</v>
          </cell>
          <cell r="C116" t="str">
            <v>Concr.fck=12MPa c.raz uso ger conf/lanç AC/BC</v>
          </cell>
          <cell r="D116" t="str">
            <v>m³</v>
          </cell>
          <cell r="E116">
            <v>180.49</v>
          </cell>
          <cell r="F116">
            <v>0</v>
          </cell>
          <cell r="G116">
            <v>180.49</v>
          </cell>
          <cell r="H116" t="str">
            <v>-</v>
          </cell>
        </row>
        <row r="117">
          <cell r="A117" t="str">
            <v>1 A 01 415 01</v>
          </cell>
          <cell r="B117" t="str">
            <v>-</v>
          </cell>
          <cell r="C117" t="str">
            <v>Concr estr fck=15MPa contr raz uso ger conf e lanç</v>
          </cell>
          <cell r="D117" t="str">
            <v>m³</v>
          </cell>
          <cell r="E117">
            <v>179.84</v>
          </cell>
          <cell r="F117">
            <v>0</v>
          </cell>
          <cell r="G117">
            <v>179.84</v>
          </cell>
          <cell r="H117" t="str">
            <v>-</v>
          </cell>
        </row>
        <row r="118">
          <cell r="A118" t="str">
            <v>1 A 01 415 51</v>
          </cell>
          <cell r="B118" t="str">
            <v>-</v>
          </cell>
          <cell r="C118" t="str">
            <v>Concr estr fck=15MPa c.raz uso ger conf/lanç AC/BC</v>
          </cell>
          <cell r="D118" t="str">
            <v>m³</v>
          </cell>
          <cell r="E118">
            <v>188.71</v>
          </cell>
          <cell r="F118">
            <v>0</v>
          </cell>
          <cell r="G118">
            <v>188.71</v>
          </cell>
          <cell r="H118" t="str">
            <v>-</v>
          </cell>
        </row>
        <row r="119">
          <cell r="A119" t="str">
            <v>1 A 01 518 01</v>
          </cell>
          <cell r="B119" t="str">
            <v>-</v>
          </cell>
          <cell r="C119" t="str">
            <v>Concr estr fck=18MPa contr raz uso ger conf e lanç</v>
          </cell>
          <cell r="D119" t="str">
            <v>m³</v>
          </cell>
          <cell r="E119">
            <v>188</v>
          </cell>
          <cell r="F119">
            <v>0</v>
          </cell>
          <cell r="G119">
            <v>188</v>
          </cell>
          <cell r="H119" t="str">
            <v>-</v>
          </cell>
        </row>
        <row r="120">
          <cell r="A120" t="str">
            <v>1 A 01 418 51</v>
          </cell>
          <cell r="B120" t="str">
            <v>-</v>
          </cell>
          <cell r="C120" t="str">
            <v>Concr.estr fck=18MPa c.raz uso ger conf/lanç AC/BC</v>
          </cell>
          <cell r="D120" t="str">
            <v>m³</v>
          </cell>
          <cell r="E120">
            <v>196.59</v>
          </cell>
          <cell r="F120">
            <v>0</v>
          </cell>
          <cell r="G120">
            <v>196.59</v>
          </cell>
          <cell r="H120" t="str">
            <v>-</v>
          </cell>
        </row>
        <row r="121">
          <cell r="A121" t="str">
            <v>1 A 01 422 00</v>
          </cell>
          <cell r="B121" t="str">
            <v>-</v>
          </cell>
          <cell r="C121" t="str">
            <v>Concr estr fck=22MPa contr raz uso ger conf e lanç</v>
          </cell>
          <cell r="D121" t="str">
            <v>m³</v>
          </cell>
          <cell r="E121">
            <v>202.69</v>
          </cell>
          <cell r="F121">
            <v>0</v>
          </cell>
          <cell r="G121">
            <v>202.69</v>
          </cell>
          <cell r="H121" t="str">
            <v>-</v>
          </cell>
        </row>
        <row r="122">
          <cell r="A122" t="str">
            <v>1 A 01 422 51</v>
          </cell>
          <cell r="B122" t="str">
            <v>-</v>
          </cell>
          <cell r="C122" t="str">
            <v>Concr.estr.fck=22MPa c.raz uso ger conf/lanç AC/BC</v>
          </cell>
          <cell r="D122" t="str">
            <v>m³</v>
          </cell>
          <cell r="E122">
            <v>210.82</v>
          </cell>
          <cell r="F122">
            <v>0</v>
          </cell>
          <cell r="G122">
            <v>210.82</v>
          </cell>
          <cell r="H122" t="str">
            <v>-</v>
          </cell>
        </row>
        <row r="123">
          <cell r="A123" t="str">
            <v>1 A 01 423 00</v>
          </cell>
          <cell r="B123" t="str">
            <v>-</v>
          </cell>
          <cell r="C123" t="str">
            <v>Concreto fck=18MPa para pré-moldados (tubos)</v>
          </cell>
          <cell r="D123" t="str">
            <v>m³</v>
          </cell>
          <cell r="E123">
            <v>182.22</v>
          </cell>
          <cell r="F123">
            <v>0</v>
          </cell>
          <cell r="G123">
            <v>182.22</v>
          </cell>
          <cell r="H123" t="str">
            <v>-</v>
          </cell>
        </row>
        <row r="124">
          <cell r="A124" t="str">
            <v>1 A 01 423 50</v>
          </cell>
          <cell r="B124" t="str">
            <v>-</v>
          </cell>
          <cell r="C124" t="str">
            <v>Concr.fck=18MPa para pré-moldados (tubos) AC/BC</v>
          </cell>
          <cell r="D124" t="str">
            <v>m³</v>
          </cell>
          <cell r="E124">
            <v>191.1</v>
          </cell>
          <cell r="F124">
            <v>0</v>
          </cell>
          <cell r="G124">
            <v>191.1</v>
          </cell>
          <cell r="H124" t="str">
            <v>-</v>
          </cell>
        </row>
        <row r="125">
          <cell r="A125" t="str">
            <v>1 A 01 424 00</v>
          </cell>
          <cell r="B125" t="str">
            <v>-</v>
          </cell>
          <cell r="C125" t="str">
            <v>Concreto poroso para pré-moldados (tubos)</v>
          </cell>
          <cell r="D125" t="str">
            <v>m³</v>
          </cell>
          <cell r="E125">
            <v>187.06</v>
          </cell>
          <cell r="F125">
            <v>0</v>
          </cell>
          <cell r="G125">
            <v>187.06</v>
          </cell>
          <cell r="H125" t="str">
            <v>-</v>
          </cell>
        </row>
        <row r="126">
          <cell r="A126" t="str">
            <v>1 A 01 424 50</v>
          </cell>
          <cell r="B126" t="str">
            <v>-</v>
          </cell>
          <cell r="C126" t="str">
            <v>Concreto poroso para pré-moldados (tubos) AC/BC</v>
          </cell>
          <cell r="D126" t="str">
            <v>m³</v>
          </cell>
          <cell r="E126">
            <v>191.25</v>
          </cell>
          <cell r="F126">
            <v>0</v>
          </cell>
          <cell r="G126">
            <v>191.25</v>
          </cell>
          <cell r="H126" t="str">
            <v>-</v>
          </cell>
        </row>
        <row r="127">
          <cell r="A127" t="str">
            <v>1 A 01 450 01</v>
          </cell>
          <cell r="B127" t="str">
            <v>-</v>
          </cell>
          <cell r="C127" t="str">
            <v>Escoramento de bueiros celulares</v>
          </cell>
          <cell r="D127" t="str">
            <v>m³</v>
          </cell>
          <cell r="E127">
            <v>27.96</v>
          </cell>
          <cell r="F127">
            <v>0</v>
          </cell>
          <cell r="G127">
            <v>27.96</v>
          </cell>
          <cell r="H127" t="str">
            <v>-</v>
          </cell>
        </row>
        <row r="128">
          <cell r="A128" t="str">
            <v>1 A 01 512 10</v>
          </cell>
          <cell r="B128" t="str">
            <v>-</v>
          </cell>
          <cell r="C128" t="str">
            <v>Concreto ciclópico fck=12 MPa</v>
          </cell>
          <cell r="D128" t="str">
            <v>m³</v>
          </cell>
          <cell r="E128">
            <v>132.57</v>
          </cell>
          <cell r="F128">
            <v>0</v>
          </cell>
          <cell r="G128">
            <v>132.57</v>
          </cell>
          <cell r="H128" t="str">
            <v>-</v>
          </cell>
        </row>
        <row r="129">
          <cell r="A129" t="str">
            <v>1 A 01 512 60</v>
          </cell>
          <cell r="B129" t="str">
            <v>-</v>
          </cell>
          <cell r="C129" t="str">
            <v>Concreto ciclópico fck=12 MPa AC/BC/PC</v>
          </cell>
          <cell r="D129" t="str">
            <v>m³</v>
          </cell>
          <cell r="E129">
            <v>140.21</v>
          </cell>
          <cell r="F129">
            <v>0</v>
          </cell>
          <cell r="G129">
            <v>140.21</v>
          </cell>
          <cell r="H129" t="str">
            <v>-</v>
          </cell>
        </row>
        <row r="130">
          <cell r="A130" t="str">
            <v>1 A 01 515 10</v>
          </cell>
          <cell r="B130" t="str">
            <v>-</v>
          </cell>
          <cell r="C130" t="str">
            <v>Concreto ciclópico fck=15 MPa</v>
          </cell>
          <cell r="D130" t="str">
            <v>m³</v>
          </cell>
          <cell r="E130">
            <v>138.51</v>
          </cell>
          <cell r="F130">
            <v>0</v>
          </cell>
          <cell r="G130">
            <v>138.51</v>
          </cell>
          <cell r="H130" t="str">
            <v>-</v>
          </cell>
        </row>
        <row r="131">
          <cell r="A131" t="str">
            <v>1 A 01 515 60</v>
          </cell>
          <cell r="B131" t="str">
            <v>-</v>
          </cell>
          <cell r="C131" t="str">
            <v>Concreto ciclópico fck=15 MPa AC/BC/PC</v>
          </cell>
          <cell r="D131" t="str">
            <v>m³</v>
          </cell>
          <cell r="E131">
            <v>145.96</v>
          </cell>
          <cell r="F131">
            <v>0</v>
          </cell>
          <cell r="G131">
            <v>145.96</v>
          </cell>
          <cell r="H131" t="str">
            <v>-</v>
          </cell>
        </row>
        <row r="132">
          <cell r="A132" t="str">
            <v>1 A 01 580 01</v>
          </cell>
          <cell r="B132" t="str">
            <v>-</v>
          </cell>
          <cell r="C132" t="str">
            <v>Fornecimento, preparo e colocação formas aço CA 60</v>
          </cell>
          <cell r="D132" t="str">
            <v>kg</v>
          </cell>
          <cell r="E132">
            <v>5.86</v>
          </cell>
          <cell r="F132">
            <v>0</v>
          </cell>
          <cell r="G132">
            <v>5.86</v>
          </cell>
          <cell r="H132" t="str">
            <v>-</v>
          </cell>
        </row>
        <row r="133">
          <cell r="A133" t="str">
            <v>1 A 01 580 02</v>
          </cell>
          <cell r="B133" t="str">
            <v>-</v>
          </cell>
          <cell r="C133" t="str">
            <v>Fornecimento, preparo e colocação formas aço CA 50</v>
          </cell>
          <cell r="D133" t="str">
            <v>kg</v>
          </cell>
          <cell r="E133">
            <v>5.29</v>
          </cell>
          <cell r="F133">
            <v>0</v>
          </cell>
          <cell r="G133">
            <v>5.29</v>
          </cell>
          <cell r="H133" t="str">
            <v>-</v>
          </cell>
        </row>
        <row r="134">
          <cell r="A134" t="str">
            <v>1 A 01 580 03</v>
          </cell>
          <cell r="B134" t="str">
            <v>-</v>
          </cell>
          <cell r="C134" t="str">
            <v>Fornecimento, preparo e colocação formas aço CA 25</v>
          </cell>
          <cell r="D134" t="str">
            <v>kg</v>
          </cell>
          <cell r="E134">
            <v>5.46</v>
          </cell>
          <cell r="F134">
            <v>0</v>
          </cell>
          <cell r="G134">
            <v>5.46</v>
          </cell>
          <cell r="H134" t="str">
            <v>-</v>
          </cell>
        </row>
        <row r="135">
          <cell r="A135" t="str">
            <v>1 A 01 603 01</v>
          </cell>
          <cell r="B135" t="str">
            <v>-</v>
          </cell>
          <cell r="C135" t="str">
            <v>Argamassa cimento-areia 1:3</v>
          </cell>
          <cell r="D135" t="str">
            <v>m³</v>
          </cell>
          <cell r="E135">
            <v>196.53</v>
          </cell>
          <cell r="F135">
            <v>0</v>
          </cell>
          <cell r="G135">
            <v>196.53</v>
          </cell>
          <cell r="H135" t="str">
            <v>-</v>
          </cell>
        </row>
        <row r="136">
          <cell r="A136" t="str">
            <v>1 A 01 603 51</v>
          </cell>
          <cell r="B136" t="str">
            <v>-</v>
          </cell>
          <cell r="C136" t="str">
            <v>Argamassa cimento-areia 1:3 AC</v>
          </cell>
          <cell r="D136" t="str">
            <v>m³</v>
          </cell>
          <cell r="E136">
            <v>212.37</v>
          </cell>
          <cell r="F136">
            <v>0</v>
          </cell>
          <cell r="G136">
            <v>212.37</v>
          </cell>
          <cell r="H136" t="str">
            <v>-</v>
          </cell>
        </row>
        <row r="137">
          <cell r="A137" t="str">
            <v>1 A 01 604 01</v>
          </cell>
          <cell r="B137" t="str">
            <v>-</v>
          </cell>
          <cell r="C137" t="str">
            <v>Argamassa cimento-areia 1:4</v>
          </cell>
          <cell r="D137" t="str">
            <v>m³</v>
          </cell>
          <cell r="E137">
            <v>164.05</v>
          </cell>
          <cell r="F137">
            <v>0</v>
          </cell>
          <cell r="G137">
            <v>164.05</v>
          </cell>
          <cell r="H137" t="str">
            <v>-</v>
          </cell>
        </row>
        <row r="138">
          <cell r="A138" t="str">
            <v>1 A 01 604 51</v>
          </cell>
          <cell r="B138" t="str">
            <v>-</v>
          </cell>
          <cell r="C138" t="str">
            <v>Argamassa cimento-areia 1:4 AC</v>
          </cell>
          <cell r="D138" t="str">
            <v>m³</v>
          </cell>
          <cell r="E138">
            <v>181.4</v>
          </cell>
          <cell r="F138">
            <v>0</v>
          </cell>
          <cell r="G138">
            <v>181.4</v>
          </cell>
          <cell r="H138" t="str">
            <v>-</v>
          </cell>
        </row>
        <row r="139">
          <cell r="A139" t="str">
            <v>1 A 01 606 01</v>
          </cell>
          <cell r="B139" t="str">
            <v>-</v>
          </cell>
          <cell r="C139" t="str">
            <v>Argamassa cimento-areia 1:6</v>
          </cell>
          <cell r="D139" t="str">
            <v>m³</v>
          </cell>
          <cell r="E139">
            <v>139.56</v>
          </cell>
          <cell r="F139">
            <v>0</v>
          </cell>
          <cell r="G139">
            <v>139.56</v>
          </cell>
          <cell r="H139" t="str">
            <v>-</v>
          </cell>
        </row>
        <row r="140">
          <cell r="A140" t="str">
            <v>1 A 01 606 51</v>
          </cell>
          <cell r="B140" t="str">
            <v>-</v>
          </cell>
          <cell r="C140" t="str">
            <v xml:space="preserve"> Argamassa cimento-areia 1:6 AC</v>
          </cell>
          <cell r="D140" t="str">
            <v>m³</v>
          </cell>
          <cell r="E140">
            <v>157.66</v>
          </cell>
          <cell r="F140">
            <v>0</v>
          </cell>
          <cell r="G140">
            <v>157.66</v>
          </cell>
          <cell r="H140" t="str">
            <v>-</v>
          </cell>
        </row>
        <row r="141">
          <cell r="A141" t="str">
            <v>1 A 01 620 01</v>
          </cell>
          <cell r="B141" t="str">
            <v>-</v>
          </cell>
          <cell r="C141" t="str">
            <v>Argamassa cimento-solo 1:10</v>
          </cell>
          <cell r="D141" t="str">
            <v>m³</v>
          </cell>
          <cell r="E141">
            <v>91.73</v>
          </cell>
          <cell r="F141">
            <v>0</v>
          </cell>
          <cell r="G141">
            <v>91.73</v>
          </cell>
          <cell r="H141" t="str">
            <v>-</v>
          </cell>
        </row>
        <row r="142">
          <cell r="A142" t="str">
            <v>1 A 01 653 00</v>
          </cell>
          <cell r="B142" t="str">
            <v>-</v>
          </cell>
          <cell r="C142" t="str">
            <v>Usinagem para sub-base de concreto rolado</v>
          </cell>
          <cell r="D142" t="str">
            <v>m³</v>
          </cell>
          <cell r="E142">
            <v>64.599999999999994</v>
          </cell>
          <cell r="F142">
            <v>0</v>
          </cell>
          <cell r="G142">
            <v>64.599999999999994</v>
          </cell>
          <cell r="H142" t="str">
            <v>-</v>
          </cell>
        </row>
        <row r="143">
          <cell r="A143" t="str">
            <v>1 A 01 653 50</v>
          </cell>
          <cell r="B143" t="str">
            <v>-</v>
          </cell>
          <cell r="C143" t="str">
            <v>Usinagem p/ sub-base de concreto rolado AC/BC</v>
          </cell>
          <cell r="D143" t="str">
            <v>m³</v>
          </cell>
          <cell r="E143">
            <v>63.74</v>
          </cell>
          <cell r="F143">
            <v>0</v>
          </cell>
          <cell r="G143">
            <v>63.74</v>
          </cell>
          <cell r="H143" t="str">
            <v>-</v>
          </cell>
        </row>
        <row r="144">
          <cell r="A144" t="str">
            <v>1 A 01 654 00</v>
          </cell>
          <cell r="B144" t="str">
            <v>-</v>
          </cell>
          <cell r="C144" t="str">
            <v>Usinagem p/ sub-base de concr. de cimento portland</v>
          </cell>
          <cell r="D144" t="str">
            <v>m³</v>
          </cell>
          <cell r="E144">
            <v>85.55</v>
          </cell>
          <cell r="F144">
            <v>0</v>
          </cell>
          <cell r="G144">
            <v>85.55</v>
          </cell>
          <cell r="H144" t="str">
            <v>-</v>
          </cell>
        </row>
        <row r="145">
          <cell r="A145" t="str">
            <v>1 A 01 654 50</v>
          </cell>
          <cell r="B145" t="str">
            <v>-</v>
          </cell>
          <cell r="C145" t="str">
            <v>Usinagem p/sub-base de concr.cimento portl. AC/BC</v>
          </cell>
          <cell r="D145" t="str">
            <v>m³</v>
          </cell>
          <cell r="E145">
            <v>84.69</v>
          </cell>
          <cell r="F145">
            <v>0</v>
          </cell>
          <cell r="G145">
            <v>84.69</v>
          </cell>
          <cell r="H145" t="str">
            <v>-</v>
          </cell>
        </row>
        <row r="146">
          <cell r="A146" t="str">
            <v>1 A 01 656 00</v>
          </cell>
          <cell r="B146" t="str">
            <v>-</v>
          </cell>
          <cell r="C146" t="str">
            <v>Usinagem p/ conc. de cim. portland c/ forma desliz</v>
          </cell>
          <cell r="D146" t="str">
            <v>m³</v>
          </cell>
          <cell r="E146">
            <v>125.33</v>
          </cell>
          <cell r="F146">
            <v>0</v>
          </cell>
          <cell r="G146">
            <v>125.33</v>
          </cell>
          <cell r="H146" t="str">
            <v>-</v>
          </cell>
        </row>
        <row r="147">
          <cell r="A147" t="str">
            <v>1 A 01 656 50</v>
          </cell>
          <cell r="B147" t="str">
            <v>-</v>
          </cell>
          <cell r="C147" t="str">
            <v>Usinagem p/ conc.cim.portl.c/ forma desliz AC/BC</v>
          </cell>
          <cell r="D147" t="str">
            <v>m³</v>
          </cell>
          <cell r="E147">
            <v>135.15</v>
          </cell>
          <cell r="F147">
            <v>0</v>
          </cell>
          <cell r="G147">
            <v>135.15</v>
          </cell>
          <cell r="H147" t="str">
            <v>-</v>
          </cell>
        </row>
        <row r="148">
          <cell r="A148" t="str">
            <v>1 A 01 657 00</v>
          </cell>
          <cell r="B148" t="str">
            <v>-</v>
          </cell>
          <cell r="C148" t="str">
            <v>Usinagem p/ conc.cim. portland c/ equip. peq. por.</v>
          </cell>
          <cell r="D148" t="str">
            <v>m³</v>
          </cell>
          <cell r="E148">
            <v>185.09</v>
          </cell>
          <cell r="F148">
            <v>0</v>
          </cell>
          <cell r="G148">
            <v>185.09</v>
          </cell>
          <cell r="H148" t="str">
            <v>-</v>
          </cell>
        </row>
        <row r="149">
          <cell r="A149" t="str">
            <v>1 A 01 657 50</v>
          </cell>
          <cell r="B149" t="str">
            <v>-</v>
          </cell>
          <cell r="C149" t="str">
            <v>Usinagem p/conc.cim. portl.c/ equip.peq.por.AC/BC</v>
          </cell>
          <cell r="D149" t="str">
            <v>m³</v>
          </cell>
          <cell r="E149">
            <v>193.21</v>
          </cell>
          <cell r="F149">
            <v>0</v>
          </cell>
          <cell r="G149">
            <v>193.21</v>
          </cell>
          <cell r="H149" t="str">
            <v>-</v>
          </cell>
        </row>
        <row r="150">
          <cell r="A150" t="str">
            <v>1 A 01 700 00</v>
          </cell>
          <cell r="B150" t="str">
            <v>-</v>
          </cell>
          <cell r="C150" t="str">
            <v>Fabricação de peças pré mold. de conc. p/ pavim.</v>
          </cell>
          <cell r="D150" t="str">
            <v>m³</v>
          </cell>
          <cell r="E150">
            <v>201.84</v>
          </cell>
          <cell r="F150">
            <v>0</v>
          </cell>
          <cell r="G150">
            <v>201.84</v>
          </cell>
          <cell r="H150" t="str">
            <v>-</v>
          </cell>
        </row>
        <row r="151">
          <cell r="A151" t="str">
            <v>1 A 01 700 50</v>
          </cell>
          <cell r="B151" t="str">
            <v>-</v>
          </cell>
          <cell r="C151" t="str">
            <v>Fabric.de peças pré mold.de conc. p/pavim.AC/BC</v>
          </cell>
          <cell r="D151" t="str">
            <v>m³</v>
          </cell>
          <cell r="E151">
            <v>209.49</v>
          </cell>
          <cell r="F151">
            <v>0</v>
          </cell>
          <cell r="G151">
            <v>209.49</v>
          </cell>
          <cell r="H151" t="str">
            <v>-</v>
          </cell>
        </row>
        <row r="152">
          <cell r="A152" t="str">
            <v>1 A 01 720 00</v>
          </cell>
          <cell r="B152" t="str">
            <v>-</v>
          </cell>
          <cell r="C152" t="str">
            <v>Concreto fck=18MPa p/ pré-moldados (guarda-corpo)</v>
          </cell>
          <cell r="D152" t="str">
            <v>m³</v>
          </cell>
          <cell r="E152">
            <v>184.93</v>
          </cell>
          <cell r="F152">
            <v>0</v>
          </cell>
          <cell r="G152">
            <v>184.93</v>
          </cell>
          <cell r="H152" t="str">
            <v>-</v>
          </cell>
        </row>
        <row r="153">
          <cell r="A153" t="str">
            <v>1 A 01 720 01</v>
          </cell>
          <cell r="B153" t="str">
            <v>-</v>
          </cell>
          <cell r="C153" t="str">
            <v>Guarda-corpo tipo GM, moldado no local</v>
          </cell>
          <cell r="D153" t="str">
            <v>m³</v>
          </cell>
          <cell r="E153">
            <v>165.48</v>
          </cell>
          <cell r="F153">
            <v>0</v>
          </cell>
          <cell r="G153">
            <v>165.48</v>
          </cell>
          <cell r="H153" t="str">
            <v>-</v>
          </cell>
        </row>
        <row r="154">
          <cell r="A154" t="str">
            <v>1 A 01 720 02</v>
          </cell>
          <cell r="B154" t="str">
            <v>-</v>
          </cell>
          <cell r="C154" t="str">
            <v>Fabricação de Guarda-corpo</v>
          </cell>
          <cell r="D154" t="str">
            <v>m³</v>
          </cell>
          <cell r="E154">
            <v>30.74</v>
          </cell>
          <cell r="F154">
            <v>0</v>
          </cell>
          <cell r="G154">
            <v>30.74</v>
          </cell>
          <cell r="H154" t="str">
            <v>-</v>
          </cell>
        </row>
        <row r="155">
          <cell r="A155" t="str">
            <v>1 A 01 720 50</v>
          </cell>
          <cell r="B155" t="str">
            <v>-</v>
          </cell>
          <cell r="C155" t="str">
            <v>Concr.fck = 18 mPa p/pré-mold.(guarda-corpo)AC/BC</v>
          </cell>
          <cell r="D155" t="str">
            <v>m³</v>
          </cell>
          <cell r="E155">
            <v>193.82</v>
          </cell>
          <cell r="F155">
            <v>0</v>
          </cell>
          <cell r="G155">
            <v>193.82</v>
          </cell>
          <cell r="H155" t="str">
            <v>-</v>
          </cell>
        </row>
        <row r="156">
          <cell r="A156" t="str">
            <v>1 A 01 720 51</v>
          </cell>
          <cell r="B156" t="str">
            <v>-</v>
          </cell>
          <cell r="C156" t="str">
            <v>Guarda-corpo tipo GM, moldado no local AC/BC</v>
          </cell>
          <cell r="D156" t="str">
            <v>m</v>
          </cell>
          <cell r="E156">
            <v>167.48</v>
          </cell>
          <cell r="F156">
            <v>0</v>
          </cell>
          <cell r="G156">
            <v>167.48</v>
          </cell>
          <cell r="H156" t="str">
            <v>-</v>
          </cell>
        </row>
        <row r="157">
          <cell r="A157" t="str">
            <v>1 A 01 720 52</v>
          </cell>
          <cell r="B157" t="str">
            <v>-</v>
          </cell>
          <cell r="C157" t="str">
            <v>Fabricação de guarda - corpo AC/BC</v>
          </cell>
          <cell r="D157" t="str">
            <v>m</v>
          </cell>
          <cell r="E157">
            <v>0</v>
          </cell>
          <cell r="F157">
            <v>0</v>
          </cell>
          <cell r="G157">
            <v>0</v>
          </cell>
          <cell r="H157" t="str">
            <v>-</v>
          </cell>
        </row>
        <row r="158">
          <cell r="A158" t="str">
            <v>1 A 01 725 01</v>
          </cell>
          <cell r="B158" t="str">
            <v>-</v>
          </cell>
          <cell r="C158" t="str">
            <v>Fabricação de balizador de concreto</v>
          </cell>
          <cell r="D158" t="str">
            <v>un</v>
          </cell>
          <cell r="E158">
            <v>9.0399999999999991</v>
          </cell>
          <cell r="F158">
            <v>0</v>
          </cell>
          <cell r="G158">
            <v>9.0399999999999991</v>
          </cell>
          <cell r="H158" t="str">
            <v>-</v>
          </cell>
        </row>
        <row r="159">
          <cell r="A159" t="str">
            <v>1 A 01 725 51</v>
          </cell>
          <cell r="B159" t="str">
            <v>-</v>
          </cell>
          <cell r="C159" t="str">
            <v>Fabricação de balizador de concreto AC/BC</v>
          </cell>
          <cell r="D159" t="str">
            <v>un</v>
          </cell>
          <cell r="E159">
            <v>9.08</v>
          </cell>
          <cell r="F159">
            <v>0</v>
          </cell>
          <cell r="G159">
            <v>9.08</v>
          </cell>
          <cell r="H159" t="str">
            <v>-</v>
          </cell>
        </row>
        <row r="160">
          <cell r="A160" t="str">
            <v>1 A 01 730 00</v>
          </cell>
          <cell r="B160" t="str">
            <v>-</v>
          </cell>
          <cell r="C160" t="str">
            <v>Concreto fck=18MPa p/ pré moldados (mourões)</v>
          </cell>
          <cell r="D160" t="str">
            <v>m³</v>
          </cell>
          <cell r="E160">
            <v>156.22999999999999</v>
          </cell>
          <cell r="F160">
            <v>0</v>
          </cell>
          <cell r="G160">
            <v>156.22999999999999</v>
          </cell>
          <cell r="H160" t="str">
            <v>-</v>
          </cell>
        </row>
        <row r="161">
          <cell r="A161" t="str">
            <v>1 A 01 730 01</v>
          </cell>
          <cell r="B161" t="str">
            <v>-</v>
          </cell>
          <cell r="C161" t="str">
            <v>Fabr. mourão de concr. esticador seção quad. 15cm</v>
          </cell>
          <cell r="D161" t="str">
            <v>un</v>
          </cell>
          <cell r="E161">
            <v>25.25</v>
          </cell>
          <cell r="F161">
            <v>0</v>
          </cell>
          <cell r="G161">
            <v>25.25</v>
          </cell>
          <cell r="H161" t="str">
            <v>-</v>
          </cell>
        </row>
        <row r="162">
          <cell r="A162" t="str">
            <v>1 A 01 730 02</v>
          </cell>
          <cell r="B162" t="str">
            <v>-</v>
          </cell>
          <cell r="C162" t="str">
            <v>Fabr. mourão de concr esticador seção triang. 15cm</v>
          </cell>
          <cell r="D162" t="str">
            <v>un</v>
          </cell>
          <cell r="E162">
            <v>16.96</v>
          </cell>
          <cell r="F162">
            <v>0</v>
          </cell>
          <cell r="G162">
            <v>16.96</v>
          </cell>
          <cell r="H162" t="str">
            <v>-</v>
          </cell>
        </row>
        <row r="163">
          <cell r="A163" t="str">
            <v>1 A 01 730 50</v>
          </cell>
          <cell r="B163" t="str">
            <v>-</v>
          </cell>
          <cell r="C163" t="str">
            <v>Concreto fck=18MPa p/pré moldados (mourões) AC/BC</v>
          </cell>
          <cell r="D163" t="str">
            <v>m³</v>
          </cell>
          <cell r="E163">
            <v>165.11</v>
          </cell>
          <cell r="F163">
            <v>0</v>
          </cell>
          <cell r="G163">
            <v>165.11</v>
          </cell>
          <cell r="H163" t="str">
            <v>-</v>
          </cell>
        </row>
        <row r="164">
          <cell r="A164" t="str">
            <v>1 A 01 730 51</v>
          </cell>
          <cell r="B164" t="str">
            <v>-</v>
          </cell>
          <cell r="C164" t="str">
            <v>Fabric.Mourão concr.estic.seção quadr.15cm AC/BC</v>
          </cell>
          <cell r="D164" t="str">
            <v>un</v>
          </cell>
          <cell r="E164">
            <v>25.69</v>
          </cell>
          <cell r="F164">
            <v>0</v>
          </cell>
          <cell r="G164">
            <v>25.69</v>
          </cell>
          <cell r="H164" t="str">
            <v>-</v>
          </cell>
        </row>
        <row r="165">
          <cell r="A165" t="str">
            <v>1 A 01 730 52</v>
          </cell>
          <cell r="B165" t="str">
            <v>-</v>
          </cell>
          <cell r="C165" t="str">
            <v>Fabric.Mourão concr.estic.seção triang.15cm AC/BC</v>
          </cell>
          <cell r="D165" t="str">
            <v>un</v>
          </cell>
          <cell r="E165">
            <v>17.18</v>
          </cell>
          <cell r="F165">
            <v>0</v>
          </cell>
          <cell r="G165">
            <v>17.18</v>
          </cell>
          <cell r="H165" t="str">
            <v>-</v>
          </cell>
        </row>
        <row r="166">
          <cell r="A166" t="str">
            <v>1 A 01 735 01</v>
          </cell>
          <cell r="B166" t="str">
            <v>-</v>
          </cell>
          <cell r="C166" t="str">
            <v>Fabr. mourão de concreto suporte seção quad. 11cm</v>
          </cell>
          <cell r="D166" t="str">
            <v>un</v>
          </cell>
          <cell r="E166">
            <v>18.850000000000001</v>
          </cell>
          <cell r="F166">
            <v>0</v>
          </cell>
          <cell r="G166">
            <v>18.850000000000001</v>
          </cell>
          <cell r="H166" t="str">
            <v>-</v>
          </cell>
        </row>
        <row r="167">
          <cell r="A167" t="str">
            <v>1 A 01 735 02</v>
          </cell>
          <cell r="B167" t="str">
            <v>-</v>
          </cell>
          <cell r="C167" t="str">
            <v>Fabr. mourão de concr. suporte seção triang. 11cm</v>
          </cell>
          <cell r="D167" t="str">
            <v>un</v>
          </cell>
          <cell r="E167">
            <v>12.94</v>
          </cell>
          <cell r="F167">
            <v>0</v>
          </cell>
          <cell r="G167">
            <v>12.94</v>
          </cell>
          <cell r="H167" t="str">
            <v>-</v>
          </cell>
        </row>
        <row r="168">
          <cell r="A168" t="str">
            <v>1 A 01 735 51</v>
          </cell>
          <cell r="B168" t="str">
            <v>-</v>
          </cell>
          <cell r="C168" t="str">
            <v>Fabric.Mourão concr.suporte seção quadr.11cm AC/BC</v>
          </cell>
          <cell r="D168" t="str">
            <v>un</v>
          </cell>
          <cell r="E168">
            <v>19.079999999999998</v>
          </cell>
          <cell r="F168">
            <v>0</v>
          </cell>
          <cell r="G168">
            <v>19.079999999999998</v>
          </cell>
          <cell r="H168" t="str">
            <v>-</v>
          </cell>
        </row>
        <row r="169">
          <cell r="A169" t="str">
            <v>1 A 01 735 52</v>
          </cell>
          <cell r="B169" t="str">
            <v>-</v>
          </cell>
          <cell r="C169" t="str">
            <v>Fabric.Mourão concr.suporte sec.triang.11cm AC/BC</v>
          </cell>
          <cell r="D169" t="str">
            <v>un</v>
          </cell>
          <cell r="E169">
            <v>13.05</v>
          </cell>
          <cell r="F169">
            <v>0</v>
          </cell>
          <cell r="G169">
            <v>13.05</v>
          </cell>
          <cell r="H169" t="str">
            <v>-</v>
          </cell>
        </row>
        <row r="170">
          <cell r="A170" t="str">
            <v>1 A 01 739 01</v>
          </cell>
          <cell r="B170" t="str">
            <v>-</v>
          </cell>
          <cell r="C170" t="str">
            <v>Confecção de tubos de concreto D=0,20m</v>
          </cell>
          <cell r="D170" t="str">
            <v>m</v>
          </cell>
          <cell r="E170">
            <v>10.199999999999999</v>
          </cell>
          <cell r="F170">
            <v>0</v>
          </cell>
          <cell r="G170">
            <v>10.199999999999999</v>
          </cell>
          <cell r="H170" t="str">
            <v>-</v>
          </cell>
        </row>
        <row r="171">
          <cell r="A171" t="str">
            <v>1 A 01 739 51</v>
          </cell>
          <cell r="B171" t="str">
            <v>-</v>
          </cell>
          <cell r="C171" t="str">
            <v>Confecção de tubos de concreto D=0,20m AC/BC</v>
          </cell>
          <cell r="D171" t="str">
            <v>m</v>
          </cell>
          <cell r="E171">
            <v>10.47</v>
          </cell>
          <cell r="F171">
            <v>0</v>
          </cell>
          <cell r="G171">
            <v>10.47</v>
          </cell>
          <cell r="H171" t="str">
            <v>-</v>
          </cell>
        </row>
        <row r="172">
          <cell r="A172" t="str">
            <v>1 A 01 740 01</v>
          </cell>
          <cell r="B172" t="str">
            <v>-</v>
          </cell>
          <cell r="C172" t="str">
            <v>Confecção de tubos de concreto perfurado D=0,20m</v>
          </cell>
          <cell r="D172" t="str">
            <v>m</v>
          </cell>
          <cell r="E172">
            <v>10.46</v>
          </cell>
          <cell r="F172">
            <v>0</v>
          </cell>
          <cell r="G172">
            <v>10.46</v>
          </cell>
          <cell r="H172" t="str">
            <v>-</v>
          </cell>
        </row>
        <row r="173">
          <cell r="A173" t="str">
            <v>1 A 01 740 51</v>
          </cell>
          <cell r="B173" t="str">
            <v>-</v>
          </cell>
          <cell r="C173" t="str">
            <v>Confecção tubos concr.perfurado D=0,20m AC/BC</v>
          </cell>
          <cell r="D173" t="str">
            <v>m</v>
          </cell>
          <cell r="E173">
            <v>10.73</v>
          </cell>
          <cell r="F173">
            <v>0</v>
          </cell>
          <cell r="G173">
            <v>10.73</v>
          </cell>
          <cell r="H173" t="str">
            <v>-</v>
          </cell>
        </row>
        <row r="174">
          <cell r="A174" t="str">
            <v>1 A 01 741 01</v>
          </cell>
          <cell r="B174" t="str">
            <v>-</v>
          </cell>
          <cell r="C174" t="str">
            <v>Confecção de tubos de concreto poroso D=0,20m</v>
          </cell>
          <cell r="D174" t="str">
            <v>m</v>
          </cell>
          <cell r="E174">
            <v>10.34</v>
          </cell>
          <cell r="F174">
            <v>0</v>
          </cell>
          <cell r="G174">
            <v>10.34</v>
          </cell>
          <cell r="H174" t="str">
            <v>-</v>
          </cell>
        </row>
        <row r="175">
          <cell r="A175" t="str">
            <v>1 A 01 741 51</v>
          </cell>
          <cell r="B175" t="str">
            <v>-</v>
          </cell>
          <cell r="C175" t="str">
            <v>Confecção de tubos de concr.poroso D=0,20m AC/BC</v>
          </cell>
          <cell r="D175" t="str">
            <v>m</v>
          </cell>
          <cell r="E175">
            <v>10.47</v>
          </cell>
          <cell r="F175">
            <v>0</v>
          </cell>
          <cell r="G175">
            <v>10.47</v>
          </cell>
          <cell r="H175" t="str">
            <v>-</v>
          </cell>
        </row>
        <row r="176">
          <cell r="A176" t="str">
            <v>1 A 01 745 01</v>
          </cell>
          <cell r="B176" t="str">
            <v>-</v>
          </cell>
          <cell r="C176" t="str">
            <v>Confecção de tubos de concreto D=0,30m</v>
          </cell>
          <cell r="D176" t="str">
            <v>m</v>
          </cell>
          <cell r="E176">
            <v>16.41</v>
          </cell>
          <cell r="F176">
            <v>0</v>
          </cell>
          <cell r="G176">
            <v>16.41</v>
          </cell>
          <cell r="H176" t="str">
            <v>-</v>
          </cell>
        </row>
        <row r="177">
          <cell r="A177" t="str">
            <v>1 A 01 745 51</v>
          </cell>
          <cell r="B177" t="str">
            <v>-</v>
          </cell>
          <cell r="C177" t="str">
            <v>Confecção de tubos de concreto D=0,30m AC/BC</v>
          </cell>
          <cell r="D177" t="str">
            <v>m</v>
          </cell>
          <cell r="E177">
            <v>16.899999999999999</v>
          </cell>
          <cell r="F177">
            <v>0</v>
          </cell>
          <cell r="G177">
            <v>16.899999999999999</v>
          </cell>
          <cell r="H177" t="str">
            <v>-</v>
          </cell>
        </row>
        <row r="178">
          <cell r="A178" t="str">
            <v xml:space="preserve">1 A 01 746 01 </v>
          </cell>
          <cell r="B178" t="str">
            <v>-</v>
          </cell>
          <cell r="C178" t="str">
            <v>Confecção de tubos de concreto perfurado D=0,30m</v>
          </cell>
          <cell r="D178" t="str">
            <v>m</v>
          </cell>
          <cell r="E178">
            <v>16.670000000000002</v>
          </cell>
          <cell r="F178">
            <v>0</v>
          </cell>
          <cell r="G178">
            <v>16.670000000000002</v>
          </cell>
          <cell r="H178" t="str">
            <v>-</v>
          </cell>
        </row>
        <row r="179">
          <cell r="A179" t="str">
            <v>1 A 01 746 51</v>
          </cell>
          <cell r="B179" t="str">
            <v>-</v>
          </cell>
          <cell r="C179" t="str">
            <v>Confecção de tubos concr.perfurado D=0,30m AC/BC</v>
          </cell>
          <cell r="D179" t="str">
            <v>m</v>
          </cell>
          <cell r="E179">
            <v>17.16</v>
          </cell>
          <cell r="F179">
            <v>0</v>
          </cell>
          <cell r="G179">
            <v>17.16</v>
          </cell>
          <cell r="H179" t="str">
            <v>-</v>
          </cell>
        </row>
        <row r="180">
          <cell r="A180" t="str">
            <v>1 A 01 747 01</v>
          </cell>
          <cell r="B180" t="str">
            <v>-</v>
          </cell>
          <cell r="C180" t="str">
            <v>Confecção de tubos de concreto poroso D=0,30m</v>
          </cell>
          <cell r="D180" t="str">
            <v>m</v>
          </cell>
          <cell r="E180">
            <v>16.68</v>
          </cell>
          <cell r="F180">
            <v>0</v>
          </cell>
          <cell r="G180">
            <v>16.68</v>
          </cell>
          <cell r="H180" t="str">
            <v>-</v>
          </cell>
        </row>
        <row r="181">
          <cell r="A181" t="str">
            <v>1 A 01 747 51</v>
          </cell>
          <cell r="B181" t="str">
            <v>-</v>
          </cell>
          <cell r="C181" t="str">
            <v>Confecção de tubos concr.poroso D=0,30m AC/BC</v>
          </cell>
          <cell r="D181" t="str">
            <v>m</v>
          </cell>
          <cell r="E181">
            <v>16.91</v>
          </cell>
          <cell r="F181">
            <v>0</v>
          </cell>
          <cell r="G181">
            <v>16.91</v>
          </cell>
          <cell r="H181" t="str">
            <v>-</v>
          </cell>
        </row>
        <row r="182">
          <cell r="A182" t="str">
            <v>1 A 01 751 01</v>
          </cell>
          <cell r="B182" t="str">
            <v>-</v>
          </cell>
          <cell r="C182" t="str">
            <v>Confecção de tubos de concreto D=0,40m</v>
          </cell>
          <cell r="D182" t="str">
            <v>m</v>
          </cell>
          <cell r="E182">
            <v>23.89</v>
          </cell>
          <cell r="F182">
            <v>0</v>
          </cell>
          <cell r="G182">
            <v>23.89</v>
          </cell>
          <cell r="H182" t="str">
            <v>-</v>
          </cell>
        </row>
        <row r="183">
          <cell r="A183" t="str">
            <v>1 A 01 751 51</v>
          </cell>
          <cell r="B183" t="str">
            <v>-</v>
          </cell>
          <cell r="C183" t="str">
            <v>Confecção de tubos de concreto D=0,40m AC/BC</v>
          </cell>
          <cell r="D183" t="str">
            <v>m</v>
          </cell>
          <cell r="E183">
            <v>24.66</v>
          </cell>
          <cell r="F183">
            <v>0</v>
          </cell>
          <cell r="G183">
            <v>24.66</v>
          </cell>
          <cell r="H183" t="str">
            <v>-</v>
          </cell>
        </row>
        <row r="184">
          <cell r="A184" t="str">
            <v>1 A 01 752 01</v>
          </cell>
          <cell r="B184" t="str">
            <v>-</v>
          </cell>
          <cell r="C184" t="str">
            <v>Confecção de tubos de concreto perfurado D=0,40m</v>
          </cell>
          <cell r="D184" t="str">
            <v>m</v>
          </cell>
          <cell r="E184">
            <v>24.15</v>
          </cell>
          <cell r="F184">
            <v>0</v>
          </cell>
          <cell r="G184">
            <v>24.15</v>
          </cell>
          <cell r="H184" t="str">
            <v>-</v>
          </cell>
        </row>
        <row r="185">
          <cell r="A185" t="str">
            <v>1 A 01 752 51</v>
          </cell>
          <cell r="B185" t="str">
            <v>-</v>
          </cell>
          <cell r="C185" t="str">
            <v>Confecção de tubos concr.perfurado D=0,40m AC/BC</v>
          </cell>
          <cell r="D185" t="str">
            <v>m</v>
          </cell>
          <cell r="E185">
            <v>24.92</v>
          </cell>
          <cell r="F185">
            <v>0</v>
          </cell>
          <cell r="G185">
            <v>24.92</v>
          </cell>
          <cell r="H185" t="str">
            <v>-</v>
          </cell>
        </row>
        <row r="186">
          <cell r="A186" t="str">
            <v>1 A 01 753 01</v>
          </cell>
          <cell r="B186" t="str">
            <v>-</v>
          </cell>
          <cell r="C186" t="str">
            <v>Confecção de tubos de concreto poroso D=0,40m</v>
          </cell>
          <cell r="D186" t="str">
            <v>m</v>
          </cell>
          <cell r="E186">
            <v>24.31</v>
          </cell>
          <cell r="F186">
            <v>0</v>
          </cell>
          <cell r="G186">
            <v>24.31</v>
          </cell>
          <cell r="H186" t="str">
            <v>-</v>
          </cell>
        </row>
        <row r="187">
          <cell r="A187" t="str">
            <v>1 A 01 753 51</v>
          </cell>
          <cell r="B187" t="str">
            <v>-</v>
          </cell>
          <cell r="C187" t="str">
            <v>Confecção de tubos concr.poroso D=0,40m AC/BC</v>
          </cell>
          <cell r="D187" t="str">
            <v>m</v>
          </cell>
          <cell r="E187">
            <v>24.68</v>
          </cell>
          <cell r="F187">
            <v>0</v>
          </cell>
          <cell r="G187">
            <v>24.68</v>
          </cell>
          <cell r="H187" t="str">
            <v>-</v>
          </cell>
        </row>
        <row r="188">
          <cell r="A188" t="str">
            <v>1 A 01 755 01</v>
          </cell>
          <cell r="B188" t="str">
            <v>-</v>
          </cell>
          <cell r="C188" t="str">
            <v>Confecção de tubos de concreto armado D=0,60m CA-4</v>
          </cell>
          <cell r="D188" t="str">
            <v>m</v>
          </cell>
          <cell r="E188">
            <v>118.18</v>
          </cell>
          <cell r="F188">
            <v>0</v>
          </cell>
          <cell r="G188">
            <v>118.18</v>
          </cell>
          <cell r="H188" t="str">
            <v>-</v>
          </cell>
        </row>
        <row r="189">
          <cell r="A189" t="str">
            <v>1 A 01 755 51</v>
          </cell>
          <cell r="B189" t="str">
            <v>-</v>
          </cell>
          <cell r="C189" t="str">
            <v xml:space="preserve"> Confecção de tubos concr.armado D=0,60m CA-4 AC/BC</v>
          </cell>
          <cell r="D189" t="str">
            <v>m</v>
          </cell>
          <cell r="E189">
            <v>119.69</v>
          </cell>
          <cell r="F189">
            <v>0</v>
          </cell>
          <cell r="G189">
            <v>119.69</v>
          </cell>
          <cell r="H189" t="str">
            <v>-</v>
          </cell>
        </row>
        <row r="190">
          <cell r="A190" t="str">
            <v>1 A 01 760 01</v>
          </cell>
          <cell r="B190" t="str">
            <v>-</v>
          </cell>
          <cell r="C190" t="str">
            <v>Confecção de tubos de concreto armado D=0,80m CA-4</v>
          </cell>
          <cell r="D190" t="str">
            <v>m</v>
          </cell>
          <cell r="E190">
            <v>179.6</v>
          </cell>
          <cell r="F190">
            <v>0</v>
          </cell>
          <cell r="G190">
            <v>179.6</v>
          </cell>
          <cell r="H190" t="str">
            <v>-</v>
          </cell>
        </row>
        <row r="191">
          <cell r="A191" t="str">
            <v>1 A 01 760 51</v>
          </cell>
          <cell r="B191" t="str">
            <v>-</v>
          </cell>
          <cell r="C191" t="str">
            <v>Confecção de tubos concr.armado D=0,80m CA-4 AC/BC</v>
          </cell>
          <cell r="D191" t="str">
            <v>m</v>
          </cell>
          <cell r="E191">
            <v>182.11</v>
          </cell>
          <cell r="F191">
            <v>0</v>
          </cell>
          <cell r="G191">
            <v>182.11</v>
          </cell>
          <cell r="H191" t="str">
            <v>-</v>
          </cell>
        </row>
        <row r="192">
          <cell r="A192" t="str">
            <v>1 A 01 765 01</v>
          </cell>
          <cell r="B192" t="str">
            <v>-</v>
          </cell>
          <cell r="C192" t="str">
            <v>Confecção de tubos de concreto armado D=1,00m CA-4</v>
          </cell>
          <cell r="D192" t="str">
            <v>m</v>
          </cell>
          <cell r="E192">
            <v>271.69</v>
          </cell>
          <cell r="F192">
            <v>0</v>
          </cell>
          <cell r="G192">
            <v>271.69</v>
          </cell>
          <cell r="H192" t="str">
            <v>-</v>
          </cell>
        </row>
        <row r="193">
          <cell r="A193" t="str">
            <v>1 A 01 765 51</v>
          </cell>
          <cell r="B193" t="str">
            <v>-</v>
          </cell>
          <cell r="C193" t="str">
            <v>Confecção de tubos concr.armado D=1,00m CA-4 AC/BC</v>
          </cell>
          <cell r="D193" t="str">
            <v>m</v>
          </cell>
          <cell r="E193">
            <v>275.44</v>
          </cell>
          <cell r="F193">
            <v>0</v>
          </cell>
          <cell r="G193">
            <v>275.44</v>
          </cell>
          <cell r="H193" t="str">
            <v>-</v>
          </cell>
        </row>
        <row r="194">
          <cell r="A194" t="str">
            <v>1 A 01 770 01</v>
          </cell>
          <cell r="B194" t="str">
            <v>-</v>
          </cell>
          <cell r="C194" t="str">
            <v>Confecção de tubos de concreto armado D=1,20m CA-4</v>
          </cell>
          <cell r="D194" t="str">
            <v>m</v>
          </cell>
          <cell r="E194">
            <v>382.35</v>
          </cell>
          <cell r="F194">
            <v>0</v>
          </cell>
          <cell r="G194">
            <v>382.35</v>
          </cell>
          <cell r="H194" t="str">
            <v>-</v>
          </cell>
        </row>
        <row r="195">
          <cell r="A195" t="str">
            <v>1 A 01 700 51</v>
          </cell>
          <cell r="B195" t="str">
            <v>-</v>
          </cell>
          <cell r="C195" t="str">
            <v>Confecção de tubos concr.armado D=1,20m CA-4 AC/BC</v>
          </cell>
          <cell r="D195" t="str">
            <v>m</v>
          </cell>
          <cell r="E195">
            <v>387.18</v>
          </cell>
          <cell r="F195">
            <v>0</v>
          </cell>
          <cell r="G195">
            <v>387.18</v>
          </cell>
          <cell r="H195" t="str">
            <v>-</v>
          </cell>
        </row>
        <row r="196">
          <cell r="A196" t="str">
            <v>1 A 01 775 01</v>
          </cell>
          <cell r="B196" t="str">
            <v>-</v>
          </cell>
          <cell r="C196" t="str">
            <v>Confecção de tubos de concreto armado D=1,50m CA-4</v>
          </cell>
          <cell r="D196" t="str">
            <v>m</v>
          </cell>
          <cell r="E196">
            <v>608.49</v>
          </cell>
          <cell r="F196">
            <v>0</v>
          </cell>
          <cell r="G196">
            <v>608.49</v>
          </cell>
          <cell r="H196" t="str">
            <v>-</v>
          </cell>
        </row>
        <row r="197">
          <cell r="A197" t="str">
            <v>1 A 01 775 51</v>
          </cell>
          <cell r="B197" t="str">
            <v>-</v>
          </cell>
          <cell r="C197" t="str">
            <v>Confecção de tubos concr.armado D=1,50m CA-4 AC/BC</v>
          </cell>
          <cell r="D197" t="str">
            <v>m</v>
          </cell>
          <cell r="E197">
            <v>614.9</v>
          </cell>
          <cell r="F197">
            <v>0</v>
          </cell>
          <cell r="G197">
            <v>614.9</v>
          </cell>
          <cell r="H197" t="str">
            <v>-</v>
          </cell>
        </row>
        <row r="198">
          <cell r="A198" t="str">
            <v>1 A 01 780 01</v>
          </cell>
          <cell r="B198" t="str">
            <v>-</v>
          </cell>
          <cell r="C198" t="str">
            <v>Obtenção de grama para replantio</v>
          </cell>
          <cell r="D198" t="str">
            <v>m²</v>
          </cell>
          <cell r="E198">
            <v>0.8</v>
          </cell>
          <cell r="F198">
            <v>0</v>
          </cell>
          <cell r="G198">
            <v>0.8</v>
          </cell>
          <cell r="H198" t="str">
            <v>-</v>
          </cell>
        </row>
        <row r="199">
          <cell r="A199" t="str">
            <v>1 A 01 790 01</v>
          </cell>
          <cell r="B199" t="str">
            <v>-</v>
          </cell>
          <cell r="C199" t="str">
            <v>Guia de madeira - 2,5 x 7,0 cm</v>
          </cell>
          <cell r="D199" t="str">
            <v>m</v>
          </cell>
          <cell r="E199">
            <v>1.66</v>
          </cell>
          <cell r="F199">
            <v>0</v>
          </cell>
          <cell r="G199">
            <v>1.66</v>
          </cell>
          <cell r="H199" t="str">
            <v>-</v>
          </cell>
        </row>
        <row r="200">
          <cell r="A200" t="str">
            <v>1 A 01 790 02</v>
          </cell>
          <cell r="B200" t="str">
            <v>-</v>
          </cell>
          <cell r="C200" t="str">
            <v>Guia de madeira - 2,5 x 10,0 cm</v>
          </cell>
          <cell r="D200" t="str">
            <v>m</v>
          </cell>
          <cell r="E200">
            <v>1.88</v>
          </cell>
          <cell r="F200">
            <v>0</v>
          </cell>
          <cell r="G200">
            <v>1.88</v>
          </cell>
          <cell r="H200" t="str">
            <v>-</v>
          </cell>
        </row>
        <row r="201">
          <cell r="A201" t="str">
            <v>1 A 01 800 01</v>
          </cell>
          <cell r="B201" t="str">
            <v>-</v>
          </cell>
          <cell r="C201" t="str">
            <v>Recuperação de chapa para placa de sinalização</v>
          </cell>
          <cell r="D201" t="str">
            <v>m²</v>
          </cell>
          <cell r="E201">
            <v>18.18</v>
          </cell>
          <cell r="F201">
            <v>0</v>
          </cell>
          <cell r="G201">
            <v>18.18</v>
          </cell>
          <cell r="H201" t="str">
            <v>-</v>
          </cell>
        </row>
        <row r="202">
          <cell r="A202" t="str">
            <v>1 A 01 810 01</v>
          </cell>
          <cell r="B202" t="str">
            <v>-</v>
          </cell>
          <cell r="C202" t="str">
            <v>Calha metálica semi-circular D=0,40 m</v>
          </cell>
          <cell r="D202" t="str">
            <v>m</v>
          </cell>
          <cell r="E202">
            <v>146.99</v>
          </cell>
          <cell r="F202">
            <v>0</v>
          </cell>
          <cell r="G202">
            <v>146.99</v>
          </cell>
          <cell r="H202" t="str">
            <v>-</v>
          </cell>
        </row>
        <row r="203">
          <cell r="A203" t="str">
            <v>1 A 01 850 01</v>
          </cell>
          <cell r="B203" t="str">
            <v>-</v>
          </cell>
          <cell r="C203" t="str">
            <v>Confecção de placa de sinalização semi-refletiva</v>
          </cell>
          <cell r="D203" t="str">
            <v>m²</v>
          </cell>
          <cell r="E203">
            <v>147.69</v>
          </cell>
          <cell r="F203">
            <v>0</v>
          </cell>
          <cell r="G203">
            <v>147.69</v>
          </cell>
          <cell r="H203" t="str">
            <v>-</v>
          </cell>
        </row>
        <row r="204">
          <cell r="A204" t="str">
            <v>1 A 01 860 01</v>
          </cell>
          <cell r="B204" t="str">
            <v>-</v>
          </cell>
          <cell r="C204" t="str">
            <v>Confecção de placa de sinalização tot. refletiva</v>
          </cell>
          <cell r="D204" t="str">
            <v>m²</v>
          </cell>
          <cell r="E204">
            <v>199.35</v>
          </cell>
          <cell r="F204">
            <v>0</v>
          </cell>
          <cell r="G204">
            <v>199.35</v>
          </cell>
          <cell r="H204" t="str">
            <v>-</v>
          </cell>
        </row>
        <row r="205">
          <cell r="A205" t="str">
            <v>1 A 01 870 01</v>
          </cell>
          <cell r="B205" t="str">
            <v>-</v>
          </cell>
          <cell r="C205" t="str">
            <v>Confecção de suporte e travessa p/ placa de sinal.</v>
          </cell>
          <cell r="D205" t="str">
            <v>un</v>
          </cell>
          <cell r="E205">
            <v>18.57</v>
          </cell>
          <cell r="F205">
            <v>0</v>
          </cell>
          <cell r="G205">
            <v>18.57</v>
          </cell>
          <cell r="H205" t="str">
            <v>-</v>
          </cell>
        </row>
        <row r="206">
          <cell r="A206" t="str">
            <v>1 A 01 890 01</v>
          </cell>
          <cell r="B206" t="str">
            <v>-</v>
          </cell>
          <cell r="C206" t="str">
            <v>Escavação manual em material de 1a categoria</v>
          </cell>
          <cell r="D206" t="str">
            <v>m³</v>
          </cell>
          <cell r="E206">
            <v>16.68</v>
          </cell>
          <cell r="F206">
            <v>0</v>
          </cell>
          <cell r="G206">
            <v>16.68</v>
          </cell>
          <cell r="H206" t="str">
            <v>-</v>
          </cell>
        </row>
        <row r="207">
          <cell r="A207" t="str">
            <v>1 A 01 891 01</v>
          </cell>
          <cell r="B207" t="str">
            <v>-</v>
          </cell>
          <cell r="C207" t="str">
            <v>Escavação manual de vala em material de 1a cat.</v>
          </cell>
          <cell r="D207" t="str">
            <v>m³</v>
          </cell>
          <cell r="E207">
            <v>19.27</v>
          </cell>
          <cell r="F207">
            <v>0</v>
          </cell>
          <cell r="G207">
            <v>19.27</v>
          </cell>
          <cell r="H207" t="str">
            <v>-</v>
          </cell>
        </row>
        <row r="208">
          <cell r="A208" t="str">
            <v>1 A 01 892 01</v>
          </cell>
          <cell r="B208" t="str">
            <v>-</v>
          </cell>
          <cell r="C208" t="str">
            <v>Escavação mecânica de vala em material de 1a cat.</v>
          </cell>
          <cell r="D208" t="str">
            <v>m³</v>
          </cell>
          <cell r="E208">
            <v>3.09</v>
          </cell>
          <cell r="F208">
            <v>0</v>
          </cell>
          <cell r="G208">
            <v>3.09</v>
          </cell>
          <cell r="H208" t="str">
            <v>-</v>
          </cell>
        </row>
        <row r="209">
          <cell r="A209" t="str">
            <v>1 A 01 893 01</v>
          </cell>
          <cell r="B209" t="str">
            <v>-</v>
          </cell>
          <cell r="C209" t="str">
            <v>Compactação manual</v>
          </cell>
          <cell r="D209" t="str">
            <v>m³</v>
          </cell>
          <cell r="E209">
            <v>8.01</v>
          </cell>
          <cell r="F209">
            <v>0</v>
          </cell>
          <cell r="G209">
            <v>8.01</v>
          </cell>
          <cell r="H209" t="str">
            <v>-</v>
          </cell>
        </row>
        <row r="210">
          <cell r="A210" t="str">
            <v>1 A 01 894 01</v>
          </cell>
          <cell r="B210" t="str">
            <v>-</v>
          </cell>
          <cell r="C210" t="str">
            <v>Lastro de brita</v>
          </cell>
          <cell r="D210" t="str">
            <v>m³</v>
          </cell>
          <cell r="E210">
            <v>30.79</v>
          </cell>
          <cell r="F210">
            <v>0</v>
          </cell>
          <cell r="G210">
            <v>30.79</v>
          </cell>
          <cell r="H210" t="str">
            <v>-</v>
          </cell>
        </row>
        <row r="211">
          <cell r="A211" t="str">
            <v>1 A 01 894 51</v>
          </cell>
          <cell r="B211" t="str">
            <v>-</v>
          </cell>
          <cell r="C211" t="str">
            <v>Lastro de brita BC</v>
          </cell>
          <cell r="D211" t="str">
            <v>m³</v>
          </cell>
          <cell r="E211">
            <v>30.15</v>
          </cell>
          <cell r="F211">
            <v>0</v>
          </cell>
          <cell r="G211">
            <v>30.15</v>
          </cell>
          <cell r="H211" t="str">
            <v>-</v>
          </cell>
        </row>
        <row r="212">
          <cell r="A212" t="str">
            <v>1 A 02 702 00</v>
          </cell>
          <cell r="B212" t="str">
            <v>-</v>
          </cell>
          <cell r="C212" t="str">
            <v>Limpeza e enchim. junta pav. concr.(const e rest)</v>
          </cell>
          <cell r="D212" t="str">
            <v>m</v>
          </cell>
          <cell r="E212">
            <v>4.8</v>
          </cell>
          <cell r="F212">
            <v>0</v>
          </cell>
          <cell r="G212">
            <v>4.8</v>
          </cell>
          <cell r="H212" t="str">
            <v>-</v>
          </cell>
        </row>
        <row r="213">
          <cell r="A213" t="str">
            <v>1 A 99 001 00</v>
          </cell>
          <cell r="B213" t="str">
            <v>-</v>
          </cell>
          <cell r="C213" t="str">
            <v>Mistura areia-asfalto usinada a frio</v>
          </cell>
          <cell r="D213" t="str">
            <v>m³</v>
          </cell>
          <cell r="E213">
            <v>0</v>
          </cell>
          <cell r="F213">
            <v>0</v>
          </cell>
          <cell r="G213">
            <v>0</v>
          </cell>
          <cell r="H213" t="str">
            <v>-</v>
          </cell>
        </row>
        <row r="214">
          <cell r="A214" t="str">
            <v>1 A 99 002 00</v>
          </cell>
          <cell r="B214" t="str">
            <v>-</v>
          </cell>
          <cell r="C214" t="str">
            <v>Mistura areia-asfalto usinada a quente</v>
          </cell>
          <cell r="D214" t="str">
            <v>m³</v>
          </cell>
          <cell r="E214">
            <v>0</v>
          </cell>
          <cell r="F214">
            <v>0</v>
          </cell>
          <cell r="G214">
            <v>0</v>
          </cell>
          <cell r="H214" t="str">
            <v>-</v>
          </cell>
        </row>
        <row r="215">
          <cell r="A215" t="str">
            <v>1 A 99 003 00</v>
          </cell>
          <cell r="B215" t="str">
            <v>-</v>
          </cell>
          <cell r="C215" t="str">
            <v>Mistura betuminosa usinada a frio</v>
          </cell>
          <cell r="D215" t="str">
            <v>m³</v>
          </cell>
          <cell r="E215">
            <v>0</v>
          </cell>
          <cell r="F215">
            <v>0</v>
          </cell>
          <cell r="G215">
            <v>0</v>
          </cell>
          <cell r="H215" t="str">
            <v>-</v>
          </cell>
        </row>
        <row r="216">
          <cell r="A216" t="str">
            <v>1 A 99 004 00</v>
          </cell>
          <cell r="B216" t="str">
            <v>-</v>
          </cell>
          <cell r="C216" t="str">
            <v>Mistura betuminosa usinada a quente</v>
          </cell>
          <cell r="D216" t="str">
            <v>m³</v>
          </cell>
          <cell r="E216">
            <v>0</v>
          </cell>
          <cell r="F216">
            <v>0</v>
          </cell>
          <cell r="G216">
            <v>0</v>
          </cell>
          <cell r="H216" t="str">
            <v>-</v>
          </cell>
        </row>
        <row r="217">
          <cell r="A217" t="str">
            <v>1 A 99 005 00</v>
          </cell>
          <cell r="B217" t="str">
            <v>-</v>
          </cell>
          <cell r="C217" t="str">
            <v>Mistura betuminosa</v>
          </cell>
          <cell r="D217" t="str">
            <v>m³</v>
          </cell>
          <cell r="E217">
            <v>0</v>
          </cell>
          <cell r="F217">
            <v>0</v>
          </cell>
          <cell r="G217">
            <v>0</v>
          </cell>
          <cell r="H217" t="str">
            <v>-</v>
          </cell>
        </row>
        <row r="219">
          <cell r="A219" t="str">
            <v>DNIT - Sistema de Custos Rodoviários</v>
          </cell>
          <cell r="D219" t="str">
            <v>Sicro2</v>
          </cell>
          <cell r="H219" t="str">
            <v>Esp. Técnica</v>
          </cell>
        </row>
        <row r="220">
          <cell r="A220" t="str">
            <v>construção Rodoviária</v>
          </cell>
          <cell r="D220" t="str">
            <v>Minas Gerais</v>
          </cell>
          <cell r="H220" t="str">
            <v>Minas Gerais</v>
          </cell>
        </row>
        <row r="221">
          <cell r="A221" t="str">
            <v>Resumo dos Custos Unitários de Referência: Maio de 2005</v>
          </cell>
          <cell r="D221" t="str">
            <v>RCtR0330</v>
          </cell>
          <cell r="H221" t="str">
            <v>=</v>
          </cell>
        </row>
        <row r="223">
          <cell r="A223" t="str">
            <v>Código</v>
          </cell>
          <cell r="C223" t="str">
            <v>Atividade / Serviço</v>
          </cell>
          <cell r="D223" t="str">
            <v>Unidade</v>
          </cell>
          <cell r="F223" t="str">
            <v>Preço Unitário</v>
          </cell>
          <cell r="H223" t="str">
            <v>Código</v>
          </cell>
        </row>
        <row r="224">
          <cell r="D224" t="str">
            <v>Und</v>
          </cell>
          <cell r="E224" t="str">
            <v>Direto</v>
          </cell>
          <cell r="F224" t="str">
            <v>LDI</v>
          </cell>
          <cell r="G224" t="str">
            <v>Total</v>
          </cell>
        </row>
        <row r="226">
          <cell r="A226" t="str">
            <v>2 S 01 000 00</v>
          </cell>
          <cell r="B226" t="str">
            <v>-</v>
          </cell>
          <cell r="C226" t="str">
            <v>Desm. dest. limpeza áreas c/arv. diam. até 0,15 m</v>
          </cell>
          <cell r="D226" t="str">
            <v>m²</v>
          </cell>
          <cell r="E226">
            <v>0.2</v>
          </cell>
          <cell r="F226">
            <v>0.04</v>
          </cell>
          <cell r="G226">
            <v>0.25</v>
          </cell>
          <cell r="H226" t="str">
            <v>DNER-ES-278/97</v>
          </cell>
        </row>
        <row r="227">
          <cell r="A227" t="str">
            <v>2 S 01 010 00</v>
          </cell>
          <cell r="B227" t="str">
            <v>-</v>
          </cell>
          <cell r="C227" t="str">
            <v>Destocamento de árvores D=0,15 a 0,30 m</v>
          </cell>
          <cell r="D227" t="str">
            <v>und</v>
          </cell>
          <cell r="E227">
            <v>19.420000000000002</v>
          </cell>
          <cell r="F227">
            <v>4.6399999999999997</v>
          </cell>
          <cell r="G227">
            <v>24.07</v>
          </cell>
          <cell r="H227" t="str">
            <v>DNER-ES-278/97</v>
          </cell>
        </row>
        <row r="228">
          <cell r="A228" t="str">
            <v>2 S 01 012 00</v>
          </cell>
          <cell r="B228" t="str">
            <v>-</v>
          </cell>
          <cell r="C228" t="str">
            <v>Destocamento de árvores c/diâm. &gt; 0,30 m</v>
          </cell>
          <cell r="D228" t="str">
            <v>und</v>
          </cell>
          <cell r="E228">
            <v>48.56</v>
          </cell>
          <cell r="F228">
            <v>11.6</v>
          </cell>
          <cell r="G228">
            <v>60.17</v>
          </cell>
          <cell r="H228" t="str">
            <v>DNER-ES-278/97</v>
          </cell>
        </row>
        <row r="229">
          <cell r="A229" t="str">
            <v>2 S 01 100 01</v>
          </cell>
          <cell r="B229" t="str">
            <v>-</v>
          </cell>
          <cell r="C229" t="str">
            <v>Esc. carga transp. mat 1ª cat DMT 50 m</v>
          </cell>
          <cell r="D229" t="str">
            <v>m³</v>
          </cell>
          <cell r="E229">
            <v>1.03</v>
          </cell>
          <cell r="F229">
            <v>0.24</v>
          </cell>
          <cell r="G229">
            <v>1.28</v>
          </cell>
          <cell r="H229" t="str">
            <v>DNER-ES-280/97</v>
          </cell>
        </row>
        <row r="230">
          <cell r="A230" t="str">
            <v>2 S 01 100 02</v>
          </cell>
          <cell r="B230" t="str">
            <v>-</v>
          </cell>
          <cell r="C230" t="str">
            <v>Esc. carga transp. mat 1ª cat DMT 50 a 200m c/m</v>
          </cell>
          <cell r="D230" t="str">
            <v>m³</v>
          </cell>
          <cell r="E230">
            <v>3.41</v>
          </cell>
          <cell r="F230">
            <v>0.81</v>
          </cell>
          <cell r="G230">
            <v>4.22</v>
          </cell>
          <cell r="H230" t="str">
            <v>DNER-ES-280/97</v>
          </cell>
        </row>
        <row r="231">
          <cell r="A231" t="str">
            <v>2 S 01 100 03</v>
          </cell>
          <cell r="B231" t="str">
            <v>-</v>
          </cell>
          <cell r="C231" t="str">
            <v>Esc. carga transp. mat 1ª cat DMT 200 a 400m c/m</v>
          </cell>
          <cell r="D231" t="str">
            <v>m³</v>
          </cell>
          <cell r="E231">
            <v>4.1500000000000004</v>
          </cell>
          <cell r="F231">
            <v>0.99</v>
          </cell>
          <cell r="G231">
            <v>5.14</v>
          </cell>
          <cell r="H231" t="str">
            <v>DNER-ES-280/97</v>
          </cell>
        </row>
        <row r="232">
          <cell r="A232" t="str">
            <v>2 S 01 100 04</v>
          </cell>
          <cell r="B232" t="str">
            <v>-</v>
          </cell>
          <cell r="C232" t="str">
            <v>Esc. carga transp. mat 1ª cat DMT 400 a 600m c/m</v>
          </cell>
          <cell r="D232" t="str">
            <v>m³</v>
          </cell>
          <cell r="E232">
            <v>4.9400000000000004</v>
          </cell>
          <cell r="F232">
            <v>1.18</v>
          </cell>
          <cell r="G232">
            <v>6.12</v>
          </cell>
          <cell r="H232" t="str">
            <v>DNER-ES-280/97</v>
          </cell>
        </row>
        <row r="233">
          <cell r="A233" t="str">
            <v>2 S 01 100 05</v>
          </cell>
          <cell r="B233" t="str">
            <v>-</v>
          </cell>
          <cell r="C233" t="str">
            <v>Esc. carga transp. mat 1ª cat DMT 600 a 800m c/m</v>
          </cell>
          <cell r="D233" t="str">
            <v>m³</v>
          </cell>
          <cell r="E233">
            <v>5.64</v>
          </cell>
          <cell r="F233">
            <v>1.34</v>
          </cell>
          <cell r="G233">
            <v>6.99</v>
          </cell>
          <cell r="H233" t="str">
            <v>DNER-ES-280/97</v>
          </cell>
        </row>
        <row r="234">
          <cell r="A234" t="str">
            <v>2 S 01 100 06</v>
          </cell>
          <cell r="B234" t="str">
            <v>-</v>
          </cell>
          <cell r="C234" t="str">
            <v>Esc. carga transp. mat 1ª cat DMT 800 a 1000m c/m</v>
          </cell>
          <cell r="D234" t="str">
            <v>m³</v>
          </cell>
          <cell r="E234">
            <v>6.52</v>
          </cell>
          <cell r="F234">
            <v>1.55</v>
          </cell>
          <cell r="G234">
            <v>8.07</v>
          </cell>
          <cell r="H234" t="str">
            <v>DNER-ES-280/97</v>
          </cell>
        </row>
        <row r="235">
          <cell r="A235" t="str">
            <v>2 S 01 100 07</v>
          </cell>
          <cell r="B235" t="str">
            <v>-</v>
          </cell>
          <cell r="C235" t="str">
            <v>Esc. carga transp. mat 1ª cat DMT 1000 a 1200m c/m</v>
          </cell>
          <cell r="D235" t="str">
            <v>m³</v>
          </cell>
          <cell r="E235">
            <v>7.44</v>
          </cell>
          <cell r="F235">
            <v>1.77</v>
          </cell>
          <cell r="G235">
            <v>9.2200000000000006</v>
          </cell>
          <cell r="H235" t="str">
            <v>DNER-ES-280/97</v>
          </cell>
        </row>
        <row r="236">
          <cell r="A236" t="str">
            <v>2 S 01 100 08</v>
          </cell>
          <cell r="B236" t="str">
            <v>-</v>
          </cell>
          <cell r="C236" t="str">
            <v>Esc. carga transp. mat 1ª cat DMT 1200 a 1400m c/m</v>
          </cell>
          <cell r="D236" t="str">
            <v>m³</v>
          </cell>
          <cell r="E236">
            <v>8.2899999999999991</v>
          </cell>
          <cell r="F236">
            <v>1.98</v>
          </cell>
          <cell r="G236">
            <v>10.27</v>
          </cell>
          <cell r="H236" t="str">
            <v>DNER-ES-280/97</v>
          </cell>
        </row>
        <row r="237">
          <cell r="A237" t="str">
            <v>2 S 01 100 09</v>
          </cell>
          <cell r="B237" t="str">
            <v>-</v>
          </cell>
          <cell r="C237" t="str">
            <v>Esc. carga tr. mat 1ª c. DMT 50 a 200m c/carreg</v>
          </cell>
          <cell r="D237" t="str">
            <v>m³</v>
          </cell>
          <cell r="E237">
            <v>3.92</v>
          </cell>
          <cell r="F237">
            <v>0.93</v>
          </cell>
          <cell r="G237">
            <v>4.8499999999999996</v>
          </cell>
          <cell r="H237" t="str">
            <v>DNER-ES-280/97</v>
          </cell>
        </row>
        <row r="238">
          <cell r="A238" t="str">
            <v>2 S 01 100 10</v>
          </cell>
          <cell r="B238" t="str">
            <v>-</v>
          </cell>
          <cell r="C238" t="str">
            <v>Esc. carga tr. mat 1ª c. DMT 200 a 400m c/carreg</v>
          </cell>
          <cell r="D238" t="str">
            <v>m³</v>
          </cell>
          <cell r="E238">
            <v>4.26</v>
          </cell>
          <cell r="F238">
            <v>1.01</v>
          </cell>
          <cell r="G238">
            <v>5.28</v>
          </cell>
          <cell r="H238" t="str">
            <v>DNER-ES-280/97</v>
          </cell>
        </row>
        <row r="239">
          <cell r="A239" t="str">
            <v>2 S 01 100 11</v>
          </cell>
          <cell r="B239" t="str">
            <v>-</v>
          </cell>
          <cell r="C239" t="str">
            <v>Esc. carga tr. mat 1ª c. DMT 400 a 600m c/carreg</v>
          </cell>
          <cell r="D239" t="str">
            <v>m³</v>
          </cell>
          <cell r="E239">
            <v>4.4400000000000004</v>
          </cell>
          <cell r="F239">
            <v>1.06</v>
          </cell>
          <cell r="G239">
            <v>5.5</v>
          </cell>
          <cell r="H239" t="str">
            <v>DNER-ES-280/97</v>
          </cell>
        </row>
        <row r="240">
          <cell r="A240" t="str">
            <v>2 S 01 100 12</v>
          </cell>
          <cell r="B240" t="str">
            <v>-</v>
          </cell>
          <cell r="C240" t="str">
            <v>Esc. carga tr. mat 1ª c. DMT 600 a 800m c/carreg</v>
          </cell>
          <cell r="D240" t="str">
            <v>m³</v>
          </cell>
          <cell r="E240">
            <v>4.6500000000000004</v>
          </cell>
          <cell r="F240">
            <v>1.1100000000000001</v>
          </cell>
          <cell r="G240">
            <v>5.76</v>
          </cell>
          <cell r="H240" t="str">
            <v>DNER-ES-280/97</v>
          </cell>
        </row>
        <row r="241">
          <cell r="A241" t="str">
            <v>2 S 01 100 13</v>
          </cell>
          <cell r="B241" t="str">
            <v>-</v>
          </cell>
          <cell r="C241" t="str">
            <v>Esc. carga tr. mat 1ª c. DMT 800 a 1000m c/carreg</v>
          </cell>
          <cell r="D241" t="str">
            <v>m³</v>
          </cell>
          <cell r="E241">
            <v>4.9800000000000004</v>
          </cell>
          <cell r="F241">
            <v>1.19</v>
          </cell>
          <cell r="G241">
            <v>6.17</v>
          </cell>
          <cell r="H241" t="str">
            <v>DNER-ES-280/97</v>
          </cell>
        </row>
        <row r="242">
          <cell r="A242" t="str">
            <v>2 S 01 100 14</v>
          </cell>
          <cell r="B242" t="str">
            <v>-</v>
          </cell>
          <cell r="C242" t="str">
            <v>Esc. carga tr. mat 1ª c. DMT 1000 a 1200m c/carreg</v>
          </cell>
          <cell r="D242" t="str">
            <v>m³</v>
          </cell>
          <cell r="E242">
            <v>5.17</v>
          </cell>
          <cell r="F242">
            <v>1.23</v>
          </cell>
          <cell r="G242">
            <v>6.41</v>
          </cell>
          <cell r="H242" t="str">
            <v>DNER-ES-280/97</v>
          </cell>
        </row>
        <row r="243">
          <cell r="A243" t="str">
            <v>2 S 01 100 15</v>
          </cell>
          <cell r="B243" t="str">
            <v>-</v>
          </cell>
          <cell r="C243" t="str">
            <v>Esc. carga tr. mat 1ª c. DMT 1200 a 1400m c/carreg</v>
          </cell>
          <cell r="D243" t="str">
            <v>m³</v>
          </cell>
          <cell r="E243">
            <v>5.34</v>
          </cell>
          <cell r="F243">
            <v>1.27</v>
          </cell>
          <cell r="G243">
            <v>6.62</v>
          </cell>
          <cell r="H243" t="str">
            <v>DNER-ES-280/97</v>
          </cell>
        </row>
        <row r="244">
          <cell r="A244" t="str">
            <v>2 S 01 100 16</v>
          </cell>
          <cell r="B244" t="str">
            <v>-</v>
          </cell>
          <cell r="C244" t="str">
            <v>Esc. carga tr. mat 1ª c. DMT 1400 a 1600m c/carreg</v>
          </cell>
          <cell r="D244" t="str">
            <v>m³</v>
          </cell>
          <cell r="E244">
            <v>5.6</v>
          </cell>
          <cell r="F244">
            <v>1.34</v>
          </cell>
          <cell r="G244">
            <v>6.94</v>
          </cell>
          <cell r="H244" t="str">
            <v>DNER-ES-280/97</v>
          </cell>
        </row>
        <row r="245">
          <cell r="A245" t="str">
            <v>2 S 01 100 17</v>
          </cell>
          <cell r="B245" t="str">
            <v>-</v>
          </cell>
          <cell r="C245" t="str">
            <v>Esc. carga tr. mat 1ª c. DMT 1600 a 1800m c/carreg</v>
          </cell>
          <cell r="D245" t="str">
            <v>m³</v>
          </cell>
          <cell r="E245">
            <v>5.69</v>
          </cell>
          <cell r="F245">
            <v>1.36</v>
          </cell>
          <cell r="G245">
            <v>7.05</v>
          </cell>
          <cell r="H245" t="str">
            <v>DNER-ES-280/97</v>
          </cell>
        </row>
        <row r="246">
          <cell r="A246" t="str">
            <v>2 S 01 100 18</v>
          </cell>
          <cell r="B246" t="str">
            <v>-</v>
          </cell>
          <cell r="C246" t="str">
            <v>Esc. carga tr. mat 1ª c. DMT 1800 a 2000m c/carreg</v>
          </cell>
          <cell r="D246" t="str">
            <v>m³</v>
          </cell>
          <cell r="E246">
            <v>6.02</v>
          </cell>
          <cell r="F246">
            <v>1.44</v>
          </cell>
          <cell r="G246">
            <v>7.47</v>
          </cell>
          <cell r="H246" t="str">
            <v>DNER-ES-280/97</v>
          </cell>
        </row>
        <row r="247">
          <cell r="A247" t="str">
            <v>2 S 01 100 19</v>
          </cell>
          <cell r="B247" t="str">
            <v>-</v>
          </cell>
          <cell r="C247" t="str">
            <v>Esc. carga tr. mat 1ª c. DMT 2000 a 3000m c/carreg</v>
          </cell>
          <cell r="D247" t="str">
            <v>m³</v>
          </cell>
          <cell r="E247">
            <v>6.71</v>
          </cell>
          <cell r="F247">
            <v>1.6</v>
          </cell>
          <cell r="G247">
            <v>8.31</v>
          </cell>
          <cell r="H247" t="str">
            <v>DNER-ES-280/97</v>
          </cell>
        </row>
        <row r="248">
          <cell r="A248" t="str">
            <v>2 S 01 100 20</v>
          </cell>
          <cell r="B248" t="str">
            <v>-</v>
          </cell>
          <cell r="C248" t="str">
            <v>Esc. carga tr. mat 1ª c. DMT 3000 a 5000m c/carreg</v>
          </cell>
          <cell r="D248" t="str">
            <v>m³</v>
          </cell>
          <cell r="E248">
            <v>8.57</v>
          </cell>
          <cell r="F248">
            <v>2.04</v>
          </cell>
          <cell r="G248">
            <v>10.62</v>
          </cell>
          <cell r="H248" t="str">
            <v>DNER-ES-280/97</v>
          </cell>
        </row>
        <row r="249">
          <cell r="A249" t="str">
            <v>2 S 01 100 21</v>
          </cell>
          <cell r="B249" t="str">
            <v>-</v>
          </cell>
          <cell r="C249" t="str">
            <v>Escavação carga transp. manual mat.1a cat. DT=20m</v>
          </cell>
          <cell r="D249" t="str">
            <v>m³</v>
          </cell>
          <cell r="E249">
            <v>14.05</v>
          </cell>
          <cell r="F249">
            <v>3.35</v>
          </cell>
          <cell r="G249">
            <v>117.41</v>
          </cell>
          <cell r="H249" t="str">
            <v>DNER-ES-280/97</v>
          </cell>
        </row>
        <row r="250">
          <cell r="A250" t="str">
            <v>2 S 01 100 22</v>
          </cell>
          <cell r="B250" t="str">
            <v>-</v>
          </cell>
          <cell r="C250" t="str">
            <v>Esc. carga transp. mat 1ª cat DMT 50 a 200m c/e</v>
          </cell>
          <cell r="D250" t="str">
            <v>m³</v>
          </cell>
          <cell r="E250">
            <v>3.31</v>
          </cell>
          <cell r="F250">
            <v>0.79</v>
          </cell>
          <cell r="G250">
            <v>4.0999999999999996</v>
          </cell>
          <cell r="H250" t="str">
            <v>DNER-ES-280/97</v>
          </cell>
        </row>
        <row r="251">
          <cell r="A251" t="str">
            <v>2 S 01 100 23</v>
          </cell>
          <cell r="B251" t="str">
            <v>-</v>
          </cell>
          <cell r="C251" t="str">
            <v>Esc. carga transp. mat 1ª cat DMT 200 a 400m c/e</v>
          </cell>
          <cell r="D251" t="str">
            <v>m³</v>
          </cell>
          <cell r="E251">
            <v>3.58</v>
          </cell>
          <cell r="F251">
            <v>0.85</v>
          </cell>
          <cell r="G251">
            <v>4.43</v>
          </cell>
          <cell r="H251" t="str">
            <v>DNER-ES-280/97</v>
          </cell>
        </row>
        <row r="252">
          <cell r="A252" t="str">
            <v>2 S 01 100 24</v>
          </cell>
          <cell r="B252" t="str">
            <v>-</v>
          </cell>
          <cell r="C252" t="str">
            <v>Esc. carga transp. mat 1ª cat DMT 400 a 600m c/e</v>
          </cell>
          <cell r="D252" t="str">
            <v>m³</v>
          </cell>
          <cell r="E252">
            <v>3.85</v>
          </cell>
          <cell r="F252">
            <v>0.92</v>
          </cell>
          <cell r="G252">
            <v>4.78</v>
          </cell>
          <cell r="H252" t="str">
            <v>DNER-ES-280/97</v>
          </cell>
        </row>
        <row r="253">
          <cell r="A253" t="str">
            <v>2 S 01 100 25</v>
          </cell>
          <cell r="B253" t="str">
            <v>-</v>
          </cell>
          <cell r="C253" t="str">
            <v>Esc. carga transp. mat 1ª cat DMT 600 a 800m c/e</v>
          </cell>
          <cell r="D253" t="str">
            <v>m³</v>
          </cell>
          <cell r="E253">
            <v>4.1100000000000003</v>
          </cell>
          <cell r="F253">
            <v>0.98</v>
          </cell>
          <cell r="G253">
            <v>5.0999999999999996</v>
          </cell>
          <cell r="H253" t="str">
            <v>DNER-ES-280/97</v>
          </cell>
        </row>
        <row r="254">
          <cell r="A254" t="str">
            <v>2 S 01 100 26</v>
          </cell>
          <cell r="B254" t="str">
            <v>-</v>
          </cell>
          <cell r="C254" t="str">
            <v>Esc. carga transp. mat 1ª cat DMT 800 a 1000m c/e</v>
          </cell>
          <cell r="D254" t="str">
            <v>m³</v>
          </cell>
          <cell r="E254">
            <v>4.34</v>
          </cell>
          <cell r="F254">
            <v>1.03</v>
          </cell>
          <cell r="G254">
            <v>5.38</v>
          </cell>
          <cell r="H254" t="str">
            <v>DNER-ES-280/97</v>
          </cell>
        </row>
        <row r="255">
          <cell r="A255" t="str">
            <v>2 S 01 100 27</v>
          </cell>
          <cell r="B255" t="str">
            <v>-</v>
          </cell>
          <cell r="C255" t="str">
            <v>Esc. carga transp. mat 1ª cat DMT 1000 a 1200m c/e</v>
          </cell>
          <cell r="D255" t="str">
            <v>m³</v>
          </cell>
          <cell r="E255">
            <v>4.57</v>
          </cell>
          <cell r="F255">
            <v>1.0900000000000001</v>
          </cell>
          <cell r="G255">
            <v>5.67</v>
          </cell>
          <cell r="H255" t="str">
            <v>DNER-ES-280/97</v>
          </cell>
        </row>
        <row r="256">
          <cell r="A256" t="str">
            <v>2 S 01 100 28</v>
          </cell>
          <cell r="B256" t="str">
            <v>-</v>
          </cell>
          <cell r="C256" t="str">
            <v>Esc. carga transp. mat 1ª cat DMT 1200 a 1400m c/e</v>
          </cell>
          <cell r="D256" t="str">
            <v>m³</v>
          </cell>
          <cell r="E256">
            <v>4.8</v>
          </cell>
          <cell r="F256">
            <v>1.1399999999999999</v>
          </cell>
          <cell r="G256">
            <v>5.94</v>
          </cell>
          <cell r="H256" t="str">
            <v>DNER-ES-280/97</v>
          </cell>
        </row>
        <row r="257">
          <cell r="A257" t="str">
            <v>2 S 01 100 29</v>
          </cell>
          <cell r="B257" t="str">
            <v>-</v>
          </cell>
          <cell r="C257" t="str">
            <v>Esc. carga transp. mat 1ª cat DMT 1400 a 1600m c/e</v>
          </cell>
          <cell r="D257" t="str">
            <v>m³</v>
          </cell>
          <cell r="E257">
            <v>4.9800000000000004</v>
          </cell>
          <cell r="F257">
            <v>1.19</v>
          </cell>
          <cell r="G257">
            <v>6.17</v>
          </cell>
          <cell r="H257" t="str">
            <v>DNER-ES-280/97</v>
          </cell>
        </row>
        <row r="258">
          <cell r="A258" t="str">
            <v>2 S 01 100 30</v>
          </cell>
          <cell r="B258" t="str">
            <v>-</v>
          </cell>
          <cell r="C258" t="str">
            <v>Esc. carga transp. mat 1ª cat DMT 1600 a 1800m c/e</v>
          </cell>
          <cell r="D258" t="str">
            <v>m³</v>
          </cell>
          <cell r="E258">
            <v>5.0599999999999996</v>
          </cell>
          <cell r="F258">
            <v>1.2</v>
          </cell>
          <cell r="G258">
            <v>6.26</v>
          </cell>
          <cell r="H258" t="str">
            <v>DNER-ES-280/97</v>
          </cell>
        </row>
        <row r="259">
          <cell r="A259" t="str">
            <v>2 S 01 100 31</v>
          </cell>
          <cell r="B259" t="str">
            <v>-</v>
          </cell>
          <cell r="C259" t="str">
            <v>Esc. carga transp. mat 1ª cat DMT 1800 a 2000m c/e</v>
          </cell>
          <cell r="D259" t="str">
            <v>m³</v>
          </cell>
          <cell r="E259">
            <v>5.42</v>
          </cell>
          <cell r="F259">
            <v>1.29</v>
          </cell>
          <cell r="G259">
            <v>6.71</v>
          </cell>
          <cell r="H259" t="str">
            <v>DNER-ES-280/97</v>
          </cell>
        </row>
        <row r="260">
          <cell r="A260" t="str">
            <v>2 S 01 100 32</v>
          </cell>
          <cell r="B260" t="str">
            <v>-</v>
          </cell>
          <cell r="C260" t="str">
            <v>Esc. carga transp. mat 1ª cat DMT 2000 a 3000m c/e</v>
          </cell>
          <cell r="D260" t="str">
            <v>m³</v>
          </cell>
          <cell r="E260">
            <v>6.06</v>
          </cell>
          <cell r="F260">
            <v>1.44</v>
          </cell>
          <cell r="G260">
            <v>7.51</v>
          </cell>
          <cell r="H260" t="str">
            <v>DNER-ES-280/97</v>
          </cell>
        </row>
        <row r="261">
          <cell r="A261" t="str">
            <v>2 S 01 100 33</v>
          </cell>
          <cell r="B261" t="str">
            <v>-</v>
          </cell>
          <cell r="C261" t="str">
            <v>Esc. carga transp. mat 1ª cat DMT 3000 a 5000m c/e</v>
          </cell>
          <cell r="D261" t="str">
            <v>m³</v>
          </cell>
          <cell r="E261">
            <v>8</v>
          </cell>
          <cell r="F261">
            <v>1.91</v>
          </cell>
          <cell r="G261">
            <v>9.91</v>
          </cell>
          <cell r="H261" t="str">
            <v>DNER-ES-280/97</v>
          </cell>
        </row>
        <row r="262">
          <cell r="A262" t="str">
            <v>2 S 01 101 01</v>
          </cell>
          <cell r="B262" t="str">
            <v>-</v>
          </cell>
          <cell r="C262" t="str">
            <v>Esc. carga transp. mat 2ª cat DMT 50m</v>
          </cell>
          <cell r="D262" t="str">
            <v>m³</v>
          </cell>
          <cell r="E262">
            <v>2.2000000000000002</v>
          </cell>
          <cell r="F262">
            <v>0.52</v>
          </cell>
          <cell r="G262">
            <v>2.72</v>
          </cell>
          <cell r="H262" t="str">
            <v>DNER-ES-280/97</v>
          </cell>
        </row>
        <row r="263">
          <cell r="A263" t="str">
            <v>2 S 01 101 02</v>
          </cell>
          <cell r="B263" t="str">
            <v>-</v>
          </cell>
          <cell r="C263" t="str">
            <v>Esc. carga transp. mat 2ª cat DMT 50 a 200m c/m</v>
          </cell>
          <cell r="D263" t="str">
            <v>m³</v>
          </cell>
          <cell r="E263">
            <v>5.88</v>
          </cell>
          <cell r="F263">
            <v>1.4</v>
          </cell>
          <cell r="G263">
            <v>7.29</v>
          </cell>
          <cell r="H263" t="str">
            <v>DNER-ES-280/97</v>
          </cell>
        </row>
        <row r="264">
          <cell r="A264" t="str">
            <v>2 S 01 101 03</v>
          </cell>
          <cell r="B264" t="str">
            <v>-</v>
          </cell>
          <cell r="C264" t="str">
            <v>Esc. carga transp. mat 2ª cat DMT 200 a 400m c/m</v>
          </cell>
          <cell r="D264" t="str">
            <v>m³</v>
          </cell>
          <cell r="E264">
            <v>5.9</v>
          </cell>
          <cell r="F264">
            <v>1.41</v>
          </cell>
          <cell r="G264">
            <v>7.31</v>
          </cell>
          <cell r="H264" t="str">
            <v>DNER-ES-280/97</v>
          </cell>
        </row>
        <row r="265">
          <cell r="A265" t="str">
            <v>2 S 01 101 04</v>
          </cell>
          <cell r="B265" t="str">
            <v>-</v>
          </cell>
          <cell r="C265" t="str">
            <v>Esc. carga transp. mat 2ª cat DMT 400 a 600m c/m</v>
          </cell>
          <cell r="D265" t="str">
            <v>m³</v>
          </cell>
          <cell r="E265">
            <v>7.2</v>
          </cell>
          <cell r="F265">
            <v>1.72</v>
          </cell>
          <cell r="G265">
            <v>8.92</v>
          </cell>
          <cell r="H265" t="str">
            <v>DNER-ES-280/97</v>
          </cell>
        </row>
        <row r="266">
          <cell r="A266" t="str">
            <v>2 S 01 101 05</v>
          </cell>
          <cell r="B266" t="str">
            <v>-</v>
          </cell>
          <cell r="C266" t="str">
            <v>Esc. carga transp. mat 2ª cat DMT 600 a 800m c/m</v>
          </cell>
          <cell r="D266" t="str">
            <v>m³</v>
          </cell>
          <cell r="E266">
            <v>8.49</v>
          </cell>
          <cell r="F266">
            <v>2.0299999999999998</v>
          </cell>
          <cell r="G266">
            <v>10.52</v>
          </cell>
          <cell r="H266" t="str">
            <v>DNER-ES-280/97</v>
          </cell>
        </row>
        <row r="267">
          <cell r="A267" t="str">
            <v>2 S 01 101 06</v>
          </cell>
          <cell r="B267" t="str">
            <v>-</v>
          </cell>
          <cell r="C267" t="str">
            <v>Esc. carga transp. mat 2ª cat DMT 800 a 1000m c/m</v>
          </cell>
          <cell r="D267" t="str">
            <v>m³</v>
          </cell>
          <cell r="E267">
            <v>9.7899999999999991</v>
          </cell>
          <cell r="F267">
            <v>2.34</v>
          </cell>
          <cell r="G267">
            <v>12.13</v>
          </cell>
          <cell r="H267" t="str">
            <v>DNER-ES-280/97</v>
          </cell>
        </row>
        <row r="268">
          <cell r="A268" t="str">
            <v>2 S 01 101 07</v>
          </cell>
          <cell r="B268" t="str">
            <v>-</v>
          </cell>
          <cell r="C268" t="str">
            <v>Esc. carga transp. mat 2ª cat DMT 1000 a 1200m c/m</v>
          </cell>
          <cell r="D268" t="str">
            <v>m³</v>
          </cell>
          <cell r="E268">
            <v>9.8000000000000007</v>
          </cell>
          <cell r="F268">
            <v>2.34</v>
          </cell>
          <cell r="G268">
            <v>12.15</v>
          </cell>
          <cell r="H268" t="str">
            <v>DNER-ES-280/97</v>
          </cell>
        </row>
        <row r="269">
          <cell r="A269" t="str">
            <v>2 S 01 101 08</v>
          </cell>
          <cell r="B269" t="str">
            <v>-</v>
          </cell>
          <cell r="C269" t="str">
            <v>Esc. carga transp. mat 2ª cat DMT 1200 a 1400m c/m</v>
          </cell>
          <cell r="D269" t="str">
            <v>m³</v>
          </cell>
          <cell r="E269">
            <v>11.1</v>
          </cell>
          <cell r="F269">
            <v>2.65</v>
          </cell>
          <cell r="G269">
            <v>13.76</v>
          </cell>
          <cell r="H269" t="str">
            <v>DNER-ES-280/97</v>
          </cell>
        </row>
        <row r="270">
          <cell r="A270" t="str">
            <v>2 S 01 101 09</v>
          </cell>
          <cell r="B270" t="str">
            <v>-</v>
          </cell>
          <cell r="C270" t="str">
            <v>Esc. carga tr. mat 2ª c. DMT 50 a 200m c/carreg</v>
          </cell>
          <cell r="D270" t="str">
            <v>m³</v>
          </cell>
          <cell r="E270">
            <v>6.07</v>
          </cell>
          <cell r="F270">
            <v>1.45</v>
          </cell>
          <cell r="G270">
            <v>7.52</v>
          </cell>
          <cell r="H270" t="str">
            <v>DNER-ES-280/97</v>
          </cell>
        </row>
        <row r="271">
          <cell r="A271" t="str">
            <v>2 S 01 101 10</v>
          </cell>
          <cell r="B271" t="str">
            <v>-</v>
          </cell>
          <cell r="C271" t="str">
            <v>Esc. carga tr. mat 2ª c. DMT 200 a 400m c/carreg</v>
          </cell>
          <cell r="D271" t="str">
            <v>m³</v>
          </cell>
          <cell r="E271">
            <v>6.36</v>
          </cell>
          <cell r="F271">
            <v>1.52</v>
          </cell>
          <cell r="G271">
            <v>7.88</v>
          </cell>
          <cell r="H271" t="str">
            <v>DNER-ES-280/97</v>
          </cell>
        </row>
        <row r="272">
          <cell r="A272" t="str">
            <v>2 S 01 101 11</v>
          </cell>
          <cell r="B272" t="str">
            <v>-</v>
          </cell>
          <cell r="C272" t="str">
            <v>Esc. carga tr. mat 2a c. DMT 400 a 600m c/carreg</v>
          </cell>
          <cell r="D272" t="str">
            <v>m³</v>
          </cell>
          <cell r="E272">
            <v>6.72</v>
          </cell>
          <cell r="F272">
            <v>1.6</v>
          </cell>
          <cell r="G272">
            <v>8.33</v>
          </cell>
          <cell r="H272" t="str">
            <v>DNER-ES-280/97</v>
          </cell>
        </row>
        <row r="273">
          <cell r="A273" t="str">
            <v>2 S 01 101 12</v>
          </cell>
          <cell r="B273" t="str">
            <v>-</v>
          </cell>
          <cell r="C273" t="str">
            <v>Esc. carga tr. mat 2a c. DMT 600 a 800m c/carreg</v>
          </cell>
          <cell r="D273" t="str">
            <v>m³</v>
          </cell>
          <cell r="E273">
            <v>7.06</v>
          </cell>
          <cell r="F273">
            <v>1.68</v>
          </cell>
          <cell r="G273">
            <v>8.75</v>
          </cell>
          <cell r="H273" t="str">
            <v>DNER-ES-280/97</v>
          </cell>
        </row>
        <row r="274">
          <cell r="A274" t="str">
            <v>2 S 01 101 13</v>
          </cell>
          <cell r="B274" t="str">
            <v>-</v>
          </cell>
          <cell r="C274" t="str">
            <v>Esc. carga tr. mat 2a c. DMT 800 a 1000m c/carreg</v>
          </cell>
          <cell r="D274" t="str">
            <v>m³</v>
          </cell>
          <cell r="E274">
            <v>7.27</v>
          </cell>
          <cell r="F274">
            <v>1.73</v>
          </cell>
          <cell r="G274">
            <v>9.01</v>
          </cell>
          <cell r="H274" t="str">
            <v>DNER-ES-280/97</v>
          </cell>
        </row>
        <row r="275">
          <cell r="A275" t="str">
            <v>2 S 01 101 14</v>
          </cell>
          <cell r="B275" t="str">
            <v>-</v>
          </cell>
          <cell r="C275" t="str">
            <v>Esc. carga tr. mat 2a c. DMT 1000 a 1200m c/carreg</v>
          </cell>
          <cell r="D275" t="str">
            <v>m³</v>
          </cell>
          <cell r="E275">
            <v>7.66</v>
          </cell>
          <cell r="F275">
            <v>1.83</v>
          </cell>
          <cell r="G275">
            <v>9.49</v>
          </cell>
          <cell r="H275" t="str">
            <v>DNER-ES-280/97</v>
          </cell>
        </row>
        <row r="276">
          <cell r="A276" t="str">
            <v>2 S 01 101 15</v>
          </cell>
          <cell r="B276" t="str">
            <v>-</v>
          </cell>
          <cell r="C276" t="str">
            <v>Esc. carga tr. mat 2a c. DMT 1200 a 1400m c/carreg</v>
          </cell>
          <cell r="D276" t="str">
            <v>m³</v>
          </cell>
          <cell r="E276">
            <v>7.88</v>
          </cell>
          <cell r="F276">
            <v>1.88</v>
          </cell>
          <cell r="G276">
            <v>9.77</v>
          </cell>
          <cell r="H276" t="str">
            <v>DNER-ES-280/97</v>
          </cell>
        </row>
        <row r="277">
          <cell r="A277" t="str">
            <v>2 S 01 101 16</v>
          </cell>
          <cell r="B277" t="str">
            <v>-</v>
          </cell>
          <cell r="C277" t="str">
            <v>Esc. carga tr. mat 2a c. DMT 1400 a 1600m c/carreg</v>
          </cell>
          <cell r="D277" t="str">
            <v>m³</v>
          </cell>
          <cell r="E277">
            <v>8.1</v>
          </cell>
          <cell r="F277">
            <v>1.93</v>
          </cell>
          <cell r="G277">
            <v>10.029999999999999</v>
          </cell>
          <cell r="H277" t="str">
            <v>DNER-ES-280/97</v>
          </cell>
        </row>
        <row r="278">
          <cell r="A278" t="str">
            <v>2 S 01 101 17</v>
          </cell>
          <cell r="B278" t="str">
            <v>-</v>
          </cell>
          <cell r="C278" t="str">
            <v>Esc. carga tr. mat 2a c. DMT 1600 a 1800m c/carreg</v>
          </cell>
          <cell r="D278" t="str">
            <v>m³</v>
          </cell>
          <cell r="E278">
            <v>8.19</v>
          </cell>
          <cell r="F278">
            <v>1.95</v>
          </cell>
          <cell r="G278">
            <v>10.15</v>
          </cell>
          <cell r="H278" t="str">
            <v>DNER-ES-280/97</v>
          </cell>
        </row>
        <row r="279">
          <cell r="A279" t="str">
            <v>2 S 01 101 18</v>
          </cell>
          <cell r="B279" t="str">
            <v>-</v>
          </cell>
          <cell r="C279" t="str">
            <v>Esc. carga tr. mat 2a c. DMT 1800 a 2000m c/carreg</v>
          </cell>
          <cell r="D279" t="str">
            <v>m³</v>
          </cell>
          <cell r="E279">
            <v>8.59</v>
          </cell>
          <cell r="F279">
            <v>2.0499999999999998</v>
          </cell>
          <cell r="G279">
            <v>10.64</v>
          </cell>
          <cell r="H279" t="str">
            <v>DNER-ES-280/97</v>
          </cell>
        </row>
        <row r="280">
          <cell r="A280" t="str">
            <v>2 S 01 101 19</v>
          </cell>
          <cell r="B280" t="str">
            <v>-</v>
          </cell>
          <cell r="C280" t="str">
            <v>Esc. carga tr. mat 2a c. DMT 2000 a 3000m c/carreg</v>
          </cell>
          <cell r="D280" t="str">
            <v>m³</v>
          </cell>
          <cell r="E280">
            <v>9.36</v>
          </cell>
          <cell r="F280">
            <v>2.23</v>
          </cell>
          <cell r="G280">
            <v>11.6</v>
          </cell>
          <cell r="H280" t="str">
            <v>DNER-ES-280/97</v>
          </cell>
        </row>
        <row r="281">
          <cell r="A281" t="str">
            <v>2 S 01 101 20</v>
          </cell>
          <cell r="B281" t="str">
            <v>-</v>
          </cell>
          <cell r="C281" t="str">
            <v>Esc. carga tr. mat 2a c. DMT 3000 a 5000m c/carreg</v>
          </cell>
          <cell r="D281" t="str">
            <v>m³</v>
          </cell>
          <cell r="E281">
            <v>11.82</v>
          </cell>
          <cell r="F281">
            <v>2.82</v>
          </cell>
          <cell r="G281">
            <v>14.64</v>
          </cell>
          <cell r="H281" t="str">
            <v>DNER-ES-280/97</v>
          </cell>
        </row>
        <row r="282">
          <cell r="A282" t="str">
            <v>2 S 01 101 22</v>
          </cell>
          <cell r="B282" t="str">
            <v>-</v>
          </cell>
          <cell r="C282" t="str">
            <v>Esc. carga transp. mat 2a cat DMT 50 a 200m c/e</v>
          </cell>
          <cell r="D282" t="str">
            <v>m³</v>
          </cell>
          <cell r="E282">
            <v>4.6399999999999997</v>
          </cell>
          <cell r="F282">
            <v>1.1100000000000001</v>
          </cell>
          <cell r="G282">
            <v>5.75</v>
          </cell>
          <cell r="H282" t="str">
            <v>DNER-ES-280/97</v>
          </cell>
        </row>
        <row r="283">
          <cell r="A283" t="str">
            <v>2 S 01 101 23</v>
          </cell>
          <cell r="B283" t="str">
            <v>-</v>
          </cell>
          <cell r="C283" t="str">
            <v>Esc. carga transp. mat 2a cat DMT 200 a 400m c/e</v>
          </cell>
          <cell r="D283" t="str">
            <v>m³</v>
          </cell>
          <cell r="E283">
            <v>4.99</v>
          </cell>
          <cell r="F283">
            <v>1.19</v>
          </cell>
          <cell r="G283">
            <v>6.18</v>
          </cell>
          <cell r="H283" t="str">
            <v>DNER-ES-280/97</v>
          </cell>
        </row>
        <row r="284">
          <cell r="A284" t="str">
            <v>2 S 01 101 24</v>
          </cell>
          <cell r="B284" t="str">
            <v>-</v>
          </cell>
          <cell r="C284" t="str">
            <v>Esc. carga transp. mat 2a cat DMT 400 a 600m c/e</v>
          </cell>
          <cell r="D284" t="str">
            <v>m³</v>
          </cell>
          <cell r="E284">
            <v>5.25</v>
          </cell>
          <cell r="F284">
            <v>1.25</v>
          </cell>
          <cell r="G284">
            <v>6.5</v>
          </cell>
          <cell r="H284" t="str">
            <v>DNER-ES-280/97</v>
          </cell>
        </row>
        <row r="285">
          <cell r="A285" t="str">
            <v>2 S 01 101 25</v>
          </cell>
          <cell r="B285" t="str">
            <v>-</v>
          </cell>
          <cell r="C285" t="str">
            <v>Esc. carga transp. mat 2a cat DMT 600 a 800m c/e</v>
          </cell>
          <cell r="D285" t="str">
            <v>m³</v>
          </cell>
          <cell r="E285">
            <v>5.46</v>
          </cell>
          <cell r="F285">
            <v>1.3</v>
          </cell>
          <cell r="G285">
            <v>6.76</v>
          </cell>
          <cell r="H285" t="str">
            <v>DNER-ES-280/97</v>
          </cell>
        </row>
        <row r="286">
          <cell r="A286" t="str">
            <v>2 S 01 101 26</v>
          </cell>
          <cell r="B286" t="str">
            <v>-</v>
          </cell>
          <cell r="C286" t="str">
            <v>Esc. carga transp. mat 2a cat DMT 800 a 1000m c/e</v>
          </cell>
          <cell r="D286" t="str">
            <v>m³</v>
          </cell>
          <cell r="E286">
            <v>5.92</v>
          </cell>
          <cell r="F286">
            <v>1.41</v>
          </cell>
          <cell r="G286">
            <v>7.34</v>
          </cell>
          <cell r="H286" t="str">
            <v>DNER-ES-280/97</v>
          </cell>
        </row>
        <row r="287">
          <cell r="A287" t="str">
            <v>2 S 01 101 27</v>
          </cell>
          <cell r="B287" t="str">
            <v>-</v>
          </cell>
          <cell r="C287" t="str">
            <v>Esc. carga transp. mat 2a cat DMT 1000 a 1200m c/e</v>
          </cell>
          <cell r="D287" t="str">
            <v>m³</v>
          </cell>
          <cell r="E287">
            <v>6.23</v>
          </cell>
          <cell r="F287">
            <v>1.48</v>
          </cell>
          <cell r="G287">
            <v>7.72</v>
          </cell>
          <cell r="H287" t="str">
            <v>DNER-ES-280/97</v>
          </cell>
        </row>
        <row r="288">
          <cell r="A288" t="str">
            <v>2 S 01 101 28</v>
          </cell>
          <cell r="B288" t="str">
            <v>-</v>
          </cell>
          <cell r="C288" t="str">
            <v>Esc. carga transp. mat 2a cat DMT 1200 a 1400m c/e</v>
          </cell>
          <cell r="D288" t="str">
            <v>m³</v>
          </cell>
          <cell r="E288">
            <v>6.46</v>
          </cell>
          <cell r="F288">
            <v>1.54</v>
          </cell>
          <cell r="G288">
            <v>8.01</v>
          </cell>
          <cell r="H288" t="str">
            <v>DNER-ES-280/97</v>
          </cell>
        </row>
        <row r="289">
          <cell r="A289" t="str">
            <v>2 S 01 101 29</v>
          </cell>
          <cell r="B289" t="str">
            <v>-</v>
          </cell>
          <cell r="C289" t="str">
            <v>Esc. carga transp. mat 2a cat DMT 1400 a 1600m c/e</v>
          </cell>
          <cell r="D289" t="str">
            <v>m³</v>
          </cell>
          <cell r="E289">
            <v>6.64</v>
          </cell>
          <cell r="F289">
            <v>1.58</v>
          </cell>
          <cell r="G289">
            <v>8.23</v>
          </cell>
          <cell r="H289" t="str">
            <v>DNER-ES-280/97</v>
          </cell>
        </row>
        <row r="290">
          <cell r="A290" t="str">
            <v>2 S 01 101 30</v>
          </cell>
          <cell r="B290" t="str">
            <v>-</v>
          </cell>
          <cell r="C290" t="str">
            <v>Esc. carga transp. mat 2a cat DMT 1600 a 1800m c/e</v>
          </cell>
          <cell r="D290" t="str">
            <v>m³</v>
          </cell>
          <cell r="E290">
            <v>6.84</v>
          </cell>
          <cell r="F290">
            <v>1.63</v>
          </cell>
          <cell r="G290">
            <v>8.48</v>
          </cell>
          <cell r="H290" t="str">
            <v>DNER-ES-280/97</v>
          </cell>
        </row>
        <row r="291">
          <cell r="A291" t="str">
            <v>2 S 01 101 31</v>
          </cell>
          <cell r="B291" t="str">
            <v>-</v>
          </cell>
          <cell r="C291" t="str">
            <v>Esc. carga transp. mat 2a cat DMT 1800 a 2000m c/e</v>
          </cell>
          <cell r="D291" t="str">
            <v>m³</v>
          </cell>
          <cell r="E291">
            <v>7.17</v>
          </cell>
          <cell r="F291">
            <v>1.71</v>
          </cell>
          <cell r="G291">
            <v>8.8800000000000008</v>
          </cell>
          <cell r="H291" t="str">
            <v>DNER-ES-280/97</v>
          </cell>
        </row>
        <row r="292">
          <cell r="A292" t="str">
            <v>2 S 01 101 32</v>
          </cell>
          <cell r="B292" t="str">
            <v>-</v>
          </cell>
          <cell r="C292" t="str">
            <v>Esc. carga transp. mat 2a cat DMT 2000 a 3000m c/e</v>
          </cell>
          <cell r="D292" t="str">
            <v>m³</v>
          </cell>
          <cell r="E292">
            <v>7.84</v>
          </cell>
          <cell r="F292">
            <v>1.87</v>
          </cell>
          <cell r="G292">
            <v>9.7200000000000006</v>
          </cell>
          <cell r="H292" t="str">
            <v>DNER-ES-280/97</v>
          </cell>
        </row>
        <row r="293">
          <cell r="A293" t="str">
            <v>2 S 01 101 33</v>
          </cell>
          <cell r="B293" t="str">
            <v>-</v>
          </cell>
          <cell r="C293" t="str">
            <v>Esc. carga transp. mat 2a cat DMT 3000 a 5000m c/e</v>
          </cell>
          <cell r="D293" t="str">
            <v>m³</v>
          </cell>
          <cell r="E293">
            <v>10.199999999999999</v>
          </cell>
          <cell r="F293">
            <v>2.4300000000000002</v>
          </cell>
          <cell r="G293">
            <v>12.64</v>
          </cell>
          <cell r="H293" t="str">
            <v>DNER-ES-280/97</v>
          </cell>
        </row>
        <row r="294">
          <cell r="A294" t="str">
            <v>2 S 01 102 01</v>
          </cell>
          <cell r="B294" t="str">
            <v>-</v>
          </cell>
          <cell r="C294" t="str">
            <v>Esc. carga transp. mat 3a cat DMT até 50m</v>
          </cell>
          <cell r="D294" t="str">
            <v>m³</v>
          </cell>
          <cell r="E294">
            <v>15.07</v>
          </cell>
          <cell r="F294">
            <v>3.6</v>
          </cell>
          <cell r="G294">
            <v>18.670000000000002</v>
          </cell>
          <cell r="H294" t="str">
            <v>DNER-ES-280/97</v>
          </cell>
        </row>
        <row r="295">
          <cell r="A295" t="str">
            <v>2 S 01 102 02</v>
          </cell>
          <cell r="B295" t="str">
            <v>-</v>
          </cell>
          <cell r="C295" t="str">
            <v>Esc. carga transp. mat 3a cat DMT 50 a 200m</v>
          </cell>
          <cell r="D295" t="str">
            <v>m³</v>
          </cell>
          <cell r="E295">
            <v>17.62</v>
          </cell>
          <cell r="F295">
            <v>4.21</v>
          </cell>
          <cell r="G295">
            <v>21.83</v>
          </cell>
          <cell r="H295" t="str">
            <v>DNER-ES-280/97</v>
          </cell>
        </row>
        <row r="296">
          <cell r="A296" t="str">
            <v>2 S 01 102 03</v>
          </cell>
          <cell r="B296" t="str">
            <v>-</v>
          </cell>
          <cell r="C296" t="str">
            <v>Esc. carga transp. mat 3a cat DMT 200 a 400m</v>
          </cell>
          <cell r="D296" t="str">
            <v>m³</v>
          </cell>
          <cell r="E296">
            <v>18.14</v>
          </cell>
          <cell r="F296">
            <v>4.33</v>
          </cell>
          <cell r="G296">
            <v>22.48</v>
          </cell>
          <cell r="H296" t="str">
            <v>DNER-ES-280/97</v>
          </cell>
        </row>
        <row r="297">
          <cell r="A297" t="str">
            <v>2 S 01 102 04</v>
          </cell>
          <cell r="B297" t="str">
            <v>-</v>
          </cell>
          <cell r="C297" t="str">
            <v>Esc. carga transp. mat 3a cat DMT 400 a 600m</v>
          </cell>
          <cell r="D297" t="str">
            <v>m³</v>
          </cell>
          <cell r="E297">
            <v>18.87</v>
          </cell>
          <cell r="F297">
            <v>4.51</v>
          </cell>
          <cell r="G297">
            <v>23.38</v>
          </cell>
          <cell r="H297" t="str">
            <v>DNER-ES-280/97</v>
          </cell>
        </row>
        <row r="298">
          <cell r="A298" t="str">
            <v>2 S 01 102 05</v>
          </cell>
          <cell r="B298" t="str">
            <v>-</v>
          </cell>
          <cell r="C298" t="str">
            <v>Esc. carga transp. mat 3a cat DMT 600 a 800m</v>
          </cell>
          <cell r="D298" t="str">
            <v>m³</v>
          </cell>
          <cell r="E298">
            <v>19.39</v>
          </cell>
          <cell r="F298">
            <v>4.63</v>
          </cell>
          <cell r="G298">
            <v>24.03</v>
          </cell>
          <cell r="H298" t="str">
            <v>DNER-ES-280/97</v>
          </cell>
        </row>
        <row r="299">
          <cell r="A299" t="str">
            <v>2 S 01 102 06</v>
          </cell>
          <cell r="B299" t="str">
            <v>-</v>
          </cell>
          <cell r="C299" t="str">
            <v>Esc. carga transp. mat 3a cat DMT 800 a 1000m</v>
          </cell>
          <cell r="D299" t="str">
            <v>m³</v>
          </cell>
          <cell r="E299">
            <v>19.920000000000002</v>
          </cell>
          <cell r="F299">
            <v>4.76</v>
          </cell>
          <cell r="G299">
            <v>24.68</v>
          </cell>
          <cell r="H299" t="str">
            <v>DNER-ES-280/97</v>
          </cell>
        </row>
        <row r="300">
          <cell r="A300" t="str">
            <v>2 S 01 102 07</v>
          </cell>
          <cell r="B300" t="str">
            <v>-</v>
          </cell>
          <cell r="C300" t="str">
            <v>Esc. carga transp. mat 3a cat DMT 1000 a 1200m</v>
          </cell>
          <cell r="D300" t="str">
            <v>m³</v>
          </cell>
          <cell r="E300">
            <v>20.14</v>
          </cell>
          <cell r="F300">
            <v>4.8099999999999996</v>
          </cell>
          <cell r="G300">
            <v>24.96</v>
          </cell>
          <cell r="H300" t="str">
            <v>DNER-ES-280/97</v>
          </cell>
        </row>
        <row r="301">
          <cell r="A301" t="str">
            <v>2 S 01 102 08</v>
          </cell>
          <cell r="B301" t="str">
            <v>-</v>
          </cell>
          <cell r="C301" t="str">
            <v>Esc. carga transp. mat 3a cat DMT 1200 a 1400m</v>
          </cell>
          <cell r="D301" t="str">
            <v>m³</v>
          </cell>
          <cell r="E301">
            <v>20.14</v>
          </cell>
          <cell r="F301">
            <v>4.8099999999999996</v>
          </cell>
          <cell r="G301">
            <v>24.96</v>
          </cell>
          <cell r="H301" t="str">
            <v>DNER-ES-280/97</v>
          </cell>
        </row>
        <row r="302">
          <cell r="A302" t="str">
            <v>2 S 01 300 01</v>
          </cell>
          <cell r="B302" t="str">
            <v>-</v>
          </cell>
          <cell r="C302" t="str">
            <v>Esc. carga transp. solos moles DMT 0 a 200m</v>
          </cell>
          <cell r="D302" t="str">
            <v>m³</v>
          </cell>
          <cell r="E302">
            <v>9.0500000000000007</v>
          </cell>
          <cell r="F302">
            <v>2.16</v>
          </cell>
          <cell r="G302">
            <v>11.21</v>
          </cell>
          <cell r="H302" t="str">
            <v>DNER-ES-280/97</v>
          </cell>
        </row>
        <row r="303">
          <cell r="A303" t="str">
            <v>2 S 01 300 02</v>
          </cell>
          <cell r="B303" t="str">
            <v>-</v>
          </cell>
          <cell r="C303" t="str">
            <v>Esc. carga transp. solos moles DMT 200 a 400m</v>
          </cell>
          <cell r="D303" t="str">
            <v>m³</v>
          </cell>
          <cell r="E303">
            <v>9.6999999999999993</v>
          </cell>
          <cell r="F303">
            <v>2.3199999999999998</v>
          </cell>
          <cell r="G303">
            <v>12.02</v>
          </cell>
          <cell r="H303" t="str">
            <v>DNER-ES-280/97</v>
          </cell>
        </row>
        <row r="304">
          <cell r="A304" t="str">
            <v>2 S 01 300 03</v>
          </cell>
          <cell r="B304" t="str">
            <v>-</v>
          </cell>
          <cell r="C304" t="str">
            <v>Esc. carga transp. solos moles DMT 400 a 600m</v>
          </cell>
          <cell r="D304" t="str">
            <v>m³</v>
          </cell>
          <cell r="E304">
            <v>9.98</v>
          </cell>
          <cell r="F304">
            <v>2.38</v>
          </cell>
          <cell r="G304">
            <v>12.37</v>
          </cell>
          <cell r="H304" t="str">
            <v>DNER-ES-280/97</v>
          </cell>
        </row>
        <row r="305">
          <cell r="A305" t="str">
            <v>2 S 01 300 04</v>
          </cell>
          <cell r="B305" t="str">
            <v>-</v>
          </cell>
          <cell r="C305" t="str">
            <v>Esc. carga transp. solos moles DMT 600 a 800m</v>
          </cell>
          <cell r="D305" t="str">
            <v>m³</v>
          </cell>
          <cell r="E305">
            <v>10.31</v>
          </cell>
          <cell r="F305">
            <v>2.46</v>
          </cell>
          <cell r="G305">
            <v>12.77</v>
          </cell>
          <cell r="H305" t="str">
            <v>DNER-ES-280/97</v>
          </cell>
        </row>
        <row r="306">
          <cell r="A306" t="str">
            <v>2 S 01 300 05</v>
          </cell>
          <cell r="B306" t="str">
            <v>-</v>
          </cell>
          <cell r="C306" t="str">
            <v>Esc. carga transp. solos moles DMT 800 a 1000m</v>
          </cell>
          <cell r="D306" t="str">
            <v>m³</v>
          </cell>
          <cell r="E306">
            <v>10.96</v>
          </cell>
          <cell r="F306">
            <v>2.61</v>
          </cell>
          <cell r="G306">
            <v>13.58</v>
          </cell>
          <cell r="H306" t="str">
            <v>DNER-ES-280/97</v>
          </cell>
        </row>
        <row r="307">
          <cell r="A307" t="str">
            <v>2 S 01 510 00</v>
          </cell>
          <cell r="B307" t="str">
            <v>-</v>
          </cell>
          <cell r="C307" t="str">
            <v>Compactação de aterros a 95% proctor normal</v>
          </cell>
          <cell r="D307" t="str">
            <v>m³</v>
          </cell>
          <cell r="E307">
            <v>1.39</v>
          </cell>
          <cell r="F307">
            <v>0.33</v>
          </cell>
          <cell r="G307">
            <v>1.73</v>
          </cell>
          <cell r="H307" t="str">
            <v>DNER-ES-282/97</v>
          </cell>
        </row>
        <row r="308">
          <cell r="A308" t="str">
            <v>2 S 01 511 00</v>
          </cell>
          <cell r="B308" t="str">
            <v>-</v>
          </cell>
          <cell r="C308" t="str">
            <v>Compactação de aterros a 100% proctor normal</v>
          </cell>
          <cell r="D308" t="str">
            <v>m³</v>
          </cell>
          <cell r="E308">
            <v>1.63</v>
          </cell>
          <cell r="F308">
            <v>0.38</v>
          </cell>
          <cell r="G308">
            <v>2.0099999999999998</v>
          </cell>
          <cell r="H308" t="str">
            <v>DNER-ES-282/97</v>
          </cell>
        </row>
        <row r="309">
          <cell r="A309" t="str">
            <v>2 S 01 512 01</v>
          </cell>
          <cell r="B309" t="str">
            <v>-</v>
          </cell>
          <cell r="C309" t="str">
            <v>Construção de corpo de aterro em rocha</v>
          </cell>
          <cell r="D309" t="str">
            <v>m³</v>
          </cell>
          <cell r="E309">
            <v>4.71</v>
          </cell>
          <cell r="F309">
            <v>1.1200000000000001</v>
          </cell>
          <cell r="G309">
            <v>5.83</v>
          </cell>
          <cell r="H309" t="str">
            <v>DNER-ES-282/97</v>
          </cell>
        </row>
        <row r="310">
          <cell r="A310" t="str">
            <v>2 S 01 512 02</v>
          </cell>
          <cell r="B310" t="str">
            <v>-</v>
          </cell>
          <cell r="C310" t="str">
            <v>Compactação de camada final de aterro de rocha</v>
          </cell>
          <cell r="D310" t="str">
            <v>m³</v>
          </cell>
          <cell r="E310">
            <v>13.34</v>
          </cell>
          <cell r="F310">
            <v>3.18</v>
          </cell>
          <cell r="G310">
            <v>16.53</v>
          </cell>
          <cell r="H310" t="str">
            <v>DNER-ES-282/97</v>
          </cell>
        </row>
        <row r="311">
          <cell r="A311" t="str">
            <v>2 S 01 512 52</v>
          </cell>
          <cell r="B311" t="str">
            <v>-</v>
          </cell>
          <cell r="C311" t="str">
            <v>Compactação camada final de aterro de rocha BC</v>
          </cell>
          <cell r="D311" t="str">
            <v>m³</v>
          </cell>
          <cell r="E311">
            <v>12.66</v>
          </cell>
          <cell r="F311">
            <v>3.02</v>
          </cell>
          <cell r="G311">
            <v>15.68</v>
          </cell>
          <cell r="H311" t="str">
            <v>DNER-ES-282/97</v>
          </cell>
        </row>
        <row r="312">
          <cell r="A312" t="str">
            <v>2 S 01 513 01</v>
          </cell>
          <cell r="B312" t="str">
            <v>-</v>
          </cell>
          <cell r="C312" t="str">
            <v>Compactação de material de "bota-fora"</v>
          </cell>
          <cell r="D312" t="str">
            <v>m³</v>
          </cell>
          <cell r="E312">
            <v>1.0900000000000001</v>
          </cell>
          <cell r="F312">
            <v>0.26</v>
          </cell>
          <cell r="G312">
            <v>1.35</v>
          </cell>
          <cell r="H312" t="str">
            <v>DNER-ES-282/97</v>
          </cell>
        </row>
        <row r="313">
          <cell r="A313" t="str">
            <v>2 S 02 100 00</v>
          </cell>
          <cell r="B313" t="str">
            <v>-</v>
          </cell>
          <cell r="C313" t="str">
            <v>Reforço do subleito</v>
          </cell>
          <cell r="D313" t="str">
            <v>m³</v>
          </cell>
          <cell r="E313">
            <v>7.32</v>
          </cell>
          <cell r="F313">
            <v>1.75</v>
          </cell>
          <cell r="G313">
            <v>9.07</v>
          </cell>
          <cell r="H313" t="str">
            <v>DNER-ES-300/97</v>
          </cell>
        </row>
        <row r="314">
          <cell r="A314" t="str">
            <v>2 S 02 110 00</v>
          </cell>
          <cell r="B314" t="str">
            <v>-</v>
          </cell>
          <cell r="C314" t="str">
            <v>Regularização do subleito</v>
          </cell>
          <cell r="D314" t="str">
            <v>m²</v>
          </cell>
          <cell r="E314">
            <v>0.42</v>
          </cell>
          <cell r="F314">
            <v>0.1</v>
          </cell>
          <cell r="G314">
            <v>0.52</v>
          </cell>
          <cell r="H314" t="str">
            <v>DNER-ES-299/97</v>
          </cell>
        </row>
        <row r="315">
          <cell r="A315" t="str">
            <v>2 S 02 110 01</v>
          </cell>
          <cell r="B315" t="str">
            <v>-</v>
          </cell>
          <cell r="C315" t="str">
            <v>Regul. subleito c/ fres. corte contr.autom. greide</v>
          </cell>
          <cell r="D315" t="str">
            <v>m²</v>
          </cell>
          <cell r="E315">
            <v>0.57999999999999996</v>
          </cell>
          <cell r="F315">
            <v>0.14000000000000001</v>
          </cell>
          <cell r="G315">
            <v>0.72</v>
          </cell>
          <cell r="H315" t="str">
            <v>-</v>
          </cell>
        </row>
        <row r="316">
          <cell r="A316" t="str">
            <v>2 S 02 200 00</v>
          </cell>
          <cell r="B316" t="str">
            <v>-</v>
          </cell>
          <cell r="C316" t="str">
            <v>Sub-base solo estabilizado granul. s/ mistura</v>
          </cell>
          <cell r="D316" t="str">
            <v>m³</v>
          </cell>
          <cell r="E316">
            <v>7.32</v>
          </cell>
          <cell r="F316">
            <v>1.75</v>
          </cell>
          <cell r="G316">
            <v>9.07</v>
          </cell>
          <cell r="H316" t="str">
            <v>DNER-ES-301/97</v>
          </cell>
        </row>
        <row r="317">
          <cell r="A317" t="str">
            <v>2 S 02 200 01</v>
          </cell>
          <cell r="B317" t="str">
            <v>-</v>
          </cell>
          <cell r="C317" t="str">
            <v>Base solo estabilizado granul. s/ mistura</v>
          </cell>
          <cell r="D317" t="str">
            <v>m³</v>
          </cell>
          <cell r="E317">
            <v>7.32</v>
          </cell>
          <cell r="F317">
            <v>1.75</v>
          </cell>
          <cell r="G317">
            <v>9.07</v>
          </cell>
          <cell r="H317" t="str">
            <v>DNER-ES-303/97</v>
          </cell>
        </row>
        <row r="318">
          <cell r="A318" t="str">
            <v>2 S 02 210 00</v>
          </cell>
          <cell r="B318" t="str">
            <v>-</v>
          </cell>
          <cell r="C318" t="str">
            <v>Sub-base estab. granul. c/ mistura solo na pista</v>
          </cell>
          <cell r="D318" t="str">
            <v>m³</v>
          </cell>
          <cell r="E318">
            <v>7.88</v>
          </cell>
          <cell r="F318">
            <v>1.88</v>
          </cell>
          <cell r="G318">
            <v>9.77</v>
          </cell>
          <cell r="H318" t="str">
            <v>-</v>
          </cell>
        </row>
        <row r="319">
          <cell r="A319" t="str">
            <v>2 S 02 210 01</v>
          </cell>
          <cell r="B319" t="str">
            <v>-</v>
          </cell>
          <cell r="C319" t="str">
            <v>Sub-base estab. granul. c/ mist. solo-areia pista</v>
          </cell>
          <cell r="D319" t="str">
            <v>m³</v>
          </cell>
          <cell r="E319">
            <v>8.8000000000000007</v>
          </cell>
          <cell r="F319">
            <v>2.1</v>
          </cell>
          <cell r="G319">
            <v>10.91</v>
          </cell>
          <cell r="H319" t="str">
            <v>-</v>
          </cell>
        </row>
        <row r="320">
          <cell r="A320" t="str">
            <v>2 S 02 210 02</v>
          </cell>
          <cell r="B320" t="str">
            <v>-</v>
          </cell>
          <cell r="C320" t="str">
            <v>Base estab.granul.c/ mist.solo - areia na pista</v>
          </cell>
          <cell r="D320" t="str">
            <v>m³</v>
          </cell>
          <cell r="E320">
            <v>8.8000000000000007</v>
          </cell>
          <cell r="F320">
            <v>2.1</v>
          </cell>
          <cell r="G320">
            <v>10.91</v>
          </cell>
          <cell r="H320" t="str">
            <v>-</v>
          </cell>
        </row>
        <row r="321">
          <cell r="A321" t="str">
            <v>2 S 02 210 51</v>
          </cell>
          <cell r="B321" t="str">
            <v>-</v>
          </cell>
          <cell r="C321" t="str">
            <v>Sub-base estab.granul.c/mist.soloareia pista AC</v>
          </cell>
          <cell r="D321" t="str">
            <v>m³</v>
          </cell>
          <cell r="E321">
            <v>14.09</v>
          </cell>
          <cell r="F321">
            <v>3.36</v>
          </cell>
          <cell r="G321">
            <v>17.45</v>
          </cell>
          <cell r="H321" t="str">
            <v>-</v>
          </cell>
        </row>
        <row r="322">
          <cell r="A322" t="str">
            <v>2 S 02 210 52</v>
          </cell>
          <cell r="B322" t="str">
            <v>-</v>
          </cell>
          <cell r="C322" t="str">
            <v>Base estab.granul.c/mist.soloareia na pista AC</v>
          </cell>
          <cell r="D322" t="str">
            <v>m³</v>
          </cell>
          <cell r="E322">
            <v>14.09</v>
          </cell>
          <cell r="F322">
            <v>3.36</v>
          </cell>
          <cell r="G322">
            <v>17.45</v>
          </cell>
          <cell r="H322" t="str">
            <v>-</v>
          </cell>
        </row>
        <row r="323">
          <cell r="A323" t="str">
            <v>2 S 02 220 00</v>
          </cell>
          <cell r="B323" t="str">
            <v>-</v>
          </cell>
          <cell r="C323" t="str">
            <v>Base estab.granul.c/ mistura solo - brita</v>
          </cell>
          <cell r="D323" t="str">
            <v>m³</v>
          </cell>
          <cell r="E323">
            <v>25.35</v>
          </cell>
          <cell r="F323">
            <v>6.05</v>
          </cell>
          <cell r="G323">
            <v>31.41</v>
          </cell>
          <cell r="H323" t="str">
            <v>-</v>
          </cell>
        </row>
        <row r="324">
          <cell r="A324" t="str">
            <v>2 S 02 220 50</v>
          </cell>
          <cell r="B324" t="str">
            <v>-</v>
          </cell>
          <cell r="C324" t="str">
            <v>Base estab.granul.c/ mistura solo - brita BC</v>
          </cell>
          <cell r="D324" t="str">
            <v>m³</v>
          </cell>
          <cell r="E324">
            <v>25</v>
          </cell>
          <cell r="F324">
            <v>5.97</v>
          </cell>
          <cell r="G324">
            <v>30.98</v>
          </cell>
          <cell r="H324" t="str">
            <v>-</v>
          </cell>
        </row>
        <row r="325">
          <cell r="A325" t="str">
            <v>2 S 02 230 00</v>
          </cell>
          <cell r="B325" t="str">
            <v>-</v>
          </cell>
          <cell r="C325" t="str">
            <v>Base de brita graduada</v>
          </cell>
          <cell r="D325" t="str">
            <v>m³</v>
          </cell>
          <cell r="E325">
            <v>41.4</v>
          </cell>
          <cell r="F325">
            <v>9.89</v>
          </cell>
          <cell r="G325">
            <v>51.3</v>
          </cell>
          <cell r="H325" t="str">
            <v>EP-P-01</v>
          </cell>
        </row>
        <row r="326">
          <cell r="A326" t="str">
            <v>2 S 02 230 01</v>
          </cell>
          <cell r="B326" t="str">
            <v>-</v>
          </cell>
          <cell r="C326" t="str">
            <v>Base brita grad. c/ dist. agreg. contr. de greide</v>
          </cell>
          <cell r="D326" t="str">
            <v>m³</v>
          </cell>
          <cell r="E326">
            <v>41.92</v>
          </cell>
          <cell r="F326">
            <v>10.02</v>
          </cell>
          <cell r="G326">
            <v>51.94</v>
          </cell>
          <cell r="H326" t="str">
            <v>-</v>
          </cell>
        </row>
        <row r="327">
          <cell r="A327" t="str">
            <v>2 S 02 230 50</v>
          </cell>
          <cell r="B327" t="str">
            <v>-</v>
          </cell>
          <cell r="C327" t="str">
            <v>Base de brita graduada BC</v>
          </cell>
          <cell r="D327" t="str">
            <v>m³</v>
          </cell>
          <cell r="E327">
            <v>40.549999999999997</v>
          </cell>
          <cell r="F327">
            <v>9.69</v>
          </cell>
          <cell r="G327">
            <v>50.24</v>
          </cell>
          <cell r="H327" t="str">
            <v>-</v>
          </cell>
        </row>
        <row r="328">
          <cell r="A328" t="str">
            <v>2 S 02 230 51</v>
          </cell>
          <cell r="B328" t="str">
            <v>-</v>
          </cell>
          <cell r="C328" t="str">
            <v>Base brita grad.c/dist.agreg.contr.de greide BC</v>
          </cell>
          <cell r="D328" t="str">
            <v>m³</v>
          </cell>
          <cell r="E328">
            <v>41.06</v>
          </cell>
          <cell r="F328">
            <v>9.81</v>
          </cell>
          <cell r="G328">
            <v>50.88</v>
          </cell>
          <cell r="H328" t="str">
            <v>-</v>
          </cell>
        </row>
        <row r="329">
          <cell r="A329" t="str">
            <v>2 S 02 231 00</v>
          </cell>
          <cell r="B329" t="str">
            <v>-</v>
          </cell>
          <cell r="C329" t="str">
            <v>Base de macadame hidráulico</v>
          </cell>
          <cell r="D329" t="str">
            <v>m³</v>
          </cell>
          <cell r="E329">
            <v>36.39</v>
          </cell>
          <cell r="F329">
            <v>8.69</v>
          </cell>
          <cell r="G329">
            <v>45.09</v>
          </cell>
          <cell r="H329" t="str">
            <v>-</v>
          </cell>
        </row>
        <row r="330">
          <cell r="A330" t="str">
            <v>2 S 02 231 50</v>
          </cell>
          <cell r="B330" t="str">
            <v>-</v>
          </cell>
          <cell r="C330" t="str">
            <v>Base de macadame hidráulico BC</v>
          </cell>
          <cell r="D330" t="str">
            <v>m³</v>
          </cell>
          <cell r="E330">
            <v>35.590000000000003</v>
          </cell>
          <cell r="F330">
            <v>8.5</v>
          </cell>
          <cell r="G330">
            <v>44.1</v>
          </cell>
          <cell r="H330" t="str">
            <v>-</v>
          </cell>
        </row>
        <row r="331">
          <cell r="A331" t="str">
            <v>2 S 02 241 01</v>
          </cell>
          <cell r="B331" t="str">
            <v>-</v>
          </cell>
          <cell r="C331" t="str">
            <v>Base de solo cimento c/ mistura em usina</v>
          </cell>
          <cell r="D331" t="str">
            <v>m³</v>
          </cell>
          <cell r="E331">
            <v>72.59</v>
          </cell>
          <cell r="F331">
            <v>17.350000000000001</v>
          </cell>
          <cell r="G331">
            <v>89.94</v>
          </cell>
          <cell r="H331" t="str">
            <v>-</v>
          </cell>
        </row>
        <row r="332">
          <cell r="A332" t="str">
            <v>2 S 02 243 01</v>
          </cell>
          <cell r="B332" t="str">
            <v>-</v>
          </cell>
          <cell r="C332" t="str">
            <v>Sub-base de solo melhor. c/ cimento mist. em usina</v>
          </cell>
          <cell r="D332" t="str">
            <v>m³</v>
          </cell>
          <cell r="E332">
            <v>42.86</v>
          </cell>
          <cell r="F332">
            <v>10.24</v>
          </cell>
          <cell r="G332">
            <v>53.1</v>
          </cell>
          <cell r="H332" t="str">
            <v>-</v>
          </cell>
        </row>
        <row r="333">
          <cell r="A333" t="str">
            <v>2 S 02 300 00</v>
          </cell>
          <cell r="B333" t="str">
            <v>-</v>
          </cell>
          <cell r="C333" t="str">
            <v>Imprimação</v>
          </cell>
          <cell r="D333" t="str">
            <v>m²</v>
          </cell>
          <cell r="E333">
            <v>0.12</v>
          </cell>
          <cell r="F333">
            <v>0.03</v>
          </cell>
          <cell r="G333">
            <v>0.16</v>
          </cell>
          <cell r="H333" t="str">
            <v>DNER-ES-306/97</v>
          </cell>
        </row>
        <row r="334">
          <cell r="A334" t="str">
            <v>2 S 02 400 00</v>
          </cell>
          <cell r="B334" t="str">
            <v>-</v>
          </cell>
          <cell r="C334" t="str">
            <v>Pintura de ligação</v>
          </cell>
          <cell r="D334" t="str">
            <v>m²</v>
          </cell>
          <cell r="E334">
            <v>0.09</v>
          </cell>
          <cell r="F334">
            <v>0.02</v>
          </cell>
          <cell r="G334">
            <v>0.11</v>
          </cell>
          <cell r="H334" t="str">
            <v>DNER-ES-307/97</v>
          </cell>
        </row>
        <row r="335">
          <cell r="A335" t="str">
            <v>2 S 02 500 00</v>
          </cell>
          <cell r="B335" t="str">
            <v>-</v>
          </cell>
          <cell r="C335" t="str">
            <v>Tratamento superficial simples c/ cap</v>
          </cell>
          <cell r="D335" t="str">
            <v>m²</v>
          </cell>
          <cell r="E335">
            <v>0.46</v>
          </cell>
          <cell r="F335">
            <v>0.11</v>
          </cell>
          <cell r="G335">
            <v>0.56999999999999995</v>
          </cell>
          <cell r="H335" t="str">
            <v>DNER-ES-308/97</v>
          </cell>
        </row>
        <row r="336">
          <cell r="A336" t="str">
            <v>2 S 02 500 01</v>
          </cell>
          <cell r="B336" t="str">
            <v>-</v>
          </cell>
          <cell r="C336" t="str">
            <v>Tratamento superficial simples c/ emulsão</v>
          </cell>
          <cell r="D336" t="str">
            <v>m²</v>
          </cell>
          <cell r="E336">
            <v>0.43</v>
          </cell>
          <cell r="F336">
            <v>0.1</v>
          </cell>
          <cell r="G336">
            <v>0.53</v>
          </cell>
          <cell r="H336" t="str">
            <v>DNER-ES-308/97</v>
          </cell>
        </row>
        <row r="337">
          <cell r="A337" t="str">
            <v>2 S 02 500 02</v>
          </cell>
          <cell r="B337" t="str">
            <v>-</v>
          </cell>
          <cell r="C337" t="str">
            <v>Tratamento superficial simples c/ banho diluído</v>
          </cell>
          <cell r="D337" t="str">
            <v>m²</v>
          </cell>
          <cell r="E337">
            <v>0.5</v>
          </cell>
          <cell r="F337">
            <v>0.11</v>
          </cell>
          <cell r="G337">
            <v>0.62</v>
          </cell>
          <cell r="H337" t="str">
            <v>DNER-ES-308/97</v>
          </cell>
        </row>
        <row r="338">
          <cell r="A338" t="str">
            <v>2 S 02 500 50</v>
          </cell>
          <cell r="B338" t="str">
            <v>-</v>
          </cell>
          <cell r="C338" t="str">
            <v>Tratamento superficial simples c/cap BC</v>
          </cell>
          <cell r="D338" t="str">
            <v>m²</v>
          </cell>
          <cell r="E338">
            <v>0.46</v>
          </cell>
          <cell r="F338">
            <v>0.11</v>
          </cell>
          <cell r="G338">
            <v>0.56999999999999995</v>
          </cell>
          <cell r="H338" t="str">
            <v>DNER-ES-308/97</v>
          </cell>
        </row>
        <row r="339">
          <cell r="A339" t="str">
            <v>2 S 02 500 51</v>
          </cell>
          <cell r="B339" t="str">
            <v>-</v>
          </cell>
          <cell r="C339" t="str">
            <v>Tratamento superficial simples c/emulsão BC</v>
          </cell>
          <cell r="D339" t="str">
            <v>m²</v>
          </cell>
          <cell r="E339">
            <v>0.43</v>
          </cell>
          <cell r="F339">
            <v>0.1</v>
          </cell>
          <cell r="G339">
            <v>0.53</v>
          </cell>
          <cell r="H339" t="str">
            <v>DNER-ES-308/97</v>
          </cell>
        </row>
        <row r="340">
          <cell r="A340" t="str">
            <v>2 S 02 500 52</v>
          </cell>
          <cell r="B340" t="str">
            <v>-</v>
          </cell>
          <cell r="C340" t="str">
            <v>Tratamento superf.simples c/banho diluído BC</v>
          </cell>
          <cell r="D340" t="str">
            <v>m²</v>
          </cell>
          <cell r="E340">
            <v>0.49</v>
          </cell>
          <cell r="F340">
            <v>0.11</v>
          </cell>
          <cell r="G340">
            <v>0.61</v>
          </cell>
          <cell r="H340" t="str">
            <v>DNER-ES-308/97</v>
          </cell>
        </row>
        <row r="341">
          <cell r="A341" t="str">
            <v>2 S 02 501 00</v>
          </cell>
          <cell r="B341" t="str">
            <v>-</v>
          </cell>
          <cell r="C341" t="str">
            <v>Tratamento superficial duplo c/ cap</v>
          </cell>
          <cell r="D341" t="str">
            <v>m²</v>
          </cell>
          <cell r="E341">
            <v>1.35</v>
          </cell>
          <cell r="F341">
            <v>0.32</v>
          </cell>
          <cell r="G341">
            <v>1.68</v>
          </cell>
          <cell r="H341" t="str">
            <v>DNER-ES-309/97</v>
          </cell>
        </row>
        <row r="342">
          <cell r="A342" t="str">
            <v>2 S 02 501 01</v>
          </cell>
          <cell r="B342" t="str">
            <v>-</v>
          </cell>
          <cell r="C342" t="str">
            <v>Tratamento superficial duplo c/ emulsão</v>
          </cell>
          <cell r="D342" t="str">
            <v>m²</v>
          </cell>
          <cell r="E342">
            <v>1.34</v>
          </cell>
          <cell r="F342">
            <v>0.32</v>
          </cell>
          <cell r="G342">
            <v>1.66</v>
          </cell>
          <cell r="H342" t="str">
            <v>DNER-ES-309/97</v>
          </cell>
        </row>
        <row r="343">
          <cell r="A343" t="str">
            <v>2 S 02 501 02</v>
          </cell>
          <cell r="B343" t="str">
            <v>-</v>
          </cell>
          <cell r="C343" t="str">
            <v>Tratamento superficial duplo c/ banho diluído</v>
          </cell>
          <cell r="D343" t="str">
            <v>m²</v>
          </cell>
          <cell r="E343">
            <v>1.49</v>
          </cell>
          <cell r="F343">
            <v>0.35</v>
          </cell>
          <cell r="G343">
            <v>1.84</v>
          </cell>
          <cell r="H343" t="str">
            <v>DNER-ES-309/97</v>
          </cell>
        </row>
        <row r="344">
          <cell r="A344" t="str">
            <v>2 S 02 501 50</v>
          </cell>
          <cell r="B344" t="str">
            <v>-</v>
          </cell>
          <cell r="C344" t="str">
            <v>Tratamento superficial duplo c/cap BC</v>
          </cell>
          <cell r="D344" t="str">
            <v>m²</v>
          </cell>
          <cell r="E344">
            <v>1.34</v>
          </cell>
          <cell r="F344">
            <v>0.32</v>
          </cell>
          <cell r="G344">
            <v>1.66</v>
          </cell>
          <cell r="H344" t="str">
            <v>DNER-ES-309/97</v>
          </cell>
        </row>
        <row r="345">
          <cell r="A345" t="str">
            <v>2 S 02 501 51</v>
          </cell>
          <cell r="B345" t="str">
            <v>-</v>
          </cell>
          <cell r="C345" t="str">
            <v>Tratamento superficial duplo c/ emulsão BC</v>
          </cell>
          <cell r="D345" t="str">
            <v>m²</v>
          </cell>
          <cell r="E345">
            <v>1.33</v>
          </cell>
          <cell r="F345">
            <v>0.31</v>
          </cell>
          <cell r="G345">
            <v>1.65</v>
          </cell>
          <cell r="H345" t="str">
            <v>DNER-ES-309/97</v>
          </cell>
        </row>
        <row r="346">
          <cell r="A346" t="str">
            <v>2 S 02 501 52</v>
          </cell>
          <cell r="B346" t="str">
            <v>-</v>
          </cell>
          <cell r="C346" t="str">
            <v>Tratamento superficial duplo c/banho diluído BC</v>
          </cell>
          <cell r="D346" t="str">
            <v>m²</v>
          </cell>
          <cell r="E346">
            <v>1.47</v>
          </cell>
          <cell r="F346">
            <v>0.35</v>
          </cell>
          <cell r="G346">
            <v>1.83</v>
          </cell>
          <cell r="H346" t="str">
            <v>DNER-ES-309/97</v>
          </cell>
        </row>
        <row r="347">
          <cell r="A347" t="str">
            <v>2 S 02 502 00</v>
          </cell>
          <cell r="B347" t="str">
            <v>-</v>
          </cell>
          <cell r="C347" t="str">
            <v>Tratamento superficial triplo c/ cap</v>
          </cell>
          <cell r="D347" t="str">
            <v>m²</v>
          </cell>
          <cell r="E347">
            <v>1.91</v>
          </cell>
          <cell r="F347">
            <v>0.45</v>
          </cell>
          <cell r="G347">
            <v>2.37</v>
          </cell>
          <cell r="H347" t="str">
            <v>DNER-ES-310/97</v>
          </cell>
        </row>
        <row r="348">
          <cell r="A348" t="str">
            <v>2 S 02 502 01</v>
          </cell>
          <cell r="B348" t="str">
            <v>-</v>
          </cell>
          <cell r="C348" t="str">
            <v>Tratamento superficial triplo c/ emulsão</v>
          </cell>
          <cell r="D348" t="str">
            <v>m²</v>
          </cell>
          <cell r="E348">
            <v>1.94</v>
          </cell>
          <cell r="F348">
            <v>0.46</v>
          </cell>
          <cell r="G348">
            <v>2.4</v>
          </cell>
          <cell r="H348" t="str">
            <v>DNER-ES-310/97</v>
          </cell>
        </row>
        <row r="349">
          <cell r="A349" t="str">
            <v>2 S 02 502 02</v>
          </cell>
          <cell r="B349" t="str">
            <v>-</v>
          </cell>
          <cell r="C349" t="str">
            <v>Tratamento superficial triplo c/ banho diluído</v>
          </cell>
          <cell r="D349" t="str">
            <v>m²</v>
          </cell>
          <cell r="E349">
            <v>2.11</v>
          </cell>
          <cell r="F349">
            <v>0.5</v>
          </cell>
          <cell r="G349">
            <v>2.61</v>
          </cell>
          <cell r="H349" t="str">
            <v>DNER-ES-310/97</v>
          </cell>
        </row>
        <row r="350">
          <cell r="A350" t="str">
            <v>2 S 02 502 50</v>
          </cell>
          <cell r="B350" t="str">
            <v>-</v>
          </cell>
          <cell r="C350" t="str">
            <v>Tratamento superficial triplo c/ cap BC</v>
          </cell>
          <cell r="D350" t="str">
            <v>m²</v>
          </cell>
          <cell r="E350">
            <v>1.9</v>
          </cell>
          <cell r="F350">
            <v>0.45</v>
          </cell>
          <cell r="G350">
            <v>2.35</v>
          </cell>
          <cell r="H350" t="str">
            <v>DNER-ES-310/97</v>
          </cell>
        </row>
        <row r="351">
          <cell r="A351" t="str">
            <v>2 S 02 502 51</v>
          </cell>
          <cell r="B351" t="str">
            <v>-</v>
          </cell>
          <cell r="C351" t="str">
            <v>Tratamento superficial triplo c/ emulsão BC</v>
          </cell>
          <cell r="D351" t="str">
            <v>m²</v>
          </cell>
          <cell r="E351">
            <v>1.92</v>
          </cell>
          <cell r="F351">
            <v>0.46</v>
          </cell>
          <cell r="G351">
            <v>2.38</v>
          </cell>
          <cell r="H351" t="str">
            <v>DNER-ES-310/97</v>
          </cell>
        </row>
        <row r="352">
          <cell r="A352" t="str">
            <v>2 S 02 502 52</v>
          </cell>
          <cell r="B352" t="str">
            <v>-</v>
          </cell>
          <cell r="C352" t="str">
            <v>Tratamento superficial triplo c/banho diluído BC</v>
          </cell>
          <cell r="D352" t="str">
            <v>m²</v>
          </cell>
          <cell r="E352">
            <v>2.09</v>
          </cell>
          <cell r="F352">
            <v>0.5</v>
          </cell>
          <cell r="G352">
            <v>2.59</v>
          </cell>
          <cell r="H352" t="str">
            <v>DNER-ES-310/97</v>
          </cell>
        </row>
        <row r="353">
          <cell r="A353" t="str">
            <v>2 S 02 530 00</v>
          </cell>
          <cell r="B353" t="str">
            <v>-</v>
          </cell>
          <cell r="C353" t="str">
            <v>Pré-misturado a frio</v>
          </cell>
          <cell r="D353" t="str">
            <v>m³</v>
          </cell>
          <cell r="E353">
            <v>54.99</v>
          </cell>
          <cell r="F353">
            <v>13.14</v>
          </cell>
          <cell r="G353">
            <v>68.14</v>
          </cell>
          <cell r="H353" t="str">
            <v>DNER-ES-317/97</v>
          </cell>
        </row>
        <row r="354">
          <cell r="A354" t="str">
            <v>2 S 02 530 50</v>
          </cell>
          <cell r="B354" t="str">
            <v>-</v>
          </cell>
          <cell r="C354" t="str">
            <v>Pré-misturado a frio AC/BC</v>
          </cell>
          <cell r="D354" t="str">
            <v>m³</v>
          </cell>
          <cell r="E354">
            <v>57.04</v>
          </cell>
          <cell r="F354">
            <v>13.63</v>
          </cell>
          <cell r="G354">
            <v>70.67</v>
          </cell>
          <cell r="H354" t="str">
            <v>DNER-ES-317/97</v>
          </cell>
        </row>
        <row r="355">
          <cell r="A355" t="str">
            <v>2 S 02 531 00</v>
          </cell>
          <cell r="B355" t="str">
            <v>-</v>
          </cell>
          <cell r="C355" t="str">
            <v>Macadame betuminoso por penetração</v>
          </cell>
          <cell r="D355" t="str">
            <v>m³</v>
          </cell>
          <cell r="E355">
            <v>48.57</v>
          </cell>
          <cell r="F355">
            <v>11.61</v>
          </cell>
          <cell r="G355">
            <v>60.18</v>
          </cell>
          <cell r="H355" t="str">
            <v>DNER-ES-311/97</v>
          </cell>
        </row>
        <row r="356">
          <cell r="A356" t="str">
            <v>2 S 02 531 50</v>
          </cell>
          <cell r="B356" t="str">
            <v>-</v>
          </cell>
          <cell r="C356" t="str">
            <v>Macadame betuminoso por penetração BC</v>
          </cell>
          <cell r="D356" t="str">
            <v>m³</v>
          </cell>
          <cell r="E356">
            <v>47.83</v>
          </cell>
          <cell r="F356">
            <v>11.43</v>
          </cell>
          <cell r="G356">
            <v>59.26</v>
          </cell>
          <cell r="H356" t="str">
            <v>DNER-ES-311/97</v>
          </cell>
        </row>
        <row r="357">
          <cell r="A357" t="str">
            <v>2 S 02 532 00</v>
          </cell>
          <cell r="B357" t="str">
            <v>-</v>
          </cell>
          <cell r="C357" t="str">
            <v>Areia-asfalto a quente</v>
          </cell>
          <cell r="D357" t="str">
            <v>t</v>
          </cell>
          <cell r="E357">
            <v>34.79</v>
          </cell>
          <cell r="F357">
            <v>8.31</v>
          </cell>
          <cell r="G357">
            <v>43.11</v>
          </cell>
          <cell r="H357" t="str">
            <v>DNIT 032/2005-ES</v>
          </cell>
        </row>
        <row r="358">
          <cell r="A358" t="str">
            <v>2 S 02 532 50</v>
          </cell>
          <cell r="B358" t="str">
            <v>-</v>
          </cell>
          <cell r="C358" t="str">
            <v>Areia-asfalto a quente AC</v>
          </cell>
          <cell r="D358" t="str">
            <v>t</v>
          </cell>
          <cell r="E358">
            <v>45.66</v>
          </cell>
          <cell r="F358">
            <v>10.91</v>
          </cell>
          <cell r="G358">
            <v>56.57</v>
          </cell>
          <cell r="H358" t="str">
            <v>DNIT 032/2005-ES</v>
          </cell>
        </row>
        <row r="359">
          <cell r="A359" t="str">
            <v>2 S 02 540 01</v>
          </cell>
          <cell r="B359" t="str">
            <v>-</v>
          </cell>
          <cell r="C359" t="str">
            <v>Conc. betuminoso usinado a quente - capa rolamento</v>
          </cell>
          <cell r="D359" t="str">
            <v>t</v>
          </cell>
          <cell r="E359">
            <v>31.75</v>
          </cell>
          <cell r="F359">
            <v>7.58</v>
          </cell>
          <cell r="G359">
            <v>39.340000000000003</v>
          </cell>
          <cell r="H359" t="str">
            <v>DNIT 031/2004-ES</v>
          </cell>
        </row>
        <row r="360">
          <cell r="A360" t="str">
            <v>2 S 02 540 02</v>
          </cell>
          <cell r="B360" t="str">
            <v>-</v>
          </cell>
          <cell r="C360" t="str">
            <v>Concreto betuminoso usinado a quente - "blinder"</v>
          </cell>
          <cell r="D360" t="str">
            <v>t</v>
          </cell>
          <cell r="E360">
            <v>31.2</v>
          </cell>
          <cell r="F360">
            <v>7.45</v>
          </cell>
          <cell r="G360">
            <v>38.659999999999997</v>
          </cell>
          <cell r="H360" t="str">
            <v>DNIT 031/2004-ES</v>
          </cell>
        </row>
        <row r="361">
          <cell r="A361" t="str">
            <v>2 S 02 540 51</v>
          </cell>
          <cell r="B361" t="str">
            <v>-</v>
          </cell>
          <cell r="C361" t="str">
            <v>CBUQ - capa rolamento AC/BC</v>
          </cell>
          <cell r="D361" t="str">
            <v>t</v>
          </cell>
          <cell r="E361">
            <v>33.94</v>
          </cell>
          <cell r="F361">
            <v>8.11</v>
          </cell>
          <cell r="G361">
            <v>42.05</v>
          </cell>
          <cell r="H361" t="str">
            <v>DNIT 031/2004-ES</v>
          </cell>
        </row>
        <row r="362">
          <cell r="A362" t="str">
            <v>2 S 02 540 52</v>
          </cell>
          <cell r="B362" t="str">
            <v>-</v>
          </cell>
          <cell r="C362" t="str">
            <v>CBUQ - "binder" AC/BC</v>
          </cell>
          <cell r="D362" t="str">
            <v>t</v>
          </cell>
          <cell r="E362">
            <v>33.380000000000003</v>
          </cell>
          <cell r="F362">
            <v>7.97</v>
          </cell>
          <cell r="G362">
            <v>41.35</v>
          </cell>
          <cell r="H362" t="str">
            <v>DNIT 031/2004-ES</v>
          </cell>
        </row>
        <row r="363">
          <cell r="A363" t="str">
            <v>2 S 02 603 00</v>
          </cell>
          <cell r="B363" t="str">
            <v>-</v>
          </cell>
          <cell r="C363" t="str">
            <v>Sub-base de concreto rolado</v>
          </cell>
          <cell r="D363" t="str">
            <v>m³</v>
          </cell>
          <cell r="E363">
            <v>68.31</v>
          </cell>
          <cell r="F363">
            <v>16.32</v>
          </cell>
          <cell r="G363">
            <v>84.63</v>
          </cell>
        </row>
        <row r="364">
          <cell r="A364" t="str">
            <v>2 S 02 603 50</v>
          </cell>
          <cell r="B364" t="str">
            <v>-</v>
          </cell>
          <cell r="C364" t="str">
            <v>Sub-base de concreto rolado AC/BC</v>
          </cell>
          <cell r="D364" t="str">
            <v>m³</v>
          </cell>
          <cell r="E364">
            <v>67.45</v>
          </cell>
          <cell r="F364">
            <v>16.12</v>
          </cell>
          <cell r="G364">
            <v>83.57</v>
          </cell>
        </row>
        <row r="365">
          <cell r="A365" t="str">
            <v>2 S 02 604 00</v>
          </cell>
          <cell r="B365" t="str">
            <v>-</v>
          </cell>
          <cell r="C365" t="str">
            <v>Sub-base de concreto de cimento portland</v>
          </cell>
          <cell r="D365" t="str">
            <v>m³</v>
          </cell>
          <cell r="E365">
            <v>112.16</v>
          </cell>
          <cell r="F365">
            <v>26.8</v>
          </cell>
          <cell r="G365">
            <v>138.97</v>
          </cell>
        </row>
        <row r="366">
          <cell r="A366" t="str">
            <v>2 S 02 604 50</v>
          </cell>
          <cell r="B366" t="str">
            <v>-</v>
          </cell>
          <cell r="C366" t="str">
            <v>Sub-base de concreto de cimento portland AC/BC</v>
          </cell>
          <cell r="D366" t="str">
            <v>m³</v>
          </cell>
          <cell r="E366">
            <v>111.31</v>
          </cell>
          <cell r="F366">
            <v>26.6</v>
          </cell>
          <cell r="G366">
            <v>137.91</v>
          </cell>
        </row>
        <row r="367">
          <cell r="A367" t="str">
            <v>2 S 02 606 00</v>
          </cell>
          <cell r="B367" t="str">
            <v>-</v>
          </cell>
          <cell r="C367" t="str">
            <v>Concreto de cimento portland com fôrma deslizante</v>
          </cell>
          <cell r="D367" t="str">
            <v>m³</v>
          </cell>
          <cell r="E367">
            <v>146.22</v>
          </cell>
          <cell r="F367">
            <v>34.94</v>
          </cell>
          <cell r="G367">
            <v>181.17</v>
          </cell>
        </row>
        <row r="368">
          <cell r="A368" t="str">
            <v>2 S 02 606 50</v>
          </cell>
          <cell r="B368" t="str">
            <v>-</v>
          </cell>
          <cell r="C368" t="str">
            <v>Concr.de cimento portl.com fôrma deslizante AC/BC</v>
          </cell>
          <cell r="D368" t="str">
            <v>m³</v>
          </cell>
          <cell r="E368">
            <v>156.04</v>
          </cell>
          <cell r="F368">
            <v>37.29</v>
          </cell>
          <cell r="G368">
            <v>193.34</v>
          </cell>
        </row>
        <row r="369">
          <cell r="A369" t="str">
            <v>2 S 02 607 00</v>
          </cell>
          <cell r="B369" t="str">
            <v>-</v>
          </cell>
          <cell r="C369" t="str">
            <v>Concreto cimento portland c/ equip. pequeno porte</v>
          </cell>
          <cell r="D369" t="str">
            <v>m³</v>
          </cell>
          <cell r="E369">
            <v>221.2</v>
          </cell>
          <cell r="F369">
            <v>52.86</v>
          </cell>
          <cell r="G369">
            <v>274.07</v>
          </cell>
        </row>
        <row r="370">
          <cell r="A370" t="str">
            <v>2 S 02 607 50</v>
          </cell>
          <cell r="B370" t="str">
            <v>-</v>
          </cell>
          <cell r="C370" t="str">
            <v>Concr.cimento portl.c/equip.pequeno porte AC/BC</v>
          </cell>
          <cell r="D370" t="str">
            <v>m³</v>
          </cell>
          <cell r="E370">
            <v>229.32</v>
          </cell>
          <cell r="F370">
            <v>54.8</v>
          </cell>
          <cell r="G370">
            <v>284.13</v>
          </cell>
        </row>
        <row r="371">
          <cell r="A371" t="str">
            <v>2 S 02 700 01</v>
          </cell>
          <cell r="B371" t="str">
            <v>-</v>
          </cell>
          <cell r="C371" t="str">
            <v>Execução pavim. c/ peças pré-moldadas concr.</v>
          </cell>
          <cell r="D371" t="str">
            <v>m²</v>
          </cell>
          <cell r="E371">
            <v>34.06</v>
          </cell>
          <cell r="F371">
            <v>8.14</v>
          </cell>
          <cell r="G371">
            <v>42.2</v>
          </cell>
        </row>
        <row r="372">
          <cell r="A372" t="str">
            <v>2 S 02 700 51</v>
          </cell>
          <cell r="B372" t="str">
            <v>-</v>
          </cell>
          <cell r="C372" t="str">
            <v>Execução pavim.c/peças pré-moldadas concr. AC/BC</v>
          </cell>
          <cell r="D372" t="str">
            <v>m²</v>
          </cell>
          <cell r="E372">
            <v>35.43</v>
          </cell>
          <cell r="F372">
            <v>8.4600000000000009</v>
          </cell>
          <cell r="G372">
            <v>43.9</v>
          </cell>
        </row>
        <row r="373">
          <cell r="A373" t="str">
            <v>2 S 02 702 00</v>
          </cell>
          <cell r="B373" t="str">
            <v>-</v>
          </cell>
          <cell r="C373" t="str">
            <v>Limpeza e enchimento de junta de pavimento de conc</v>
          </cell>
          <cell r="D373" t="str">
            <v>m</v>
          </cell>
          <cell r="E373">
            <v>4.8</v>
          </cell>
          <cell r="F373">
            <v>1.1399999999999999</v>
          </cell>
          <cell r="G373">
            <v>5.94</v>
          </cell>
        </row>
        <row r="374">
          <cell r="A374" t="str">
            <v>2 S 03 000 02</v>
          </cell>
          <cell r="B374" t="str">
            <v>-</v>
          </cell>
          <cell r="C374" t="str">
            <v>Escavação manual de cavas em material 1a cat</v>
          </cell>
          <cell r="D374" t="str">
            <v>m³</v>
          </cell>
          <cell r="E374">
            <v>23.32</v>
          </cell>
          <cell r="F374">
            <v>5.57</v>
          </cell>
          <cell r="G374">
            <v>29.9</v>
          </cell>
        </row>
        <row r="375">
          <cell r="A375" t="str">
            <v>2 S 03 000 03</v>
          </cell>
          <cell r="B375" t="str">
            <v>-</v>
          </cell>
          <cell r="C375" t="str">
            <v>Escavação manual de cavas em material 2a cat</v>
          </cell>
          <cell r="D375" t="str">
            <v>m³</v>
          </cell>
          <cell r="E375">
            <v>31.1</v>
          </cell>
          <cell r="F375">
            <v>7.43</v>
          </cell>
          <cell r="G375">
            <v>38.54</v>
          </cell>
        </row>
        <row r="376">
          <cell r="A376" t="str">
            <v>2 S 03 010 01</v>
          </cell>
          <cell r="B376" t="str">
            <v>-</v>
          </cell>
          <cell r="C376" t="str">
            <v>Escavação em cavas de fundação com esgotamento</v>
          </cell>
          <cell r="D376" t="str">
            <v>m³</v>
          </cell>
          <cell r="E376">
            <v>26.55</v>
          </cell>
          <cell r="F376">
            <v>6.34</v>
          </cell>
          <cell r="G376">
            <v>32.89</v>
          </cell>
        </row>
        <row r="377">
          <cell r="A377" t="str">
            <v>2 S 03 119 01</v>
          </cell>
          <cell r="B377" t="str">
            <v>-</v>
          </cell>
          <cell r="C377" t="str">
            <v>Escoramento com madeira de OAE</v>
          </cell>
          <cell r="D377" t="str">
            <v>m³</v>
          </cell>
          <cell r="E377">
            <v>23.68</v>
          </cell>
          <cell r="F377">
            <v>5.66</v>
          </cell>
          <cell r="G377">
            <v>29.35</v>
          </cell>
        </row>
        <row r="378">
          <cell r="A378" t="str">
            <v>2 S 03 300 01</v>
          </cell>
          <cell r="B378" t="str">
            <v>-</v>
          </cell>
          <cell r="C378" t="str">
            <v>Confecção e lançamento concr. magro em betoneira</v>
          </cell>
          <cell r="D378" t="str">
            <v>m³</v>
          </cell>
          <cell r="E378">
            <v>136.08000000000001</v>
          </cell>
          <cell r="F378">
            <v>32.520000000000003</v>
          </cell>
          <cell r="G378">
            <v>168.61</v>
          </cell>
        </row>
        <row r="379">
          <cell r="A379" t="str">
            <v>2 S 03 300 51</v>
          </cell>
          <cell r="B379" t="str">
            <v>-</v>
          </cell>
          <cell r="C379" t="str">
            <v>Confecção e lanç.de concr.magro em betoneira AC/BC</v>
          </cell>
          <cell r="D379" t="str">
            <v>m³</v>
          </cell>
          <cell r="E379">
            <v>146.4</v>
          </cell>
          <cell r="F379">
            <v>34.99</v>
          </cell>
          <cell r="G379">
            <v>181.39</v>
          </cell>
        </row>
        <row r="380">
          <cell r="A380" t="str">
            <v>2 S 03 321 00</v>
          </cell>
          <cell r="B380" t="str">
            <v>-</v>
          </cell>
          <cell r="C380" t="str">
            <v>Conc.estr.fck=8 MPa-contr.raz.uso ger.conf. e lanç</v>
          </cell>
          <cell r="D380" t="str">
            <v>m³</v>
          </cell>
          <cell r="E380">
            <v>158.27000000000001</v>
          </cell>
          <cell r="F380">
            <v>37.82</v>
          </cell>
          <cell r="G380">
            <v>196.1</v>
          </cell>
          <cell r="H380" t="str">
            <v>DNER-ES-335/97</v>
          </cell>
        </row>
        <row r="381">
          <cell r="A381" t="str">
            <v>2 S 03 321 50</v>
          </cell>
          <cell r="B381" t="str">
            <v>-</v>
          </cell>
          <cell r="C381" t="str">
            <v>Concr.estr.fck=8 MPa-c.raz.uso ger.conf.lanç.AC/BC</v>
          </cell>
          <cell r="D381" t="str">
            <v>m³</v>
          </cell>
          <cell r="E381">
            <v>167.9</v>
          </cell>
          <cell r="F381">
            <v>40.119999999999997</v>
          </cell>
          <cell r="G381">
            <v>208.02</v>
          </cell>
          <cell r="H381" t="str">
            <v>DNER-ES-335/97</v>
          </cell>
        </row>
        <row r="382">
          <cell r="A382" t="str">
            <v>2 S 03 322 00</v>
          </cell>
          <cell r="B382" t="str">
            <v>-</v>
          </cell>
          <cell r="C382" t="str">
            <v>Conc.estr.fck=10 MPa-contr.raz.uso ger.conf.e lanç</v>
          </cell>
          <cell r="D382" t="str">
            <v>m³</v>
          </cell>
          <cell r="E382">
            <v>165.78</v>
          </cell>
          <cell r="F382">
            <v>39.619999999999997</v>
          </cell>
          <cell r="G382">
            <v>205.4</v>
          </cell>
          <cell r="H382" t="str">
            <v>DNER-ES-335/97</v>
          </cell>
        </row>
        <row r="383">
          <cell r="A383" t="str">
            <v>2 S 03 322 50</v>
          </cell>
          <cell r="B383" t="str">
            <v>-</v>
          </cell>
          <cell r="C383" t="str">
            <v>Concr.estr.fck=10MPa-c.raz.uso ger.conf.lanç.AC/BC</v>
          </cell>
          <cell r="D383" t="str">
            <v>m³</v>
          </cell>
          <cell r="E383">
            <v>175.16</v>
          </cell>
          <cell r="F383">
            <v>41.86</v>
          </cell>
          <cell r="G383">
            <v>217.03</v>
          </cell>
          <cell r="H383" t="str">
            <v>DNER-ES-335/97</v>
          </cell>
        </row>
        <row r="384">
          <cell r="A384" t="str">
            <v>2 S 03 323 00</v>
          </cell>
          <cell r="B384" t="str">
            <v>-</v>
          </cell>
          <cell r="C384" t="str">
            <v>Conc.estr.fck=12 MPa-contr.raz.uso ger.conf.e lanç</v>
          </cell>
          <cell r="D384" t="str">
            <v>m³</v>
          </cell>
          <cell r="E384">
            <v>173.94</v>
          </cell>
          <cell r="F384">
            <v>41.57</v>
          </cell>
          <cell r="G384">
            <v>215.51</v>
          </cell>
          <cell r="H384" t="str">
            <v>DNER-ES-335/97</v>
          </cell>
        </row>
        <row r="385">
          <cell r="A385" t="str">
            <v>2 S 03 323 50</v>
          </cell>
          <cell r="B385" t="str">
            <v>-</v>
          </cell>
          <cell r="C385" t="str">
            <v>Concr.estr.fck=12MPa-c.raz.uso ger.conf.lanç.AC/BC</v>
          </cell>
          <cell r="D385" t="str">
            <v>m³</v>
          </cell>
          <cell r="E385">
            <v>183.08</v>
          </cell>
          <cell r="F385">
            <v>43.75</v>
          </cell>
          <cell r="G385">
            <v>226.83</v>
          </cell>
          <cell r="H385" t="str">
            <v>DNER-ES-335/97</v>
          </cell>
        </row>
        <row r="386">
          <cell r="A386" t="str">
            <v>2 S 03 324 00</v>
          </cell>
          <cell r="B386" t="str">
            <v>-</v>
          </cell>
          <cell r="C386" t="str">
            <v>Conc.estr.fck=15 MPa-contr.raz.uso ger.conf.e lanç</v>
          </cell>
          <cell r="D386" t="str">
            <v>m³</v>
          </cell>
          <cell r="E386">
            <v>182.43</v>
          </cell>
          <cell r="F386">
            <v>43.6</v>
          </cell>
          <cell r="G386">
            <v>226.03</v>
          </cell>
          <cell r="H386" t="str">
            <v>DNER-ES-335/97</v>
          </cell>
        </row>
        <row r="387">
          <cell r="A387" t="str">
            <v>2 S 03 324 01</v>
          </cell>
          <cell r="B387" t="str">
            <v>-</v>
          </cell>
          <cell r="C387" t="str">
            <v>Conc.estr.fck=15 MPa-contr.raz.c/adit.conf. e lanç</v>
          </cell>
          <cell r="D387" t="str">
            <v>m³</v>
          </cell>
          <cell r="E387">
            <v>167.69</v>
          </cell>
          <cell r="F387">
            <v>40.08</v>
          </cell>
          <cell r="G387">
            <v>207.77</v>
          </cell>
          <cell r="H387" t="str">
            <v>DNER-ES-335/97</v>
          </cell>
        </row>
        <row r="388">
          <cell r="A388" t="str">
            <v>2 S 03 324 50</v>
          </cell>
          <cell r="B388" t="str">
            <v>-</v>
          </cell>
          <cell r="C388" t="str">
            <v>Concr.estr.fck=15MPa-c.raz.c/adit conf.lanç.AC/BC</v>
          </cell>
          <cell r="D388" t="str">
            <v>m³</v>
          </cell>
          <cell r="E388">
            <v>191.29</v>
          </cell>
          <cell r="F388">
            <v>45.72</v>
          </cell>
          <cell r="G388">
            <v>237.01</v>
          </cell>
          <cell r="H388" t="str">
            <v>DNER-ES-335/97</v>
          </cell>
        </row>
        <row r="389">
          <cell r="A389" t="str">
            <v>2 S 03 324 51</v>
          </cell>
          <cell r="B389" t="str">
            <v>-</v>
          </cell>
          <cell r="C389" t="str">
            <v>Concr.estr.fck=15MPa-c.raz.uso ger conf.lançAC/BC</v>
          </cell>
          <cell r="D389" t="str">
            <v>m³</v>
          </cell>
          <cell r="E389">
            <v>176.96</v>
          </cell>
          <cell r="F389">
            <v>42.29</v>
          </cell>
          <cell r="G389">
            <v>219.26</v>
          </cell>
          <cell r="H389" t="str">
            <v>DNER-ES-335/97</v>
          </cell>
        </row>
        <row r="390">
          <cell r="A390" t="str">
            <v>2 S 03 325 00</v>
          </cell>
          <cell r="B390" t="str">
            <v>-</v>
          </cell>
          <cell r="C390" t="str">
            <v>Conc.estr.fck=18 MPa-contr.raz.uso ger.conf.e lanç</v>
          </cell>
          <cell r="D390" t="str">
            <v>m³</v>
          </cell>
          <cell r="E390">
            <v>190.9</v>
          </cell>
          <cell r="F390">
            <v>45.62</v>
          </cell>
          <cell r="G390">
            <v>236.53</v>
          </cell>
          <cell r="H390" t="str">
            <v>DNER-ES-335/97</v>
          </cell>
        </row>
        <row r="391">
          <cell r="A391" t="str">
            <v>2 S 03 325 01</v>
          </cell>
          <cell r="B391" t="str">
            <v>-</v>
          </cell>
          <cell r="C391" t="str">
            <v>Conc.estr.fck=18 MPa-contr.raz.c/adit.conf. e lanç</v>
          </cell>
          <cell r="D391" t="str">
            <v>m³</v>
          </cell>
          <cell r="E391">
            <v>175.53</v>
          </cell>
          <cell r="F391">
            <v>41.95</v>
          </cell>
          <cell r="G391">
            <v>217.48</v>
          </cell>
          <cell r="H391" t="str">
            <v>DNER-ES-335/97</v>
          </cell>
        </row>
        <row r="392">
          <cell r="A392" t="str">
            <v>2 S 03 325 50</v>
          </cell>
          <cell r="B392" t="str">
            <v>-</v>
          </cell>
          <cell r="C392" t="str">
            <v>Concr.estr.fck=18MPa-c.raz.uso ger.conf.lanç.AC/BC</v>
          </cell>
          <cell r="D392" t="str">
            <v>m³</v>
          </cell>
          <cell r="E392">
            <v>199.5</v>
          </cell>
          <cell r="F392">
            <v>47.68</v>
          </cell>
          <cell r="G392">
            <v>247.18</v>
          </cell>
          <cell r="H392" t="str">
            <v>DNER-ES-335/97</v>
          </cell>
        </row>
        <row r="393">
          <cell r="A393" t="str">
            <v>2 S 03 325 51</v>
          </cell>
          <cell r="B393" t="str">
            <v>-</v>
          </cell>
          <cell r="C393" t="str">
            <v>Concr.estr.fck=18MPa-c.raz.c/adit conf. lanç.AC/BC</v>
          </cell>
          <cell r="D393" t="str">
            <v>m³</v>
          </cell>
          <cell r="E393">
            <v>184.54</v>
          </cell>
          <cell r="F393">
            <v>44.1</v>
          </cell>
          <cell r="G393">
            <v>228.65</v>
          </cell>
          <cell r="H393" t="str">
            <v>DNER-ES-335/97</v>
          </cell>
        </row>
        <row r="394">
          <cell r="A394" t="str">
            <v>2 S 03 326 00</v>
          </cell>
          <cell r="B394" t="str">
            <v>-</v>
          </cell>
          <cell r="C394" t="str">
            <v>Conc.estr.fck=20 MPa-contr.raz.uso ger.conf.e lanç</v>
          </cell>
          <cell r="D394" t="str">
            <v>m³</v>
          </cell>
          <cell r="E394">
            <v>197.76</v>
          </cell>
          <cell r="F394">
            <v>47.26</v>
          </cell>
          <cell r="G394">
            <v>245.03</v>
          </cell>
          <cell r="H394" t="str">
            <v>DNER-ES-335/97</v>
          </cell>
        </row>
        <row r="395">
          <cell r="A395" t="str">
            <v>2 S 03 326 01</v>
          </cell>
          <cell r="B395" t="str">
            <v>-</v>
          </cell>
          <cell r="C395" t="str">
            <v>Conc.estr.fck=20 MPa-contr.raz.c/adit.conf. e lanç</v>
          </cell>
          <cell r="D395" t="str">
            <v>m³</v>
          </cell>
          <cell r="E395">
            <v>182.52</v>
          </cell>
          <cell r="F395">
            <v>43.62</v>
          </cell>
          <cell r="G395">
            <v>226.14</v>
          </cell>
          <cell r="H395" t="str">
            <v>DNER-ES-335/97</v>
          </cell>
        </row>
        <row r="396">
          <cell r="A396" t="str">
            <v>2 S 03 326 50</v>
          </cell>
          <cell r="B396" t="str">
            <v>-</v>
          </cell>
          <cell r="C396" t="str">
            <v>Concr.estr.fck=20MPa-c.raz.uso ger.conf.lanç AC/BC</v>
          </cell>
          <cell r="D396" t="str">
            <v>m³</v>
          </cell>
          <cell r="E396">
            <v>206.14</v>
          </cell>
          <cell r="F396">
            <v>49.26</v>
          </cell>
          <cell r="G396">
            <v>255.41</v>
          </cell>
          <cell r="H396" t="str">
            <v>DNER-ES-335/97</v>
          </cell>
        </row>
        <row r="397">
          <cell r="A397" t="str">
            <v>2 S 03 326 51</v>
          </cell>
          <cell r="B397" t="str">
            <v>-</v>
          </cell>
          <cell r="C397" t="str">
            <v>Concr.estr.fck=20MPa-c.raz.c/adit conf.lanç.AC/BC</v>
          </cell>
          <cell r="D397" t="str">
            <v>m³</v>
          </cell>
          <cell r="E397">
            <v>191.32</v>
          </cell>
          <cell r="F397">
            <v>45.72</v>
          </cell>
          <cell r="G397">
            <v>237.05</v>
          </cell>
          <cell r="H397" t="str">
            <v>DNER-ES-335/97</v>
          </cell>
        </row>
        <row r="398">
          <cell r="A398" t="str">
            <v>2 S 03 327 00</v>
          </cell>
          <cell r="B398" t="str">
            <v>-</v>
          </cell>
          <cell r="C398" t="str">
            <v>Conc.estr.fck=22 MPa-contr.raz.uso ger.conf.e lanç</v>
          </cell>
          <cell r="D398" t="str">
            <v>m³</v>
          </cell>
          <cell r="E398">
            <v>205.91</v>
          </cell>
          <cell r="F398">
            <v>49.21</v>
          </cell>
          <cell r="G398">
            <v>255.13</v>
          </cell>
          <cell r="H398" t="str">
            <v>DNER-ES-335/97</v>
          </cell>
        </row>
        <row r="399">
          <cell r="A399" t="str">
            <v>2 S 03 327 50</v>
          </cell>
          <cell r="B399" t="str">
            <v>-</v>
          </cell>
          <cell r="C399" t="str">
            <v>Concr estr.fck=24MPa-c.raz.uso ger conf.lanç.AC/BC</v>
          </cell>
          <cell r="D399" t="str">
            <v>m³</v>
          </cell>
          <cell r="E399">
            <v>214.04</v>
          </cell>
          <cell r="F399">
            <v>51.15</v>
          </cell>
          <cell r="G399">
            <v>265.2</v>
          </cell>
          <cell r="H399" t="str">
            <v>DNER-ES-335/97</v>
          </cell>
        </row>
        <row r="400">
          <cell r="A400" t="str">
            <v>2 S 03 328 00</v>
          </cell>
          <cell r="B400" t="str">
            <v>-</v>
          </cell>
          <cell r="C400" t="str">
            <v>Conc.estr.fck=24 MPa-contr.raz.uso ger.conf.e lanç</v>
          </cell>
          <cell r="D400" t="str">
            <v>m³</v>
          </cell>
          <cell r="E400">
            <v>214.16</v>
          </cell>
          <cell r="F400">
            <v>51.18</v>
          </cell>
          <cell r="G400">
            <v>265.35000000000002</v>
          </cell>
          <cell r="H400" t="str">
            <v>DNER-ES-335/97</v>
          </cell>
        </row>
        <row r="401">
          <cell r="A401" t="str">
            <v>2 S 03 328 50</v>
          </cell>
          <cell r="B401" t="str">
            <v>-</v>
          </cell>
          <cell r="C401" t="str">
            <v>Concr.estr.fck=25MPa-c.raz.c/adit conf.lanç.AC/BC</v>
          </cell>
          <cell r="D401" t="str">
            <v>m³</v>
          </cell>
          <cell r="E401">
            <v>222.29</v>
          </cell>
          <cell r="F401">
            <v>53.12</v>
          </cell>
          <cell r="G401">
            <v>275.42</v>
          </cell>
          <cell r="H401" t="str">
            <v>DNER-ES-335/97</v>
          </cell>
        </row>
        <row r="402">
          <cell r="A402" t="str">
            <v>2 S 03 329 00</v>
          </cell>
          <cell r="B402" t="str">
            <v>-</v>
          </cell>
          <cell r="C402" t="str">
            <v>Conc.estr.fck=25 MPa-contr.raz.c/adit.conf. e lanç</v>
          </cell>
          <cell r="D402" t="str">
            <v>m³</v>
          </cell>
          <cell r="E402">
            <v>198.24</v>
          </cell>
          <cell r="F402">
            <v>47.37</v>
          </cell>
          <cell r="G402">
            <v>245.61</v>
          </cell>
          <cell r="H402" t="str">
            <v>DNER-ES-335/97</v>
          </cell>
        </row>
        <row r="403">
          <cell r="A403" t="str">
            <v>2 S 03 329 01</v>
          </cell>
          <cell r="B403" t="str">
            <v>-</v>
          </cell>
          <cell r="C403" t="str">
            <v>Conc.estr.fck=26 MPa-contr.raz.uso ger.conf.e lanç</v>
          </cell>
          <cell r="D403" t="str">
            <v>m³</v>
          </cell>
          <cell r="E403">
            <v>221.66</v>
          </cell>
          <cell r="F403">
            <v>52.97</v>
          </cell>
          <cell r="G403">
            <v>274.64</v>
          </cell>
          <cell r="H403" t="str">
            <v>DNER-ES-335/97</v>
          </cell>
        </row>
        <row r="404">
          <cell r="A404" t="str">
            <v>2 S 03 329 02</v>
          </cell>
          <cell r="B404" t="str">
            <v>-</v>
          </cell>
          <cell r="C404" t="str">
            <v>Conc.estr.fck=30 MPa-contr.raz.uso ger.conf.e lanç</v>
          </cell>
          <cell r="D404" t="str">
            <v>m³</v>
          </cell>
          <cell r="E404">
            <v>229.08</v>
          </cell>
          <cell r="F404">
            <v>54.75</v>
          </cell>
          <cell r="G404">
            <v>283.83</v>
          </cell>
          <cell r="H404" t="str">
            <v>DNER-ES-335/97</v>
          </cell>
        </row>
        <row r="405">
          <cell r="A405" t="str">
            <v>2 S 03 329 03</v>
          </cell>
          <cell r="B405" t="str">
            <v>-</v>
          </cell>
          <cell r="C405" t="str">
            <v>Conc.estr.fck=30 MPa-contr.raz. c/adit.conf.e lanç</v>
          </cell>
          <cell r="D405" t="str">
            <v>m³</v>
          </cell>
          <cell r="E405">
            <v>212.58</v>
          </cell>
          <cell r="F405">
            <v>50.8</v>
          </cell>
          <cell r="G405">
            <v>263.39</v>
          </cell>
          <cell r="H405" t="str">
            <v>DNER-ES-335/97</v>
          </cell>
        </row>
        <row r="406">
          <cell r="A406" t="str">
            <v>2 S 03 329 04</v>
          </cell>
          <cell r="B406" t="str">
            <v>-</v>
          </cell>
          <cell r="C406" t="str">
            <v>Conc.estr.fck=35 MPa-contr.raz.c/adit.conf. e lanç</v>
          </cell>
          <cell r="D406" t="str">
            <v>m³</v>
          </cell>
          <cell r="E406">
            <v>226.67</v>
          </cell>
          <cell r="F406">
            <v>54.17</v>
          </cell>
          <cell r="G406">
            <v>280.83999999999997</v>
          </cell>
          <cell r="H406" t="str">
            <v>DNER-ES-335/97</v>
          </cell>
        </row>
        <row r="407">
          <cell r="A407" t="str">
            <v>2 S 03 329 50</v>
          </cell>
          <cell r="B407" t="str">
            <v>-</v>
          </cell>
          <cell r="C407" t="str">
            <v>Concr.estr.fck=26MPa-c.raz.uso ger conf.lanc.AC/BC</v>
          </cell>
          <cell r="D407" t="str">
            <v>m³</v>
          </cell>
          <cell r="E407">
            <v>206.55</v>
          </cell>
          <cell r="F407">
            <v>49.36</v>
          </cell>
          <cell r="G407">
            <v>255.92</v>
          </cell>
          <cell r="H407" t="str">
            <v>DNER-ES-335/97</v>
          </cell>
        </row>
        <row r="408">
          <cell r="A408" t="str">
            <v>2 S 03 329 51</v>
          </cell>
          <cell r="B408" t="str">
            <v>-</v>
          </cell>
          <cell r="C408" t="str">
            <v>Concr.estr.fck=30MPa-c.raz.uso ger.conf.lanc.AC/BC</v>
          </cell>
          <cell r="D408" t="str">
            <v>m³</v>
          </cell>
          <cell r="E408">
            <v>229.52</v>
          </cell>
          <cell r="F408">
            <v>54.85</v>
          </cell>
          <cell r="G408">
            <v>284.37</v>
          </cell>
          <cell r="H408" t="str">
            <v>DNER-ES-335/97</v>
          </cell>
        </row>
        <row r="409">
          <cell r="A409" t="str">
            <v>2 S 03 329 52</v>
          </cell>
          <cell r="B409" t="str">
            <v>-</v>
          </cell>
          <cell r="C409" t="str">
            <v>Concr.estr.fck=30MPa-c.raz.c/adit.conf.lanc.AC/BC</v>
          </cell>
          <cell r="D409" t="str">
            <v>m³</v>
          </cell>
          <cell r="E409">
            <v>236.47</v>
          </cell>
          <cell r="F409">
            <v>56.51</v>
          </cell>
          <cell r="G409">
            <v>292.98</v>
          </cell>
          <cell r="H409" t="str">
            <v>DNER-ES-335/97</v>
          </cell>
        </row>
        <row r="410">
          <cell r="A410" t="str">
            <v>2 S 03 329 53</v>
          </cell>
          <cell r="B410" t="str">
            <v>-</v>
          </cell>
          <cell r="C410" t="str">
            <v>Concr.estr.fck=35MPa-c.raz.uso ger.conf.lanc.AC/BC</v>
          </cell>
          <cell r="D410" t="str">
            <v>m³</v>
          </cell>
          <cell r="E410">
            <v>220.48</v>
          </cell>
          <cell r="F410">
            <v>52.69</v>
          </cell>
          <cell r="G410">
            <v>273.17</v>
          </cell>
          <cell r="H410" t="str">
            <v>DNER-ES-335/97</v>
          </cell>
        </row>
        <row r="411">
          <cell r="A411" t="str">
            <v>2 S 03 329 54</v>
          </cell>
          <cell r="B411" t="str">
            <v>-</v>
          </cell>
          <cell r="C411" t="str">
            <v>Concr.estr.fck=35Mpa-c.raz c/adit.conf.lanc.AC/BC</v>
          </cell>
          <cell r="D411" t="str">
            <v>m³</v>
          </cell>
          <cell r="E411">
            <v>234.05</v>
          </cell>
          <cell r="F411">
            <v>55.93</v>
          </cell>
          <cell r="G411">
            <v>289.99</v>
          </cell>
          <cell r="H411" t="str">
            <v>DNER-ES-335/97</v>
          </cell>
        </row>
        <row r="412">
          <cell r="A412" t="str">
            <v>2 S 03 370 00</v>
          </cell>
          <cell r="B412" t="str">
            <v>-</v>
          </cell>
          <cell r="C412" t="str">
            <v>Forma comum de madeira</v>
          </cell>
          <cell r="D412" t="str">
            <v>m²</v>
          </cell>
          <cell r="E412">
            <v>30.39</v>
          </cell>
          <cell r="F412">
            <v>7.26</v>
          </cell>
          <cell r="G412">
            <v>37.659999999999997</v>
          </cell>
          <cell r="H412" t="str">
            <v>DNER-ES-333/97</v>
          </cell>
        </row>
        <row r="413">
          <cell r="A413" t="str">
            <v>2 S 03 371 01</v>
          </cell>
          <cell r="B413" t="str">
            <v>-</v>
          </cell>
          <cell r="C413" t="str">
            <v>Forma de placa compensada resinada</v>
          </cell>
          <cell r="D413" t="str">
            <v>m²</v>
          </cell>
          <cell r="E413">
            <v>21.9</v>
          </cell>
          <cell r="F413">
            <v>5.23</v>
          </cell>
          <cell r="G413">
            <v>27.13</v>
          </cell>
          <cell r="H413" t="str">
            <v>DNER-ES-333/97</v>
          </cell>
        </row>
        <row r="414">
          <cell r="A414" t="str">
            <v>2 S 03 371 02</v>
          </cell>
          <cell r="B414" t="str">
            <v>-</v>
          </cell>
          <cell r="C414" t="str">
            <v>Forma de placa compensada plastificada</v>
          </cell>
          <cell r="D414" t="str">
            <v>m²</v>
          </cell>
          <cell r="E414">
            <v>24.01</v>
          </cell>
          <cell r="F414">
            <v>5.74</v>
          </cell>
          <cell r="G414">
            <v>29.75</v>
          </cell>
          <cell r="H414" t="str">
            <v>DNER-ES-333/97</v>
          </cell>
        </row>
        <row r="415">
          <cell r="A415" t="str">
            <v>2 S 03 372 01</v>
          </cell>
          <cell r="B415" t="str">
            <v>-</v>
          </cell>
          <cell r="C415" t="str">
            <v>Formas para tubulão</v>
          </cell>
          <cell r="D415" t="str">
            <v>m²</v>
          </cell>
          <cell r="E415">
            <v>14.83</v>
          </cell>
          <cell r="F415">
            <v>3.54</v>
          </cell>
          <cell r="G415">
            <v>18.37</v>
          </cell>
          <cell r="H415" t="str">
            <v>DNER-ES-333/97</v>
          </cell>
        </row>
        <row r="416">
          <cell r="A416" t="str">
            <v>2 S 03 401 01</v>
          </cell>
          <cell r="B416" t="str">
            <v>-</v>
          </cell>
          <cell r="C416" t="str">
            <v>Estaca tipo Franki D=350 mm</v>
          </cell>
          <cell r="D416" t="str">
            <v>m</v>
          </cell>
          <cell r="E416">
            <v>110.41</v>
          </cell>
          <cell r="F416">
            <v>26.38</v>
          </cell>
          <cell r="G416">
            <v>136.80000000000001</v>
          </cell>
          <cell r="H416" t="str">
            <v>EC-OAE-22</v>
          </cell>
        </row>
        <row r="417">
          <cell r="A417" t="str">
            <v>2 S 03 401 02</v>
          </cell>
          <cell r="B417" t="str">
            <v>-</v>
          </cell>
          <cell r="C417" t="str">
            <v>Estaca tipo Franki D=400 mm</v>
          </cell>
          <cell r="D417" t="str">
            <v>m</v>
          </cell>
          <cell r="E417">
            <v>120.22</v>
          </cell>
          <cell r="F417">
            <v>28.73</v>
          </cell>
          <cell r="G417">
            <v>148.94999999999999</v>
          </cell>
          <cell r="H417" t="str">
            <v>EC-OAE-22</v>
          </cell>
        </row>
        <row r="418">
          <cell r="A418" t="str">
            <v>2 S 03 401 03</v>
          </cell>
          <cell r="B418" t="str">
            <v>-</v>
          </cell>
          <cell r="C418" t="str">
            <v>Estaca tipo Franki D=520 mm</v>
          </cell>
          <cell r="D418" t="str">
            <v>m</v>
          </cell>
          <cell r="E418">
            <v>166.79</v>
          </cell>
          <cell r="F418">
            <v>39.86</v>
          </cell>
          <cell r="G418">
            <v>206.66</v>
          </cell>
          <cell r="H418" t="str">
            <v>EC-OAE-22</v>
          </cell>
        </row>
        <row r="419">
          <cell r="A419" t="str">
            <v>2 S 03 401 04</v>
          </cell>
          <cell r="B419" t="str">
            <v>-</v>
          </cell>
          <cell r="C419" t="str">
            <v>Estaca tipo Franki D=600 mm</v>
          </cell>
          <cell r="D419" t="str">
            <v>m</v>
          </cell>
          <cell r="E419">
            <v>209.15</v>
          </cell>
          <cell r="F419">
            <v>49.98</v>
          </cell>
          <cell r="G419">
            <v>259.14</v>
          </cell>
          <cell r="H419" t="str">
            <v>EC-OAE-22</v>
          </cell>
        </row>
        <row r="420">
          <cell r="A420" t="str">
            <v>2 S 03 401 51</v>
          </cell>
          <cell r="B420" t="str">
            <v>-</v>
          </cell>
          <cell r="C420" t="str">
            <v>Estaca tipo Franki D=350 mm AC/BC</v>
          </cell>
          <cell r="D420" t="str">
            <v>m</v>
          </cell>
          <cell r="E420">
            <v>111.3</v>
          </cell>
          <cell r="F420">
            <v>26.6</v>
          </cell>
          <cell r="G420">
            <v>137.9</v>
          </cell>
          <cell r="H420" t="str">
            <v>EC-OAE-22</v>
          </cell>
        </row>
        <row r="421">
          <cell r="A421" t="str">
            <v>2 S 03 401 52</v>
          </cell>
          <cell r="B421" t="str">
            <v>-</v>
          </cell>
          <cell r="C421" t="str">
            <v>Estaca tipo Franki D=400 mm AC/BC</v>
          </cell>
          <cell r="D421" t="str">
            <v>m</v>
          </cell>
          <cell r="E421">
            <v>121.28</v>
          </cell>
          <cell r="F421">
            <v>28.98</v>
          </cell>
          <cell r="G421">
            <v>150.27000000000001</v>
          </cell>
          <cell r="H421" t="str">
            <v>EC-OAE-22</v>
          </cell>
        </row>
        <row r="422">
          <cell r="A422" t="str">
            <v>2 S 03 401 53</v>
          </cell>
          <cell r="B422" t="str">
            <v>-</v>
          </cell>
          <cell r="C422" t="str">
            <v>Estaca tipo Franki D=520 mm AC/BC</v>
          </cell>
          <cell r="D422" t="str">
            <v>m</v>
          </cell>
          <cell r="E422">
            <v>168.66</v>
          </cell>
          <cell r="F422">
            <v>40.299999999999997</v>
          </cell>
          <cell r="G422">
            <v>208.97</v>
          </cell>
          <cell r="H422" t="str">
            <v>EC-OAE-22</v>
          </cell>
        </row>
        <row r="423">
          <cell r="A423" t="str">
            <v>2 S 03 401 54</v>
          </cell>
          <cell r="B423" t="str">
            <v>-</v>
          </cell>
          <cell r="C423" t="str">
            <v>Estaca tipo Franki D=600 mm AC/BC</v>
          </cell>
          <cell r="D423" t="str">
            <v>m</v>
          </cell>
          <cell r="E423">
            <v>211.64</v>
          </cell>
          <cell r="F423">
            <v>50.58</v>
          </cell>
          <cell r="G423">
            <v>262.22000000000003</v>
          </cell>
          <cell r="H423" t="str">
            <v>EC-OAE-22</v>
          </cell>
        </row>
        <row r="424">
          <cell r="A424" t="str">
            <v>2 S 03 402 01</v>
          </cell>
          <cell r="B424" t="str">
            <v>-</v>
          </cell>
          <cell r="C424" t="str">
            <v>Cravação estacas pré-mold. de concreto 30 x 30 cm</v>
          </cell>
          <cell r="D424" t="str">
            <v>m</v>
          </cell>
          <cell r="E424">
            <v>114.46</v>
          </cell>
          <cell r="F424">
            <v>27.35</v>
          </cell>
          <cell r="G424">
            <v>141.81</v>
          </cell>
        </row>
        <row r="425">
          <cell r="A425" t="str">
            <v>2 S 03 402 51</v>
          </cell>
          <cell r="B425" t="str">
            <v>-</v>
          </cell>
          <cell r="C425" t="str">
            <v>Cravação estacas pré-mold. concreto 30x30 cm AC/BC</v>
          </cell>
          <cell r="D425" t="str">
            <v>m</v>
          </cell>
          <cell r="E425">
            <v>115.26</v>
          </cell>
          <cell r="F425">
            <v>27.54</v>
          </cell>
          <cell r="G425">
            <v>142.80000000000001</v>
          </cell>
        </row>
        <row r="426">
          <cell r="A426" t="str">
            <v>2 S 03 404 01</v>
          </cell>
          <cell r="B426" t="str">
            <v>-</v>
          </cell>
          <cell r="C426" t="str">
            <v>Forn. e crav. estacas perfil met. I de 10" simples</v>
          </cell>
          <cell r="D426" t="str">
            <v>m</v>
          </cell>
          <cell r="E426">
            <v>257.24</v>
          </cell>
          <cell r="F426">
            <v>61.48</v>
          </cell>
          <cell r="G426">
            <v>318.72000000000003</v>
          </cell>
        </row>
        <row r="427">
          <cell r="A427" t="str">
            <v>2 S 03 404 04</v>
          </cell>
          <cell r="B427" t="str">
            <v>-</v>
          </cell>
          <cell r="C427" t="str">
            <v>Forn. e crav. estacas perfil met. I de 10" duplo</v>
          </cell>
          <cell r="D427" t="str">
            <v>m</v>
          </cell>
          <cell r="E427">
            <v>416.51</v>
          </cell>
          <cell r="F427">
            <v>99.54</v>
          </cell>
          <cell r="G427">
            <v>516.05999999999995</v>
          </cell>
        </row>
        <row r="428">
          <cell r="A428" t="str">
            <v>2 S 03 404 11</v>
          </cell>
          <cell r="B428" t="str">
            <v>-</v>
          </cell>
          <cell r="C428" t="str">
            <v>Cravação estacas met. trilhos soldados - estrela</v>
          </cell>
          <cell r="D428" t="str">
            <v>m</v>
          </cell>
          <cell r="E428">
            <v>463.98</v>
          </cell>
          <cell r="F428">
            <v>110.89</v>
          </cell>
          <cell r="G428">
            <v>574.87</v>
          </cell>
        </row>
        <row r="429">
          <cell r="A429" t="str">
            <v>2 S 03 410 01</v>
          </cell>
          <cell r="B429" t="str">
            <v>-</v>
          </cell>
          <cell r="C429" t="str">
            <v>Tubulão a céu aberto diâmetro externo = 1,00 m</v>
          </cell>
          <cell r="D429" t="str">
            <v>m</v>
          </cell>
          <cell r="E429">
            <v>741.31</v>
          </cell>
          <cell r="F429">
            <v>177.17</v>
          </cell>
          <cell r="G429">
            <v>918.49</v>
          </cell>
          <cell r="H429" t="str">
            <v>DNER-ES-334/97</v>
          </cell>
        </row>
        <row r="430">
          <cell r="A430" t="str">
            <v>2 S 03 410 11</v>
          </cell>
          <cell r="B430" t="str">
            <v>-</v>
          </cell>
          <cell r="C430" t="str">
            <v>Tubulão a céu aberto diâmetro externo = 1,20 m</v>
          </cell>
          <cell r="D430" t="str">
            <v>m</v>
          </cell>
          <cell r="E430">
            <v>947.19</v>
          </cell>
          <cell r="F430">
            <v>226.37</v>
          </cell>
          <cell r="G430">
            <v>1173.57</v>
          </cell>
          <cell r="H430" t="str">
            <v>DNER-ES-334/97</v>
          </cell>
        </row>
        <row r="431">
          <cell r="A431" t="str">
            <v>2 S 03 410 21</v>
          </cell>
          <cell r="B431" t="str">
            <v>-</v>
          </cell>
          <cell r="C431" t="str">
            <v>Tubulão a céu aberto diâmetro externo = 1,40 m</v>
          </cell>
          <cell r="D431" t="str">
            <v>m</v>
          </cell>
          <cell r="E431">
            <v>1171</v>
          </cell>
          <cell r="F431">
            <v>279.86</v>
          </cell>
          <cell r="G431">
            <v>1450.87</v>
          </cell>
          <cell r="H431" t="str">
            <v>DNER-ES-334/97</v>
          </cell>
        </row>
        <row r="432">
          <cell r="A432" t="str">
            <v>2 S 03 410 31</v>
          </cell>
          <cell r="B432" t="str">
            <v>-</v>
          </cell>
          <cell r="C432" t="str">
            <v>Tubulão a céu aberto diâmetro externo = 1,60 m</v>
          </cell>
          <cell r="D432" t="str">
            <v>m</v>
          </cell>
          <cell r="E432">
            <v>1399.71</v>
          </cell>
          <cell r="F432">
            <v>334.53</v>
          </cell>
          <cell r="G432">
            <v>1734.24</v>
          </cell>
          <cell r="H432" t="str">
            <v>DNER-ES-334/97</v>
          </cell>
        </row>
        <row r="433">
          <cell r="A433" t="str">
            <v>2 S 03 410 41</v>
          </cell>
          <cell r="B433" t="str">
            <v>-</v>
          </cell>
          <cell r="C433" t="str">
            <v>Tubulão a céu aberto diâmetro externo = 1,80 m</v>
          </cell>
          <cell r="D433" t="str">
            <v>m</v>
          </cell>
          <cell r="E433">
            <v>1672.3</v>
          </cell>
          <cell r="F433">
            <v>399.68</v>
          </cell>
          <cell r="G433">
            <v>2071.98</v>
          </cell>
          <cell r="H433" t="str">
            <v>DNER-ES-334/97</v>
          </cell>
        </row>
        <row r="434">
          <cell r="A434" t="str">
            <v>2 S 03 410 51</v>
          </cell>
          <cell r="B434" t="str">
            <v>-</v>
          </cell>
          <cell r="C434" t="str">
            <v>Tubulão a céu aberto diâmetro externo = 2,00 m</v>
          </cell>
          <cell r="D434" t="str">
            <v>m</v>
          </cell>
          <cell r="E434">
            <v>1976.96</v>
          </cell>
          <cell r="F434">
            <v>472.49</v>
          </cell>
          <cell r="G434">
            <v>2449.46</v>
          </cell>
          <cell r="H434" t="str">
            <v>DNER-ES-334/97</v>
          </cell>
        </row>
        <row r="435">
          <cell r="A435" t="str">
            <v>2 S 03 410 61</v>
          </cell>
          <cell r="B435" t="str">
            <v>-</v>
          </cell>
          <cell r="C435" t="str">
            <v>Tubulão a céu aberto diâmetro externo = 2,20 m</v>
          </cell>
          <cell r="D435" t="str">
            <v>m</v>
          </cell>
          <cell r="E435">
            <v>2349.23</v>
          </cell>
          <cell r="F435">
            <v>561.46</v>
          </cell>
          <cell r="G435">
            <v>2910.69</v>
          </cell>
          <cell r="H435" t="str">
            <v>DNER-ES-334/97</v>
          </cell>
        </row>
        <row r="436">
          <cell r="A436" t="str">
            <v>2 S 03 411 11</v>
          </cell>
          <cell r="B436" t="str">
            <v>-</v>
          </cell>
          <cell r="C436" t="str">
            <v>Tub.ar comp.D=1,2 m prof.até 12 m lâmina d'água LF</v>
          </cell>
          <cell r="D436" t="str">
            <v>m</v>
          </cell>
          <cell r="E436">
            <v>1993.4</v>
          </cell>
          <cell r="F436">
            <v>476.42</v>
          </cell>
          <cell r="G436">
            <v>2469.8200000000002</v>
          </cell>
          <cell r="H436" t="str">
            <v>DNER-ES-334/97</v>
          </cell>
        </row>
        <row r="437">
          <cell r="A437" t="str">
            <v>2 S 03 411 12</v>
          </cell>
          <cell r="B437" t="str">
            <v>-</v>
          </cell>
          <cell r="C437" t="str">
            <v>Tub.ar comp.D=1,2 m prof. 12/18 m lâmina d'água LF</v>
          </cell>
          <cell r="D437" t="str">
            <v>m</v>
          </cell>
          <cell r="E437">
            <v>2202.86</v>
          </cell>
          <cell r="F437">
            <v>526.48</v>
          </cell>
          <cell r="G437">
            <v>2739.35</v>
          </cell>
          <cell r="H437" t="str">
            <v>DNER-ES-334/97</v>
          </cell>
        </row>
        <row r="438">
          <cell r="A438" t="str">
            <v>2 S 03 411 13</v>
          </cell>
          <cell r="B438" t="str">
            <v>-</v>
          </cell>
          <cell r="C438" t="str">
            <v>Tub.ar comp.D=1,2 m prof. 18/24 m lâmina d'água LF</v>
          </cell>
          <cell r="D438" t="str">
            <v>m</v>
          </cell>
          <cell r="E438">
            <v>2431.29</v>
          </cell>
          <cell r="F438">
            <v>581.08000000000004</v>
          </cell>
          <cell r="G438">
            <v>3012.37</v>
          </cell>
          <cell r="H438" t="str">
            <v>DNER-ES-334/97</v>
          </cell>
        </row>
        <row r="439">
          <cell r="A439" t="str">
            <v>2 S 03 411 14</v>
          </cell>
          <cell r="B439" t="str">
            <v>-</v>
          </cell>
          <cell r="C439" t="str">
            <v>Tub.ar comp.D=1,2 m prof. 24/27 m lâmina d'água LF</v>
          </cell>
          <cell r="D439" t="str">
            <v>m</v>
          </cell>
          <cell r="E439">
            <v>2767.64</v>
          </cell>
          <cell r="F439">
            <v>661.46</v>
          </cell>
          <cell r="G439">
            <v>3429.11</v>
          </cell>
          <cell r="H439" t="str">
            <v>DNER-ES-334/97</v>
          </cell>
        </row>
        <row r="440">
          <cell r="A440" t="str">
            <v>2 S 03 411 15</v>
          </cell>
          <cell r="B440" t="str">
            <v>-</v>
          </cell>
          <cell r="C440" t="str">
            <v>Tub.ar.comp.D=1,2 m prof. 27/31 m lâmina d'água LF</v>
          </cell>
          <cell r="D440" t="str">
            <v>m</v>
          </cell>
          <cell r="E440">
            <v>3253.02</v>
          </cell>
          <cell r="F440">
            <v>777.47</v>
          </cell>
          <cell r="G440">
            <v>4030.5</v>
          </cell>
          <cell r="H440" t="str">
            <v>DNER-ES-334/97</v>
          </cell>
        </row>
        <row r="441">
          <cell r="A441" t="str">
            <v>2 S 03 411 21</v>
          </cell>
          <cell r="B441" t="str">
            <v>-</v>
          </cell>
          <cell r="C441" t="str">
            <v>Tub.ar.comp.D=1,4 m prof.até 12 m lâmina d'água LF</v>
          </cell>
          <cell r="D441" t="str">
            <v>m</v>
          </cell>
          <cell r="E441">
            <v>2555.09</v>
          </cell>
          <cell r="F441">
            <v>610.66</v>
          </cell>
          <cell r="G441">
            <v>3165.76</v>
          </cell>
          <cell r="H441" t="str">
            <v>DNER-ES-334/97</v>
          </cell>
        </row>
        <row r="442">
          <cell r="A442" t="str">
            <v>2 S 03 411 22</v>
          </cell>
          <cell r="B442" t="str">
            <v>-</v>
          </cell>
          <cell r="C442" t="str">
            <v>Tub.ar comp.D=1,4 m prof. 12/18 m lâmina d'água LF</v>
          </cell>
          <cell r="D442" t="str">
            <v>m</v>
          </cell>
          <cell r="E442">
            <v>2836.51</v>
          </cell>
          <cell r="F442">
            <v>677.92</v>
          </cell>
          <cell r="G442">
            <v>3514.44</v>
          </cell>
          <cell r="H442" t="str">
            <v>DNER-ES-334/97</v>
          </cell>
        </row>
        <row r="443">
          <cell r="A443" t="str">
            <v>2 S 03 411 23</v>
          </cell>
          <cell r="B443" t="str">
            <v>-</v>
          </cell>
          <cell r="C443" t="str">
            <v>Tub.ar comp.D=1,4 m prof. 18/24 m lâmina d'água LF</v>
          </cell>
          <cell r="D443" t="str">
            <v>m</v>
          </cell>
          <cell r="E443">
            <v>3142.81</v>
          </cell>
          <cell r="F443">
            <v>751.13</v>
          </cell>
          <cell r="G443">
            <v>3893.94</v>
          </cell>
          <cell r="H443" t="str">
            <v>DNER-ES-334/97</v>
          </cell>
        </row>
        <row r="444">
          <cell r="A444" t="str">
            <v>2 S 03 411 24</v>
          </cell>
          <cell r="B444" t="str">
            <v>-</v>
          </cell>
          <cell r="C444" t="str">
            <v>Tub.ar comp.D=1,4 m prof. 24/27 m lâmina d'água LF</v>
          </cell>
          <cell r="D444" t="str">
            <v>m</v>
          </cell>
          <cell r="E444">
            <v>3594.12</v>
          </cell>
          <cell r="F444">
            <v>858.99</v>
          </cell>
          <cell r="G444">
            <v>4453.1099999999997</v>
          </cell>
          <cell r="H444" t="str">
            <v>DNER-ES-334/97</v>
          </cell>
        </row>
        <row r="445">
          <cell r="A445" t="str">
            <v>2 S 03 411 25</v>
          </cell>
          <cell r="B445" t="str">
            <v>-</v>
          </cell>
          <cell r="C445" t="str">
            <v>Tub.ar comp.D=1,4 m prof. 27/31 m lâmina d'água LF</v>
          </cell>
          <cell r="D445" t="str">
            <v>m</v>
          </cell>
          <cell r="E445">
            <v>4360.33</v>
          </cell>
          <cell r="F445">
            <v>1042.1199999999999</v>
          </cell>
          <cell r="G445">
            <v>5402.45</v>
          </cell>
          <cell r="H445" t="str">
            <v>DNER-ES-334/97</v>
          </cell>
        </row>
        <row r="446">
          <cell r="A446" t="str">
            <v>2 S 03 411 31</v>
          </cell>
          <cell r="B446" t="str">
            <v>-</v>
          </cell>
          <cell r="C446" t="str">
            <v>Tub.ar comp.D=1,6 m prof.até 12 m lâmina d'água LF</v>
          </cell>
          <cell r="D446" t="str">
            <v>m</v>
          </cell>
          <cell r="E446">
            <v>3218.92</v>
          </cell>
          <cell r="F446">
            <v>769.32</v>
          </cell>
          <cell r="G446">
            <v>3988.25</v>
          </cell>
          <cell r="H446" t="str">
            <v>DNER-ES-334/97</v>
          </cell>
        </row>
        <row r="447">
          <cell r="A447" t="str">
            <v>2 S 03 411 32</v>
          </cell>
          <cell r="B447" t="str">
            <v>-</v>
          </cell>
          <cell r="C447" t="str">
            <v>Tub.ar comp.D=1,6 m prof. 12/18 m lâmina d'água LF</v>
          </cell>
          <cell r="D447" t="str">
            <v>m</v>
          </cell>
          <cell r="E447">
            <v>3590.53</v>
          </cell>
          <cell r="F447">
            <v>858.13</v>
          </cell>
          <cell r="G447">
            <v>4448.67</v>
          </cell>
          <cell r="H447" t="str">
            <v>DNER-ES-334/97</v>
          </cell>
        </row>
        <row r="448">
          <cell r="A448" t="str">
            <v>2 S 03 411 33</v>
          </cell>
          <cell r="B448" t="str">
            <v>-</v>
          </cell>
          <cell r="C448" t="str">
            <v>Tub.ar comp.D=1,6 m prof. 18/24 m lâmina d'água LF</v>
          </cell>
          <cell r="D448" t="str">
            <v>m</v>
          </cell>
          <cell r="E448">
            <v>3995.32</v>
          </cell>
          <cell r="F448">
            <v>954.88</v>
          </cell>
          <cell r="G448">
            <v>4950.2</v>
          </cell>
          <cell r="H448" t="str">
            <v>DNER-ES-334/97</v>
          </cell>
        </row>
        <row r="449">
          <cell r="A449" t="str">
            <v>2 S 03 411 34</v>
          </cell>
          <cell r="B449" t="str">
            <v>-</v>
          </cell>
          <cell r="C449" t="str">
            <v>Tub.ar comp.D=1,6 m prof. 24/27 m lâmina d'água LF</v>
          </cell>
          <cell r="D449" t="str">
            <v>m</v>
          </cell>
          <cell r="E449">
            <v>4591.9799999999996</v>
          </cell>
          <cell r="F449">
            <v>1097.48</v>
          </cell>
          <cell r="G449">
            <v>5689.47</v>
          </cell>
          <cell r="H449" t="str">
            <v>DNER-ES-334/97</v>
          </cell>
        </row>
        <row r="450">
          <cell r="A450" t="str">
            <v>2 S 03 411 35</v>
          </cell>
          <cell r="B450" t="str">
            <v>-</v>
          </cell>
          <cell r="C450" t="str">
            <v>Tub.ar comp.D=1,6 m prof. 27/31 m lâmina d'água LF</v>
          </cell>
          <cell r="D450" t="str">
            <v>m</v>
          </cell>
          <cell r="E450">
            <v>5604.28</v>
          </cell>
          <cell r="F450">
            <v>1339.42</v>
          </cell>
          <cell r="G450">
            <v>6943.7</v>
          </cell>
          <cell r="H450" t="str">
            <v>DNER-ES-334/97</v>
          </cell>
        </row>
        <row r="451">
          <cell r="A451" t="str">
            <v>2 S 03 411 41</v>
          </cell>
          <cell r="B451" t="str">
            <v>-</v>
          </cell>
          <cell r="C451" t="str">
            <v>Tub.ar comp.D=1,8 m prof.até 12 m lâmina d'água LF</v>
          </cell>
          <cell r="D451" t="str">
            <v>m</v>
          </cell>
          <cell r="E451">
            <v>4011.6</v>
          </cell>
          <cell r="F451">
            <v>958.77</v>
          </cell>
          <cell r="G451">
            <v>4970.38</v>
          </cell>
          <cell r="H451" t="str">
            <v>DNER-ES-334/97</v>
          </cell>
        </row>
        <row r="452">
          <cell r="A452" t="str">
            <v>2 S 03 411 42</v>
          </cell>
          <cell r="B452" t="str">
            <v>-</v>
          </cell>
          <cell r="C452" t="str">
            <v>Tub.ar comp.D=1,8 m prof. 12/18 m lâmina d'água LF</v>
          </cell>
          <cell r="D452" t="str">
            <v>m</v>
          </cell>
          <cell r="E452">
            <v>4488.34</v>
          </cell>
          <cell r="F452">
            <v>1072.71</v>
          </cell>
          <cell r="G452">
            <v>5561.06</v>
          </cell>
          <cell r="H452" t="str">
            <v>DNER-ES-334/97</v>
          </cell>
        </row>
        <row r="453">
          <cell r="A453" t="str">
            <v>2 S 03 411 43</v>
          </cell>
          <cell r="B453" t="str">
            <v>-</v>
          </cell>
          <cell r="C453" t="str">
            <v>Tub.ar comp.D=1,8 m prof. 18/24 m lâmina d'água LF</v>
          </cell>
          <cell r="D453" t="str">
            <v>m</v>
          </cell>
          <cell r="E453">
            <v>5011.3999999999996</v>
          </cell>
          <cell r="F453">
            <v>1197.72</v>
          </cell>
          <cell r="G453">
            <v>6219.13</v>
          </cell>
          <cell r="H453" t="str">
            <v>DNER-ES-334/97</v>
          </cell>
        </row>
        <row r="454">
          <cell r="A454" t="str">
            <v>2 S 03 411 44</v>
          </cell>
          <cell r="B454" t="str">
            <v>-</v>
          </cell>
          <cell r="C454" t="str">
            <v>Tub.ar comp.D=1,8 m prof. 24/27 m lâmina d'água LF</v>
          </cell>
          <cell r="D454" t="str">
            <v>m</v>
          </cell>
          <cell r="E454">
            <v>5785.53</v>
          </cell>
          <cell r="F454">
            <v>1382.74</v>
          </cell>
          <cell r="G454">
            <v>7168.28</v>
          </cell>
          <cell r="H454" t="str">
            <v>DNER-ES-334/97</v>
          </cell>
        </row>
        <row r="455">
          <cell r="A455" t="str">
            <v>2 S 03 411 45</v>
          </cell>
          <cell r="B455" t="str">
            <v>-</v>
          </cell>
          <cell r="C455" t="str">
            <v>Tub.ar comp.D=1,8 m prof. 27/31 m lâmina d'água LF</v>
          </cell>
          <cell r="D455" t="str">
            <v>m</v>
          </cell>
          <cell r="E455">
            <v>7093.4</v>
          </cell>
          <cell r="F455">
            <v>1695.32</v>
          </cell>
          <cell r="G455">
            <v>8788.7199999999993</v>
          </cell>
          <cell r="H455" t="str">
            <v>DNER-ES-334/97</v>
          </cell>
        </row>
        <row r="456">
          <cell r="A456" t="str">
            <v>2 S 03 411 51</v>
          </cell>
          <cell r="B456" t="str">
            <v>-</v>
          </cell>
          <cell r="C456" t="str">
            <v>Tub.ar comp.D=2,0 m até 12 m lâmina d'água LF</v>
          </cell>
          <cell r="D456" t="str">
            <v>m</v>
          </cell>
          <cell r="E456">
            <v>4766.1899999999996</v>
          </cell>
          <cell r="F456">
            <v>1139.1199999999999</v>
          </cell>
          <cell r="G456">
            <v>5905.32</v>
          </cell>
          <cell r="H456" t="str">
            <v>DNER-ES-334/97</v>
          </cell>
        </row>
        <row r="457">
          <cell r="A457" t="str">
            <v>2 S 03 411 52</v>
          </cell>
          <cell r="B457" t="str">
            <v>-</v>
          </cell>
          <cell r="C457" t="str">
            <v>Tub.ar comp.D=2,0 m prof. 12/18 m lâmina d'água LF</v>
          </cell>
          <cell r="D457" t="str">
            <v>m</v>
          </cell>
          <cell r="E457">
            <v>5342</v>
          </cell>
          <cell r="F457">
            <v>1276.73</v>
          </cell>
          <cell r="G457">
            <v>6618.74</v>
          </cell>
          <cell r="H457" t="str">
            <v>DNER-ES-334/97</v>
          </cell>
        </row>
        <row r="458">
          <cell r="A458" t="str">
            <v>2 S 03 411 53</v>
          </cell>
          <cell r="B458" t="str">
            <v>-</v>
          </cell>
          <cell r="C458" t="str">
            <v>Tub.ar comp.D=2,0 m prof.18/24 m lâmina d'água LF</v>
          </cell>
          <cell r="D458" t="str">
            <v>m</v>
          </cell>
          <cell r="E458">
            <v>5991.78</v>
          </cell>
          <cell r="F458">
            <v>1432.03</v>
          </cell>
          <cell r="G458">
            <v>7423.81</v>
          </cell>
          <cell r="H458" t="str">
            <v>DNER-ES-334/97</v>
          </cell>
        </row>
        <row r="459">
          <cell r="A459" t="str">
            <v>2 S 03 411 54</v>
          </cell>
          <cell r="B459" t="str">
            <v>-</v>
          </cell>
          <cell r="C459" t="str">
            <v>Tub.ar comp.D=2,0 m prof.24/27 m lâmina d'água LF</v>
          </cell>
          <cell r="D459" t="str">
            <v>m</v>
          </cell>
          <cell r="E459">
            <v>6894.5</v>
          </cell>
          <cell r="F459">
            <v>1647.78</v>
          </cell>
          <cell r="G459">
            <v>8542.2800000000007</v>
          </cell>
          <cell r="H459" t="str">
            <v>DNER-ES-334/97</v>
          </cell>
        </row>
        <row r="460">
          <cell r="A460" t="str">
            <v>2 S 03 411 55</v>
          </cell>
          <cell r="B460" t="str">
            <v>-</v>
          </cell>
          <cell r="C460" t="str">
            <v>Tub.ar comp.D=2,0 m prof.27/31 m lâmina d'água LF</v>
          </cell>
          <cell r="D460" t="str">
            <v>m</v>
          </cell>
          <cell r="E460">
            <v>8463.9500000000007</v>
          </cell>
          <cell r="F460">
            <v>2022.88</v>
          </cell>
          <cell r="G460">
            <v>10486.84</v>
          </cell>
          <cell r="H460" t="str">
            <v>DNER-ES-334/97</v>
          </cell>
        </row>
        <row r="461">
          <cell r="A461" t="str">
            <v>2 S 03 411 61</v>
          </cell>
          <cell r="B461" t="str">
            <v>-</v>
          </cell>
          <cell r="C461" t="str">
            <v>Tub.ar comp.D=2,2 m prof.até 12 m lâmina d'água LF</v>
          </cell>
          <cell r="D461" t="str">
            <v>m</v>
          </cell>
          <cell r="E461">
            <v>5836.08</v>
          </cell>
          <cell r="F461">
            <v>1394.82</v>
          </cell>
          <cell r="G461">
            <v>7230.9</v>
          </cell>
          <cell r="H461" t="str">
            <v>DNER-ES-334/97</v>
          </cell>
        </row>
        <row r="462">
          <cell r="A462" t="str">
            <v>2 S 03 411 62</v>
          </cell>
          <cell r="B462" t="str">
            <v>-</v>
          </cell>
          <cell r="C462" t="str">
            <v>Tub.ar comp.D=2,2 m prof.12/18 m lâmina d'água LF</v>
          </cell>
          <cell r="D462" t="str">
            <v>m</v>
          </cell>
          <cell r="E462">
            <v>6555.67</v>
          </cell>
          <cell r="F462">
            <v>1566.8</v>
          </cell>
          <cell r="G462">
            <v>8122.48</v>
          </cell>
          <cell r="H462" t="str">
            <v>DNER-ES-334/97</v>
          </cell>
        </row>
        <row r="463">
          <cell r="A463" t="str">
            <v>2 S 03 411 63</v>
          </cell>
          <cell r="B463" t="str">
            <v>-</v>
          </cell>
          <cell r="C463" t="str">
            <v>Tub.ar comp.D=2,2 m prof.18/24 m lâmina d'água LF</v>
          </cell>
          <cell r="D463" t="str">
            <v>m</v>
          </cell>
          <cell r="E463">
            <v>7341.13</v>
          </cell>
          <cell r="F463">
            <v>1754.53</v>
          </cell>
          <cell r="G463">
            <v>9095.66</v>
          </cell>
          <cell r="H463" t="str">
            <v>DNER-ES-334/97</v>
          </cell>
        </row>
        <row r="464">
          <cell r="A464" t="str">
            <v>2 S 03 411 64</v>
          </cell>
          <cell r="B464" t="str">
            <v>-</v>
          </cell>
          <cell r="C464" t="str">
            <v>Tub.ar comp.D=2,2 m prof.24/27 m lâmina d'água LF</v>
          </cell>
          <cell r="D464" t="str">
            <v>m</v>
          </cell>
          <cell r="E464">
            <v>8496.82</v>
          </cell>
          <cell r="F464">
            <v>2030.74</v>
          </cell>
          <cell r="G464">
            <v>10527.56</v>
          </cell>
          <cell r="H464" t="str">
            <v>DNER-ES-334/97</v>
          </cell>
        </row>
        <row r="465">
          <cell r="A465" t="str">
            <v>2 S 03 411 65</v>
          </cell>
          <cell r="B465" t="str">
            <v>-</v>
          </cell>
          <cell r="C465" t="str">
            <v>Tub.ar comp.D=2,2 m prof.27/31m lâmina d'água LF</v>
          </cell>
          <cell r="D465" t="str">
            <v>m</v>
          </cell>
          <cell r="E465">
            <v>10119.93</v>
          </cell>
          <cell r="F465">
            <v>2418.66</v>
          </cell>
          <cell r="G465">
            <v>12538.6</v>
          </cell>
          <cell r="H465" t="str">
            <v>DNER-ES-334/97</v>
          </cell>
        </row>
        <row r="466">
          <cell r="A466" t="str">
            <v>2 S 03 412 01</v>
          </cell>
          <cell r="B466" t="str">
            <v>-</v>
          </cell>
          <cell r="C466" t="str">
            <v>Esc.p/alarg. base tub.ar comp.prof. até 12 m LF</v>
          </cell>
          <cell r="D466" t="str">
            <v>m³</v>
          </cell>
          <cell r="E466">
            <v>1048.28</v>
          </cell>
          <cell r="F466">
            <v>250.54</v>
          </cell>
          <cell r="G466">
            <v>1298.82</v>
          </cell>
        </row>
        <row r="467">
          <cell r="A467" t="str">
            <v>2 S 03 412 02</v>
          </cell>
          <cell r="B467" t="str">
            <v>-</v>
          </cell>
          <cell r="C467" t="str">
            <v>Esc.p/alarg. base tub.ar comp.prof.12/18 m LF</v>
          </cell>
          <cell r="D467" t="str">
            <v>m³</v>
          </cell>
          <cell r="E467">
            <v>1230.58</v>
          </cell>
          <cell r="F467">
            <v>294.11</v>
          </cell>
          <cell r="G467">
            <v>1524.7</v>
          </cell>
        </row>
        <row r="468">
          <cell r="A468" t="str">
            <v>2 S 03 412 03</v>
          </cell>
          <cell r="B468" t="str">
            <v>-</v>
          </cell>
          <cell r="C468" t="str">
            <v>Esc.p/alarg. base tub.ar comp.prof.18/24 m LF</v>
          </cell>
          <cell r="D468" t="str">
            <v>m³</v>
          </cell>
          <cell r="E468">
            <v>1429.1</v>
          </cell>
          <cell r="F468">
            <v>341.55</v>
          </cell>
          <cell r="G468">
            <v>1770.66</v>
          </cell>
        </row>
        <row r="469">
          <cell r="A469" t="str">
            <v>2 S 03 411 04</v>
          </cell>
          <cell r="B469" t="str">
            <v>-</v>
          </cell>
          <cell r="C469" t="str">
            <v>Esc.p/alarg. base tub.ar comp.prof.24/27 m LF</v>
          </cell>
          <cell r="D469" t="str">
            <v>m³</v>
          </cell>
          <cell r="E469">
            <v>1721.3</v>
          </cell>
          <cell r="F469">
            <v>411.39</v>
          </cell>
          <cell r="G469">
            <v>2132.69</v>
          </cell>
        </row>
        <row r="470">
          <cell r="A470" t="str">
            <v>2 S 03 411 05</v>
          </cell>
          <cell r="B470" t="str">
            <v>-</v>
          </cell>
          <cell r="C470" t="str">
            <v>Esc.p/alarg. base tub.ar comp.prof.27/31m LF</v>
          </cell>
          <cell r="D470" t="str">
            <v>m³</v>
          </cell>
          <cell r="E470">
            <v>2118.37</v>
          </cell>
          <cell r="F470">
            <v>530.19000000000005</v>
          </cell>
          <cell r="G470">
            <v>2648.56</v>
          </cell>
        </row>
        <row r="471">
          <cell r="A471" t="str">
            <v>2 S 03 411 11</v>
          </cell>
          <cell r="B471" t="str">
            <v>-</v>
          </cell>
          <cell r="C471" t="str">
            <v>Forn.lanç.conc. base tub.ar comp.até 12m LF</v>
          </cell>
          <cell r="D471" t="str">
            <v>m³</v>
          </cell>
          <cell r="E471">
            <v>219.67</v>
          </cell>
          <cell r="F471">
            <v>52.5</v>
          </cell>
          <cell r="G471">
            <v>272.17</v>
          </cell>
          <cell r="H471" t="str">
            <v>DNER-ES-335/97</v>
          </cell>
        </row>
        <row r="472">
          <cell r="A472" t="str">
            <v>2 S 03 411 12</v>
          </cell>
          <cell r="B472" t="str">
            <v>-</v>
          </cell>
          <cell r="C472" t="str">
            <v>Forn.lanc.conc.base tub.ar comp.prof.12/18m LF</v>
          </cell>
          <cell r="D472" t="str">
            <v>m³</v>
          </cell>
          <cell r="E472">
            <v>235.26</v>
          </cell>
          <cell r="F472">
            <v>56.22</v>
          </cell>
          <cell r="G472">
            <v>291.49</v>
          </cell>
          <cell r="H472" t="str">
            <v>DNER-ES-335/97</v>
          </cell>
        </row>
        <row r="473">
          <cell r="A473" t="str">
            <v>2 S 03 411 13</v>
          </cell>
          <cell r="B473" t="str">
            <v>-</v>
          </cell>
          <cell r="C473" t="str">
            <v>Forn.lanç.conc.base tub.ar comp.prof.18/24m LF</v>
          </cell>
          <cell r="D473" t="str">
            <v>m³</v>
          </cell>
          <cell r="E473">
            <v>252.27</v>
          </cell>
          <cell r="F473">
            <v>60.29</v>
          </cell>
          <cell r="G473">
            <v>312.57</v>
          </cell>
          <cell r="H473" t="str">
            <v>DNER-ES-335/97</v>
          </cell>
        </row>
        <row r="474">
          <cell r="A474" t="str">
            <v>2 S 03 411 14</v>
          </cell>
          <cell r="B474" t="str">
            <v>-</v>
          </cell>
          <cell r="C474" t="str">
            <v>Forn.lanç.conc.base tub.ar comp.prof.24/27m LF</v>
          </cell>
          <cell r="D474" t="str">
            <v>m³</v>
          </cell>
          <cell r="E474">
            <v>276.95999999999998</v>
          </cell>
          <cell r="F474">
            <v>66.19</v>
          </cell>
          <cell r="G474">
            <v>343.15</v>
          </cell>
          <cell r="H474" t="str">
            <v>DNER-ES-335/97</v>
          </cell>
        </row>
        <row r="475">
          <cell r="A475" t="str">
            <v>2 S 03 411 15</v>
          </cell>
          <cell r="B475" t="str">
            <v>-</v>
          </cell>
          <cell r="C475" t="str">
            <v>Forn.lanç.conc.base tub.ar comp.prof. 27/31m LF</v>
          </cell>
          <cell r="D475" t="str">
            <v>m³</v>
          </cell>
          <cell r="E475">
            <v>318.41000000000003</v>
          </cell>
          <cell r="F475">
            <v>76.099999999999994</v>
          </cell>
          <cell r="G475">
            <v>394.51</v>
          </cell>
          <cell r="H475" t="str">
            <v>DNER-ES-335/97</v>
          </cell>
        </row>
        <row r="476">
          <cell r="A476" t="str">
            <v>2 S 03 411 61</v>
          </cell>
          <cell r="B476" t="str">
            <v>-</v>
          </cell>
          <cell r="C476" t="str">
            <v>Forn.lanç.c. base tub.ar comp.até 12m LF/AC/BC/PC</v>
          </cell>
          <cell r="D476" t="str">
            <v>m³</v>
          </cell>
          <cell r="E476">
            <v>227.12</v>
          </cell>
          <cell r="F476">
            <v>54.28</v>
          </cell>
          <cell r="G476">
            <v>281.39999999999998</v>
          </cell>
          <cell r="H476" t="str">
            <v>DNER-ES-335/97</v>
          </cell>
        </row>
        <row r="477">
          <cell r="A477" t="str">
            <v>2 S 03 411 62</v>
          </cell>
          <cell r="B477" t="str">
            <v>-</v>
          </cell>
          <cell r="C477" t="str">
            <v>Forn.lanc.c.base tub.ar comp.pr.12/18m LF/AC/BC/PC</v>
          </cell>
          <cell r="D477" t="str">
            <v>m³</v>
          </cell>
          <cell r="E477">
            <v>263.70999999999998</v>
          </cell>
          <cell r="F477">
            <v>63.02</v>
          </cell>
          <cell r="G477">
            <v>326.74</v>
          </cell>
          <cell r="H477" t="str">
            <v>DNER-ES-335/97</v>
          </cell>
        </row>
        <row r="478">
          <cell r="A478" t="str">
            <v>2 S 03 411 63</v>
          </cell>
          <cell r="B478" t="str">
            <v>-</v>
          </cell>
          <cell r="C478" t="str">
            <v>Forn.lanç.c.base tub.ar comp.pr.18/24m LF/AC/BC/PC</v>
          </cell>
          <cell r="D478" t="str">
            <v>m³</v>
          </cell>
          <cell r="E478">
            <v>259.72000000000003</v>
          </cell>
          <cell r="F478">
            <v>62.07</v>
          </cell>
          <cell r="G478">
            <v>321.8</v>
          </cell>
          <cell r="H478" t="str">
            <v>DNER-ES-335/97</v>
          </cell>
        </row>
        <row r="479">
          <cell r="A479" t="str">
            <v>2 S 03 411 64</v>
          </cell>
          <cell r="B479" t="str">
            <v>-</v>
          </cell>
          <cell r="C479" t="str">
            <v>Forn.lanç.c.base tub.ar comp.pr.24/27m LF/AC/BC/PC</v>
          </cell>
          <cell r="D479" t="str">
            <v>m³</v>
          </cell>
          <cell r="E479">
            <v>284.41000000000003</v>
          </cell>
          <cell r="F479">
            <v>67.97</v>
          </cell>
          <cell r="G479">
            <v>352.38</v>
          </cell>
          <cell r="H479" t="str">
            <v>DNER-ES-335/97</v>
          </cell>
        </row>
        <row r="480">
          <cell r="A480" t="str">
            <v>2 S 03 411 65</v>
          </cell>
          <cell r="B480" t="str">
            <v>-</v>
          </cell>
          <cell r="C480" t="str">
            <v>Forn.lanç.c.base tub.ar comp.pr.27/31m LF/AC/BC/PC</v>
          </cell>
          <cell r="D480" t="str">
            <v>m³</v>
          </cell>
          <cell r="E480">
            <v>325.86</v>
          </cell>
          <cell r="F480">
            <v>77.88</v>
          </cell>
          <cell r="G480">
            <v>403.74</v>
          </cell>
          <cell r="H480" t="str">
            <v>DNER-ES-335/97</v>
          </cell>
        </row>
        <row r="481">
          <cell r="A481" t="str">
            <v>2 S 03 415 01</v>
          </cell>
          <cell r="B481" t="str">
            <v>-</v>
          </cell>
          <cell r="C481" t="str">
            <v>Tub.céu aberto diâmetro externo=1,00 m c/AC/BC/PC</v>
          </cell>
          <cell r="D481" t="str">
            <v>m</v>
          </cell>
          <cell r="E481">
            <v>747.73</v>
          </cell>
          <cell r="F481">
            <v>178.7</v>
          </cell>
          <cell r="G481">
            <v>926.44</v>
          </cell>
        </row>
        <row r="482">
          <cell r="A482" t="str">
            <v>2 S 03 415 11</v>
          </cell>
          <cell r="B482" t="str">
            <v>-</v>
          </cell>
          <cell r="C482" t="str">
            <v>Tub.céu aberto diâmetro externo =1,20 m c/AC/BC/PC</v>
          </cell>
          <cell r="D482" t="str">
            <v>m</v>
          </cell>
          <cell r="E482">
            <v>956.5</v>
          </cell>
          <cell r="F482">
            <v>228.6</v>
          </cell>
          <cell r="G482">
            <v>1185.0999999999999</v>
          </cell>
        </row>
        <row r="483">
          <cell r="A483" t="str">
            <v>2 S03 415 21</v>
          </cell>
          <cell r="B483" t="str">
            <v>-</v>
          </cell>
          <cell r="C483" t="str">
            <v>Tub.céu aberto diâmetro externo=1,40 m c/AC/BC/PC</v>
          </cell>
          <cell r="D483" t="str">
            <v>m</v>
          </cell>
          <cell r="E483">
            <v>1183.53</v>
          </cell>
          <cell r="F483">
            <v>282.86</v>
          </cell>
          <cell r="G483">
            <v>1466.4</v>
          </cell>
        </row>
        <row r="484">
          <cell r="A484" t="str">
            <v>2 S 03 415 31</v>
          </cell>
          <cell r="B484" t="str">
            <v>-</v>
          </cell>
          <cell r="C484" t="str">
            <v>Tub.céu aberto diâmetro externo=1,60 m c/AC/BC/PC</v>
          </cell>
          <cell r="D484" t="str">
            <v>m</v>
          </cell>
          <cell r="E484">
            <v>1415.92</v>
          </cell>
          <cell r="F484">
            <v>338.4</v>
          </cell>
          <cell r="G484">
            <v>1754.33</v>
          </cell>
        </row>
        <row r="485">
          <cell r="A485" t="str">
            <v>2 S 03 415 41</v>
          </cell>
          <cell r="B485" t="str">
            <v>-</v>
          </cell>
          <cell r="C485" t="str">
            <v>Tub.céu aberto diâmetro externo=1,80 m c/AC/BC/PC</v>
          </cell>
          <cell r="D485" t="str">
            <v>m</v>
          </cell>
          <cell r="E485">
            <v>1692.98</v>
          </cell>
          <cell r="F485">
            <v>404.62</v>
          </cell>
          <cell r="G485">
            <v>2097.6</v>
          </cell>
        </row>
        <row r="486">
          <cell r="A486" t="str">
            <v>2 S 03 415 51</v>
          </cell>
          <cell r="B486" t="str">
            <v>-</v>
          </cell>
          <cell r="C486" t="str">
            <v>Tub.céu aberto diâmetro externo=2,00 m c/AC/BC/PC</v>
          </cell>
          <cell r="D486" t="str">
            <v>m</v>
          </cell>
          <cell r="E486">
            <v>2002.62</v>
          </cell>
          <cell r="F486">
            <v>478.62</v>
          </cell>
          <cell r="G486">
            <v>2481.25</v>
          </cell>
        </row>
        <row r="487">
          <cell r="A487" t="str">
            <v>2 S 03 415 61</v>
          </cell>
          <cell r="B487" t="str">
            <v>-</v>
          </cell>
          <cell r="C487" t="str">
            <v>Tub.céu aberto diâmetro externo=2,20 m c/AC/BC/PC</v>
          </cell>
          <cell r="D487" t="str">
            <v>m</v>
          </cell>
          <cell r="E487">
            <v>2380.08</v>
          </cell>
          <cell r="F487">
            <v>568.83000000000004</v>
          </cell>
          <cell r="G487">
            <v>2948.92</v>
          </cell>
        </row>
        <row r="488">
          <cell r="A488" t="str">
            <v>2 S 03 416 11</v>
          </cell>
          <cell r="B488" t="str">
            <v>-</v>
          </cell>
          <cell r="C488" t="str">
            <v>Tub.ar comp.D=1,2m prof.12m lâm.d'água LF/AC/BC/PC</v>
          </cell>
          <cell r="D488" t="str">
            <v>m</v>
          </cell>
          <cell r="E488">
            <v>2002.71</v>
          </cell>
          <cell r="F488">
            <v>478.64</v>
          </cell>
          <cell r="G488">
            <v>2481.36</v>
          </cell>
        </row>
        <row r="489">
          <cell r="A489" t="str">
            <v>2 S 03 416 12</v>
          </cell>
          <cell r="B489" t="str">
            <v>-</v>
          </cell>
          <cell r="C489" t="str">
            <v>Tub.ar c.D=1,2m prof.12/18m lâm.d'água LF/AC/BC/PC</v>
          </cell>
          <cell r="D489" t="str">
            <v>m</v>
          </cell>
          <cell r="E489">
            <v>2212.17</v>
          </cell>
          <cell r="F489">
            <v>528.71</v>
          </cell>
          <cell r="G489">
            <v>2740.88</v>
          </cell>
        </row>
        <row r="490">
          <cell r="A490" t="str">
            <v>2 S 03 416 13</v>
          </cell>
          <cell r="B490" t="str">
            <v>-</v>
          </cell>
          <cell r="C490" t="str">
            <v>Tub.ar c.D=1,2m prof.18/24m lâm.d'água LF/AC/BC/PC</v>
          </cell>
          <cell r="D490" t="str">
            <v>m</v>
          </cell>
          <cell r="E490">
            <v>2440.6</v>
          </cell>
          <cell r="F490">
            <v>583.29999999999995</v>
          </cell>
          <cell r="G490">
            <v>3023.91</v>
          </cell>
        </row>
        <row r="491">
          <cell r="A491" t="str">
            <v>2 S 03 416 14</v>
          </cell>
          <cell r="B491" t="str">
            <v>-</v>
          </cell>
          <cell r="C491" t="str">
            <v>Tub.ar c.D=1,2m prof.24/27m lâm.d'água LF/AC/BC/PC</v>
          </cell>
          <cell r="D491" t="str">
            <v>m</v>
          </cell>
          <cell r="E491">
            <v>2776.95</v>
          </cell>
          <cell r="F491">
            <v>663.69</v>
          </cell>
          <cell r="G491">
            <v>3440.65</v>
          </cell>
        </row>
        <row r="492">
          <cell r="A492" t="str">
            <v>2 S 03 416 15</v>
          </cell>
          <cell r="B492" t="str">
            <v>-</v>
          </cell>
          <cell r="C492" t="str">
            <v>Tub.ar.c.D=1,2m prof.27/31m lâm.d'água LF/AC/BC/PC</v>
          </cell>
          <cell r="D492" t="str">
            <v>m</v>
          </cell>
          <cell r="E492">
            <v>3262.33</v>
          </cell>
          <cell r="F492">
            <v>779.69</v>
          </cell>
          <cell r="G492">
            <v>4042.03</v>
          </cell>
        </row>
        <row r="493">
          <cell r="A493" t="str">
            <v>2 S 03 416 21</v>
          </cell>
          <cell r="B493" t="str">
            <v>-</v>
          </cell>
          <cell r="C493" t="str">
            <v>Tub.ar c.D=1,4m prof.até12m lâm.d'água LF/AC/BC/PC</v>
          </cell>
          <cell r="D493" t="str">
            <v>m</v>
          </cell>
          <cell r="E493">
            <v>2567.62</v>
          </cell>
          <cell r="F493">
            <v>613.66</v>
          </cell>
          <cell r="G493">
            <v>3181.29</v>
          </cell>
        </row>
        <row r="494">
          <cell r="A494" t="str">
            <v>2 S 03 416 22</v>
          </cell>
          <cell r="B494" t="str">
            <v>-</v>
          </cell>
          <cell r="C494" t="str">
            <v>Tub.ar c.D=1,4m prof.12/18m lâm.d'água LF/AC/BC/PC</v>
          </cell>
          <cell r="D494" t="str">
            <v>m</v>
          </cell>
          <cell r="E494">
            <v>2849.05</v>
          </cell>
          <cell r="F494">
            <v>680.92</v>
          </cell>
          <cell r="G494">
            <v>3529.97</v>
          </cell>
        </row>
        <row r="495">
          <cell r="A495" t="str">
            <v>2 S 03 416 23</v>
          </cell>
          <cell r="B495" t="str">
            <v>-</v>
          </cell>
          <cell r="C495" t="str">
            <v>Tub.ar c.D=1,4m prof.18/24m lâm.d'água LF/AC/BC/PC</v>
          </cell>
          <cell r="D495" t="str">
            <v>m</v>
          </cell>
          <cell r="E495">
            <v>3155.34</v>
          </cell>
          <cell r="F495">
            <v>754.12</v>
          </cell>
          <cell r="G495">
            <v>3909.47</v>
          </cell>
        </row>
        <row r="496">
          <cell r="A496" t="str">
            <v>2 S 03 416 24</v>
          </cell>
          <cell r="B496" t="str">
            <v>-</v>
          </cell>
          <cell r="C496" t="str">
            <v>Tub.ar c.D=1,4m prof.24/27m lâm.d'água LF/AC/BC/PC</v>
          </cell>
          <cell r="D496" t="str">
            <v>m</v>
          </cell>
          <cell r="E496">
            <v>3606.65</v>
          </cell>
          <cell r="F496">
            <v>861.99</v>
          </cell>
          <cell r="G496">
            <v>4468.6400000000003</v>
          </cell>
        </row>
        <row r="497">
          <cell r="A497" t="str">
            <v>2 S 03 416 25</v>
          </cell>
          <cell r="B497" t="str">
            <v>-</v>
          </cell>
          <cell r="C497" t="str">
            <v>Tub.ar c.D=1,4m prof.27/31m lâm.d'água LF/AC/BC/PC</v>
          </cell>
          <cell r="D497" t="str">
            <v>m</v>
          </cell>
          <cell r="E497">
            <v>4372.87</v>
          </cell>
          <cell r="F497">
            <v>1045.1099999999999</v>
          </cell>
          <cell r="G497">
            <v>5417.98</v>
          </cell>
        </row>
        <row r="498">
          <cell r="A498" t="str">
            <v>2 S 03 416 31</v>
          </cell>
          <cell r="B498" t="str">
            <v>-</v>
          </cell>
          <cell r="C498" t="str">
            <v>Tub.ar c.D=1,6m prof.até12m lâm.d'água LF/AC/BC/PC</v>
          </cell>
          <cell r="D498" t="str">
            <v>m</v>
          </cell>
          <cell r="E498">
            <v>3235.14</v>
          </cell>
          <cell r="F498">
            <v>773.19</v>
          </cell>
          <cell r="G498">
            <v>4008.34</v>
          </cell>
        </row>
        <row r="499">
          <cell r="A499" t="str">
            <v>2 S 03 416 32</v>
          </cell>
          <cell r="B499" t="str">
            <v>-</v>
          </cell>
          <cell r="C499" t="str">
            <v>Tub.ar c.D=1,6m prof.12/18m lâm.d'água LF/AC/BC/PC</v>
          </cell>
          <cell r="D499" t="str">
            <v>m</v>
          </cell>
          <cell r="E499">
            <v>3606.75</v>
          </cell>
          <cell r="F499">
            <v>862.01</v>
          </cell>
          <cell r="G499">
            <v>4468.76</v>
          </cell>
        </row>
        <row r="500">
          <cell r="A500" t="str">
            <v>2 S 03 416 33</v>
          </cell>
          <cell r="B500" t="str">
            <v>-</v>
          </cell>
          <cell r="C500" t="str">
            <v>Tub.ar c.D=1,6m prof.18/24m lâm.d'água LF/AC/BC/PC</v>
          </cell>
          <cell r="D500" t="str">
            <v>m</v>
          </cell>
          <cell r="E500">
            <v>4011.53</v>
          </cell>
          <cell r="F500">
            <v>958.75</v>
          </cell>
          <cell r="G500">
            <v>4970.29</v>
          </cell>
        </row>
        <row r="501">
          <cell r="A501" t="str">
            <v>2 S 03 416 34</v>
          </cell>
          <cell r="B501" t="str">
            <v>-</v>
          </cell>
          <cell r="C501" t="str">
            <v>Tub.ar c.D=1,6m prof.24/27m lâm.d'água LF/AC/BC/PC</v>
          </cell>
          <cell r="D501" t="str">
            <v>m</v>
          </cell>
          <cell r="E501">
            <v>4608.2</v>
          </cell>
          <cell r="F501">
            <v>1101.3599999999999</v>
          </cell>
          <cell r="G501">
            <v>5709.56</v>
          </cell>
        </row>
        <row r="502">
          <cell r="A502" t="str">
            <v>2 S 03 416 35</v>
          </cell>
          <cell r="B502" t="str">
            <v>-</v>
          </cell>
          <cell r="C502" t="str">
            <v>Tub.ar c.D=1,6m prof.27/31m lâm.d'água LF/AC/BC/PC</v>
          </cell>
          <cell r="D502" t="str">
            <v>m</v>
          </cell>
          <cell r="E502">
            <v>5620.49</v>
          </cell>
          <cell r="F502">
            <v>1343.29</v>
          </cell>
          <cell r="G502">
            <v>6963.79</v>
          </cell>
        </row>
        <row r="503">
          <cell r="A503" t="str">
            <v>2 S 03 416 41</v>
          </cell>
          <cell r="B503" t="str">
            <v>-</v>
          </cell>
          <cell r="C503" t="str">
            <v>Tub.ar c.D=1,8m prof.até12m lâm.d'água LF/AC/BC/PC</v>
          </cell>
          <cell r="D503" t="str">
            <v>m</v>
          </cell>
        </row>
        <row r="504">
          <cell r="A504" t="str">
            <v>2 S 03 416 42</v>
          </cell>
          <cell r="B504" t="str">
            <v>-</v>
          </cell>
          <cell r="C504" t="str">
            <v>Tub.ar c.D=1,8m prof.12/18m lâm.d'água LF AC/BC/PC</v>
          </cell>
          <cell r="D504" t="str">
            <v>m</v>
          </cell>
        </row>
        <row r="505">
          <cell r="A505" t="str">
            <v>2 S 03 416 43</v>
          </cell>
          <cell r="B505" t="str">
            <v>-</v>
          </cell>
          <cell r="C505" t="str">
            <v>Tub.ar c.D=1,8m prof.18/24m lâm.d'água LF/AC/BC/PC</v>
          </cell>
          <cell r="D505" t="str">
            <v>m</v>
          </cell>
        </row>
        <row r="506">
          <cell r="A506" t="str">
            <v>2 S 03 416 44</v>
          </cell>
          <cell r="B506" t="str">
            <v>-</v>
          </cell>
          <cell r="C506" t="str">
            <v>Tub.ar c.D=1,8m prof.24/27m lâm.d'água LF/AC/BC/PC</v>
          </cell>
          <cell r="D506" t="str">
            <v>m</v>
          </cell>
        </row>
        <row r="507">
          <cell r="A507" t="str">
            <v>2 S 03 416 45</v>
          </cell>
          <cell r="B507" t="str">
            <v>-</v>
          </cell>
          <cell r="C507" t="str">
            <v>Tub.ar c.D=1,8m prof.27/31m lâm.d'água LF/AC/BC/PC</v>
          </cell>
          <cell r="D507" t="str">
            <v>m</v>
          </cell>
        </row>
        <row r="508">
          <cell r="A508" t="str">
            <v>2 S 03 416 51</v>
          </cell>
          <cell r="B508" t="str">
            <v>-</v>
          </cell>
          <cell r="C508" t="str">
            <v>Tub.ar c.D=2,0m prof.até12m lâm.d'água LF/AC/BC/PC</v>
          </cell>
          <cell r="D508" t="str">
            <v>m</v>
          </cell>
        </row>
        <row r="509">
          <cell r="A509" t="str">
            <v>2 S 03 416 52</v>
          </cell>
          <cell r="B509" t="str">
            <v>-</v>
          </cell>
          <cell r="C509" t="str">
            <v>Tub.ar c.D=2,0m prof.12/18m lâm.d'água LF/AC/BC/PC</v>
          </cell>
          <cell r="D509" t="str">
            <v>m</v>
          </cell>
        </row>
        <row r="510">
          <cell r="A510" t="str">
            <v>2 S 03 416 53</v>
          </cell>
          <cell r="B510" t="str">
            <v>-</v>
          </cell>
          <cell r="C510" t="str">
            <v>Tub.ar c.D=2,0m prof.18/24m lâm.d'água LF/AC/BC/PC</v>
          </cell>
          <cell r="D510" t="str">
            <v>m</v>
          </cell>
        </row>
        <row r="511">
          <cell r="A511" t="str">
            <v>2 S 03 416 54</v>
          </cell>
          <cell r="B511" t="str">
            <v>-</v>
          </cell>
          <cell r="C511" t="str">
            <v>Tub.ar c.D=2,0m prof.24/27m lâm.d'água LF/AC/BC/PC</v>
          </cell>
          <cell r="D511" t="str">
            <v>m</v>
          </cell>
        </row>
        <row r="512">
          <cell r="A512" t="str">
            <v>2 S 03 416 55</v>
          </cell>
          <cell r="B512" t="str">
            <v>-</v>
          </cell>
          <cell r="C512" t="str">
            <v>Tub.ar c.D=2,0m prof.27/31m lâm.d'água LF/AC/BC/PC</v>
          </cell>
          <cell r="D512" t="str">
            <v>m</v>
          </cell>
        </row>
        <row r="513">
          <cell r="A513" t="str">
            <v>2 S 03 416 61</v>
          </cell>
          <cell r="B513" t="str">
            <v>-</v>
          </cell>
          <cell r="C513" t="str">
            <v>Tub.ar c.D=2,2m prof.até12m lâm.d'água LF/AC/BC/PC</v>
          </cell>
          <cell r="D513" t="str">
            <v>m</v>
          </cell>
        </row>
        <row r="514">
          <cell r="A514" t="str">
            <v>2 S 03 416 62</v>
          </cell>
          <cell r="B514" t="str">
            <v>-</v>
          </cell>
          <cell r="C514" t="str">
            <v>Tub.ar c.D=2,2m prof.12/18m lâm.d'água LF/AC/BC/PC</v>
          </cell>
          <cell r="D514" t="str">
            <v>m</v>
          </cell>
        </row>
        <row r="515">
          <cell r="A515" t="str">
            <v>2 S 03 416 63</v>
          </cell>
          <cell r="B515" t="str">
            <v>-</v>
          </cell>
          <cell r="C515" t="str">
            <v>Tub.ar c.D=2,2m prof.18/24m lâm.d'água LF/AC/BC/PC</v>
          </cell>
          <cell r="D515" t="str">
            <v>m</v>
          </cell>
        </row>
        <row r="516">
          <cell r="A516" t="str">
            <v>2 S 03 416 64</v>
          </cell>
          <cell r="B516" t="str">
            <v>-</v>
          </cell>
          <cell r="C516" t="str">
            <v>Tub.ar c.D=2,2m prof.24/27m lâm.d'água LF/AC/BC/PC</v>
          </cell>
          <cell r="D516" t="str">
            <v>m</v>
          </cell>
        </row>
        <row r="517">
          <cell r="A517" t="str">
            <v>2 S 03 416 65</v>
          </cell>
          <cell r="B517" t="str">
            <v>-</v>
          </cell>
          <cell r="C517" t="str">
            <v>Tub.ar c.D=2,2m prof.27/31m lâm.d'água LF/AC/BC/PC</v>
          </cell>
          <cell r="D517" t="str">
            <v>m</v>
          </cell>
        </row>
        <row r="518">
          <cell r="A518" t="str">
            <v>2 S 03 510 00</v>
          </cell>
          <cell r="B518" t="str">
            <v>-</v>
          </cell>
          <cell r="C518" t="str">
            <v>Aparelho Apoio em Neoperene Fretado - forn. e aplic.</v>
          </cell>
          <cell r="D518" t="str">
            <v>kg</v>
          </cell>
          <cell r="H518" t="str">
            <v>EC-OAE-03</v>
          </cell>
        </row>
        <row r="519">
          <cell r="A519" t="str">
            <v>2 S 03 510 50</v>
          </cell>
          <cell r="B519" t="str">
            <v>-</v>
          </cell>
          <cell r="C519" t="str">
            <v>Fabric.guarda-corpo tipo GM,moldado no local AC/BC</v>
          </cell>
          <cell r="D519" t="str">
            <v>kg</v>
          </cell>
        </row>
        <row r="520">
          <cell r="A520" t="str">
            <v>2 S 03 580 01</v>
          </cell>
          <cell r="B520" t="str">
            <v>-</v>
          </cell>
          <cell r="C520" t="str">
            <v>Fornecimento, preparo e colocação formas aço CA 60</v>
          </cell>
          <cell r="D520" t="str">
            <v>kg</v>
          </cell>
          <cell r="H520" t="str">
            <v>DNER-ES-331/97</v>
          </cell>
        </row>
        <row r="521">
          <cell r="A521" t="str">
            <v>2 S 03 580 02</v>
          </cell>
          <cell r="B521" t="str">
            <v>-</v>
          </cell>
          <cell r="C521" t="str">
            <v>Fornecimento, preparo e colocação formas aço CA 50</v>
          </cell>
          <cell r="D521" t="str">
            <v>kg</v>
          </cell>
          <cell r="H521" t="str">
            <v>DNER-ES-331/97</v>
          </cell>
        </row>
        <row r="522">
          <cell r="A522" t="str">
            <v>2 S 03 580 03</v>
          </cell>
          <cell r="B522" t="str">
            <v>-</v>
          </cell>
          <cell r="C522" t="str">
            <v>Fornecimento, preparo e colocação formas aço CA 25</v>
          </cell>
          <cell r="D522" t="str">
            <v>kg</v>
          </cell>
          <cell r="H522" t="str">
            <v>DNER-ES-331/97</v>
          </cell>
        </row>
        <row r="523">
          <cell r="A523" t="str">
            <v>2 S 03 700 01</v>
          </cell>
          <cell r="B523" t="str">
            <v>-</v>
          </cell>
          <cell r="C523" t="str">
            <v>Fabricação guarda-corpo tipo GM, moldado no local</v>
          </cell>
          <cell r="D523" t="str">
            <v>m</v>
          </cell>
        </row>
        <row r="524">
          <cell r="A524" t="str">
            <v>2 S 03 700 51</v>
          </cell>
          <cell r="B524" t="str">
            <v>-</v>
          </cell>
          <cell r="C524" t="str">
            <v>Abertura concretag.bases tubulões céu aberto AC/BC</v>
          </cell>
          <cell r="D524" t="str">
            <v>m</v>
          </cell>
        </row>
        <row r="525">
          <cell r="A525" t="str">
            <v>2 S 03 920 01</v>
          </cell>
          <cell r="B525" t="str">
            <v>-</v>
          </cell>
          <cell r="C525" t="str">
            <v>Abertura concretagem bases tubulões céu aberto</v>
          </cell>
          <cell r="D525" t="str">
            <v>m³</v>
          </cell>
        </row>
        <row r="526">
          <cell r="A526" t="str">
            <v>2 S 03 930 00</v>
          </cell>
          <cell r="B526" t="str">
            <v>-</v>
          </cell>
          <cell r="C526" t="str">
            <v>Junta de cantoneira</v>
          </cell>
          <cell r="D526" t="str">
            <v>m</v>
          </cell>
        </row>
        <row r="527">
          <cell r="A527" t="str">
            <v>2 S 03 940 00</v>
          </cell>
          <cell r="B527" t="str">
            <v>-</v>
          </cell>
          <cell r="C527" t="str">
            <v>Compactação manual</v>
          </cell>
          <cell r="D527" t="str">
            <v>m³</v>
          </cell>
        </row>
        <row r="528">
          <cell r="A528" t="str">
            <v>2 S 03 940 01</v>
          </cell>
          <cell r="B528" t="str">
            <v>-</v>
          </cell>
          <cell r="C528" t="str">
            <v>Reaterro e compactação</v>
          </cell>
          <cell r="D528" t="str">
            <v>m³</v>
          </cell>
          <cell r="H528" t="str">
            <v>EC-D-01</v>
          </cell>
        </row>
        <row r="529">
          <cell r="A529" t="str">
            <v>2 S 03 951 01</v>
          </cell>
          <cell r="B529" t="str">
            <v>-</v>
          </cell>
          <cell r="C529" t="str">
            <v>Pintura com nata de cimento</v>
          </cell>
          <cell r="D529" t="str">
            <v>m²</v>
          </cell>
          <cell r="H529" t="str">
            <v>DNER-ES-330/97</v>
          </cell>
        </row>
        <row r="530">
          <cell r="A530" t="str">
            <v>2 S 03 990 01</v>
          </cell>
          <cell r="B530" t="str">
            <v>-</v>
          </cell>
          <cell r="C530" t="str">
            <v>Confecção e colocação cabo 4 cord de 12,7 mm - MAC</v>
          </cell>
          <cell r="D530" t="str">
            <v>kg</v>
          </cell>
        </row>
        <row r="531">
          <cell r="A531" t="str">
            <v>2 S 03 990 02</v>
          </cell>
          <cell r="B531" t="str">
            <v>-</v>
          </cell>
          <cell r="C531" t="str">
            <v>Confecção e colocação cabo 6 cord de 12,7 mm - MAC</v>
          </cell>
          <cell r="D531" t="str">
            <v>kg</v>
          </cell>
        </row>
        <row r="532">
          <cell r="A532" t="str">
            <v>2 S 03 990 03</v>
          </cell>
          <cell r="B532" t="str">
            <v>-</v>
          </cell>
          <cell r="C532" t="str">
            <v>Confecção e colocação cabo 7 cord de 12,7 mm - MAC</v>
          </cell>
          <cell r="D532" t="str">
            <v>kg</v>
          </cell>
        </row>
        <row r="533">
          <cell r="A533" t="str">
            <v>2 S 03 990 04</v>
          </cell>
          <cell r="B533" t="str">
            <v>-</v>
          </cell>
          <cell r="C533" t="str">
            <v>Confecção e colocação cabo 12 cord de 12,7 mm -MAC</v>
          </cell>
          <cell r="D533" t="str">
            <v>kg</v>
          </cell>
        </row>
        <row r="534">
          <cell r="A534" t="str">
            <v>2 S 03 990 05</v>
          </cell>
          <cell r="B534" t="str">
            <v>-</v>
          </cell>
          <cell r="C534" t="str">
            <v>Confecção e colocação cabo 4 cord. D=12,7mm FREYSS</v>
          </cell>
          <cell r="D534" t="str">
            <v>kg</v>
          </cell>
        </row>
        <row r="535">
          <cell r="A535" t="str">
            <v>2 S 03 990 06</v>
          </cell>
          <cell r="B535" t="str">
            <v>-</v>
          </cell>
          <cell r="C535" t="str">
            <v>Confecção e colocação cabo 6 cord. D=12,7mm FREYSS</v>
          </cell>
          <cell r="D535" t="str">
            <v>kg</v>
          </cell>
        </row>
        <row r="536">
          <cell r="A536" t="str">
            <v>2 S 03 990 07</v>
          </cell>
          <cell r="B536" t="str">
            <v>-</v>
          </cell>
          <cell r="C536" t="str">
            <v>Confecção e colocação cabo 7 cord. D=12,7mm FREYSS</v>
          </cell>
          <cell r="D536" t="str">
            <v>kg</v>
          </cell>
        </row>
        <row r="537">
          <cell r="A537" t="str">
            <v>2 S 03 990 08</v>
          </cell>
          <cell r="B537" t="str">
            <v>-</v>
          </cell>
          <cell r="C537" t="str">
            <v>Confecção e colocação cabo 12cord. D=12,7mm FREYSS</v>
          </cell>
          <cell r="D537" t="str">
            <v>kg</v>
          </cell>
        </row>
        <row r="538">
          <cell r="A538" t="str">
            <v>2 S 03 991 01</v>
          </cell>
          <cell r="B538" t="str">
            <v>-</v>
          </cell>
          <cell r="C538" t="str">
            <v>Dreno de PVC D=75 mm</v>
          </cell>
          <cell r="D538" t="str">
            <v>und</v>
          </cell>
          <cell r="H538" t="str">
            <v>DNIT 015-204-ES</v>
          </cell>
        </row>
        <row r="539">
          <cell r="A539" t="str">
            <v>2 S 03 991 02</v>
          </cell>
          <cell r="B539" t="str">
            <v>-</v>
          </cell>
          <cell r="C539" t="str">
            <v>Dreno de PVC D=100 mm</v>
          </cell>
          <cell r="D539" t="str">
            <v>und</v>
          </cell>
          <cell r="H539" t="str">
            <v>DNIT 015-204-ES</v>
          </cell>
        </row>
        <row r="540">
          <cell r="A540" t="str">
            <v>2 S 03 999 01</v>
          </cell>
          <cell r="B540" t="str">
            <v>-</v>
          </cell>
          <cell r="C540" t="str">
            <v>Protensão e injeção cabo 4 cord. D=12,7 mm - MAC</v>
          </cell>
          <cell r="D540" t="str">
            <v>und</v>
          </cell>
        </row>
        <row r="541">
          <cell r="A541" t="str">
            <v>2 S 03 999 02</v>
          </cell>
          <cell r="B541" t="str">
            <v>-</v>
          </cell>
          <cell r="C541" t="str">
            <v>Protensão e injeção cabo 6 cord. D=12,7 mm - MAC</v>
          </cell>
          <cell r="D541" t="str">
            <v>und</v>
          </cell>
        </row>
        <row r="542">
          <cell r="A542" t="str">
            <v>2 S 03 999 03</v>
          </cell>
          <cell r="B542" t="str">
            <v>-</v>
          </cell>
          <cell r="C542" t="str">
            <v>Protensão e injeção cabo 7 cord. D=12,7 mm - MAC</v>
          </cell>
          <cell r="D542" t="str">
            <v>und</v>
          </cell>
        </row>
        <row r="543">
          <cell r="A543" t="str">
            <v>2 S 03 999 04</v>
          </cell>
          <cell r="B543" t="str">
            <v>-</v>
          </cell>
          <cell r="C543" t="str">
            <v>Protensão e injeção cabo 12 cord. D=12,7 mm - MAC</v>
          </cell>
          <cell r="D543" t="str">
            <v>und</v>
          </cell>
        </row>
        <row r="544">
          <cell r="A544" t="str">
            <v>2 S 03 999 05</v>
          </cell>
          <cell r="B544" t="str">
            <v>-</v>
          </cell>
          <cell r="C544" t="str">
            <v>Protensão e injeção cabo 4 cord. D=12,7mm - FREYSS</v>
          </cell>
          <cell r="D544" t="str">
            <v>und</v>
          </cell>
        </row>
        <row r="545">
          <cell r="A545" t="str">
            <v>2 S 03 999 06</v>
          </cell>
          <cell r="B545" t="str">
            <v>-</v>
          </cell>
          <cell r="C545" t="str">
            <v>Protensão e injeção cabo 6 cord. D=12,7mm - FREYSS</v>
          </cell>
          <cell r="D545" t="str">
            <v>und</v>
          </cell>
        </row>
        <row r="546">
          <cell r="A546" t="str">
            <v>2 S 03 999 07</v>
          </cell>
          <cell r="B546" t="str">
            <v>-</v>
          </cell>
          <cell r="C546" t="str">
            <v>Protensão e injeção cabo 7 cord. D=12,7mm - FREYSS</v>
          </cell>
          <cell r="D546" t="str">
            <v>und</v>
          </cell>
        </row>
        <row r="547">
          <cell r="A547" t="str">
            <v>2 S 03 999 08</v>
          </cell>
          <cell r="B547" t="str">
            <v>-</v>
          </cell>
          <cell r="C547" t="str">
            <v>Protensão e injeção cabo 12 cord. D=12,7mm FREYSS</v>
          </cell>
          <cell r="D547" t="str">
            <v>und</v>
          </cell>
        </row>
        <row r="548">
          <cell r="A548" t="str">
            <v>2 S 04 000 00</v>
          </cell>
          <cell r="B548" t="str">
            <v>-</v>
          </cell>
          <cell r="C548" t="str">
            <v>Escavação manual em material de 1a cat</v>
          </cell>
          <cell r="D548" t="str">
            <v>m³</v>
          </cell>
          <cell r="H548" t="str">
            <v>EC-D-02</v>
          </cell>
        </row>
        <row r="549">
          <cell r="A549" t="str">
            <v>2 S 04 000 01</v>
          </cell>
          <cell r="B549" t="str">
            <v>-</v>
          </cell>
          <cell r="C549" t="str">
            <v>Escavação manual reat.compact.mat.1a cat.</v>
          </cell>
          <cell r="D549" t="str">
            <v>m³</v>
          </cell>
          <cell r="H549" t="str">
            <v>EC-D-02</v>
          </cell>
        </row>
        <row r="550">
          <cell r="A550" t="str">
            <v>2 S 04 001 00</v>
          </cell>
          <cell r="B550" t="str">
            <v>-</v>
          </cell>
          <cell r="C550" t="str">
            <v>Escavação mecânica de vala em mat.1a cat.</v>
          </cell>
          <cell r="D550" t="str">
            <v>m³</v>
          </cell>
          <cell r="H550" t="str">
            <v>EC-D-01</v>
          </cell>
        </row>
        <row r="551">
          <cell r="A551" t="str">
            <v>2 S 04 001 01</v>
          </cell>
          <cell r="B551" t="str">
            <v>-</v>
          </cell>
          <cell r="C551" t="str">
            <v>Escavação mecânica reat. e comp. vala mat.1a cat.</v>
          </cell>
          <cell r="D551" t="str">
            <v>m³</v>
          </cell>
          <cell r="H551" t="str">
            <v>EC-D-03</v>
          </cell>
        </row>
        <row r="552">
          <cell r="A552" t="str">
            <v>2 S 04 002 01</v>
          </cell>
          <cell r="B552" t="str">
            <v>-</v>
          </cell>
          <cell r="C552" t="str">
            <v>Perfuração para dreno sub-horizontal mat. 1a cat.</v>
          </cell>
          <cell r="D552" t="str">
            <v>m</v>
          </cell>
        </row>
        <row r="553">
          <cell r="A553" t="str">
            <v>2 S 04 010 00</v>
          </cell>
          <cell r="B553" t="str">
            <v>-</v>
          </cell>
          <cell r="C553" t="str">
            <v>Escavação manual material 2a categoria</v>
          </cell>
          <cell r="D553" t="str">
            <v>m³</v>
          </cell>
          <cell r="H553" t="str">
            <v>EC-D-02</v>
          </cell>
        </row>
        <row r="554">
          <cell r="A554" t="str">
            <v>2 S 04 010 01</v>
          </cell>
          <cell r="B554" t="str">
            <v>-</v>
          </cell>
          <cell r="C554" t="str">
            <v>Escavação manual reat.compactação em mat.2a cat.</v>
          </cell>
          <cell r="D554" t="str">
            <v>m³</v>
          </cell>
          <cell r="H554" t="str">
            <v>EC-D-02</v>
          </cell>
        </row>
        <row r="555">
          <cell r="A555" t="str">
            <v>2 S 04 011 00</v>
          </cell>
          <cell r="B555" t="str">
            <v>-</v>
          </cell>
          <cell r="C555" t="str">
            <v>Escavação mecânica de vala em mat. 2a categoria</v>
          </cell>
          <cell r="D555" t="str">
            <v>m³</v>
          </cell>
          <cell r="H555" t="str">
            <v>EC-D-01</v>
          </cell>
        </row>
        <row r="556">
          <cell r="A556" t="str">
            <v>2 S 04 011 01</v>
          </cell>
          <cell r="B556" t="str">
            <v>-</v>
          </cell>
          <cell r="C556" t="str">
            <v>Escavação mecânica reat.compact. vala mat.2a cat.</v>
          </cell>
          <cell r="D556" t="str">
            <v>m³</v>
          </cell>
          <cell r="H556" t="str">
            <v>EC-D-03</v>
          </cell>
        </row>
        <row r="557">
          <cell r="A557" t="str">
            <v>2 S 04 012 01</v>
          </cell>
          <cell r="B557" t="str">
            <v>-</v>
          </cell>
          <cell r="C557" t="str">
            <v>Perfuração para dreno sub-horizontal mat 2a cat.</v>
          </cell>
          <cell r="D557" t="str">
            <v>m</v>
          </cell>
        </row>
        <row r="558">
          <cell r="A558" t="str">
            <v>2 S 04 020 00</v>
          </cell>
          <cell r="B558" t="str">
            <v>-</v>
          </cell>
          <cell r="C558" t="str">
            <v>Escavação em vala material de 3a categoria</v>
          </cell>
          <cell r="D558" t="str">
            <v>m³</v>
          </cell>
          <cell r="H558" t="str">
            <v>EC-D-02</v>
          </cell>
        </row>
        <row r="559">
          <cell r="A559" t="str">
            <v>2 S 04 100 01</v>
          </cell>
          <cell r="B559" t="str">
            <v>-</v>
          </cell>
          <cell r="C559" t="str">
            <v>Corpo BSTC D=0,60m</v>
          </cell>
          <cell r="D559" t="str">
            <v>m</v>
          </cell>
          <cell r="H559" t="str">
            <v>DNIT 023/2004-ES</v>
          </cell>
        </row>
        <row r="560">
          <cell r="A560" t="str">
            <v>2 S 04 100 02</v>
          </cell>
          <cell r="B560" t="str">
            <v>-</v>
          </cell>
          <cell r="C560" t="str">
            <v>Corpo BSTC D=0,80m</v>
          </cell>
          <cell r="D560" t="str">
            <v>m</v>
          </cell>
          <cell r="H560" t="str">
            <v>DNIT 023/2004-ES</v>
          </cell>
        </row>
        <row r="561">
          <cell r="A561" t="str">
            <v>2 S 04 100 03</v>
          </cell>
          <cell r="B561" t="str">
            <v>-</v>
          </cell>
          <cell r="C561" t="str">
            <v>Corpo BSTC D=1,00m</v>
          </cell>
          <cell r="D561" t="str">
            <v>m</v>
          </cell>
          <cell r="H561" t="str">
            <v>DNIT 023/2004-ES</v>
          </cell>
        </row>
        <row r="562">
          <cell r="A562" t="str">
            <v>2 S 04 100 04</v>
          </cell>
          <cell r="B562" t="str">
            <v>-</v>
          </cell>
          <cell r="C562" t="str">
            <v>Corpo BSTC D=1,20m</v>
          </cell>
          <cell r="D562" t="str">
            <v>m</v>
          </cell>
          <cell r="H562" t="str">
            <v>DNIT 023/2004-ES</v>
          </cell>
        </row>
        <row r="563">
          <cell r="A563" t="str">
            <v>2 S 04 100 05</v>
          </cell>
          <cell r="B563" t="str">
            <v>-</v>
          </cell>
          <cell r="C563" t="str">
            <v>Corpo BSTC D=1,50m</v>
          </cell>
          <cell r="D563" t="str">
            <v>m</v>
          </cell>
          <cell r="H563" t="str">
            <v>DNIT 023/2004-ES</v>
          </cell>
        </row>
        <row r="564">
          <cell r="A564" t="str">
            <v>2 S 04 100 51</v>
          </cell>
          <cell r="B564" t="str">
            <v>-</v>
          </cell>
          <cell r="C564" t="str">
            <v>Corpo BSTC D=0,60 m AC/BC/PC</v>
          </cell>
          <cell r="D564" t="str">
            <v>m</v>
          </cell>
          <cell r="H564" t="str">
            <v>DNIT 023/2004-ES</v>
          </cell>
        </row>
        <row r="565">
          <cell r="A565" t="str">
            <v>2 S 04 100 52</v>
          </cell>
          <cell r="B565" t="str">
            <v>-</v>
          </cell>
          <cell r="C565" t="str">
            <v>Corpo BSTC D=0,80 m AC/BC/PC</v>
          </cell>
          <cell r="D565" t="str">
            <v>m</v>
          </cell>
          <cell r="H565" t="str">
            <v>DNIT 023/2004-ES</v>
          </cell>
        </row>
        <row r="566">
          <cell r="A566" t="str">
            <v>2 S 04 100 53</v>
          </cell>
          <cell r="B566" t="str">
            <v>-</v>
          </cell>
          <cell r="C566" t="str">
            <v>Corpo BSTC D=1,00 m AC/BC/PC</v>
          </cell>
          <cell r="D566" t="str">
            <v>m</v>
          </cell>
          <cell r="H566" t="str">
            <v>DNIT 023/2004-ES</v>
          </cell>
        </row>
        <row r="567">
          <cell r="A567" t="str">
            <v>2 S 04 100 54</v>
          </cell>
          <cell r="B567" t="str">
            <v>-</v>
          </cell>
          <cell r="C567" t="str">
            <v>Corpo BSTC D=1,20 m AC/BC/PC</v>
          </cell>
          <cell r="D567" t="str">
            <v>m</v>
          </cell>
          <cell r="H567" t="str">
            <v>DNIT 023/2004-ES</v>
          </cell>
        </row>
        <row r="568">
          <cell r="A568" t="str">
            <v>2 S 04 100 55</v>
          </cell>
          <cell r="B568" t="str">
            <v>-</v>
          </cell>
          <cell r="C568" t="str">
            <v>Corpo BSTC D=1,50 m AC/BC/PC</v>
          </cell>
          <cell r="D568" t="str">
            <v>m</v>
          </cell>
          <cell r="H568" t="str">
            <v>DNIT 023/2004-ES</v>
          </cell>
        </row>
        <row r="569">
          <cell r="A569" t="str">
            <v>2 S 04 101 01</v>
          </cell>
          <cell r="B569" t="str">
            <v>-</v>
          </cell>
          <cell r="C569" t="str">
            <v>Boca BSTC D=0,60 m normal</v>
          </cell>
          <cell r="D569" t="str">
            <v>und</v>
          </cell>
          <cell r="H569" t="str">
            <v>DNIT 023/2004-ES</v>
          </cell>
        </row>
        <row r="570">
          <cell r="A570" t="str">
            <v>2 S 04 101 02</v>
          </cell>
          <cell r="B570" t="str">
            <v>-</v>
          </cell>
          <cell r="C570" t="str">
            <v>Boca BSTC D=0,80m normal</v>
          </cell>
          <cell r="D570" t="str">
            <v>und</v>
          </cell>
          <cell r="H570" t="str">
            <v>DNIT 023/2004-ES</v>
          </cell>
        </row>
        <row r="571">
          <cell r="A571" t="str">
            <v>2 S 04 101 03</v>
          </cell>
          <cell r="B571" t="str">
            <v>-</v>
          </cell>
          <cell r="C571" t="str">
            <v>Boca BSTC D=1,00m normal</v>
          </cell>
          <cell r="D571" t="str">
            <v>und</v>
          </cell>
          <cell r="H571" t="str">
            <v>DNIT 023/2004-ES</v>
          </cell>
        </row>
        <row r="572">
          <cell r="A572" t="str">
            <v>2 S 04 101 04</v>
          </cell>
          <cell r="B572" t="str">
            <v>-</v>
          </cell>
          <cell r="C572" t="str">
            <v>Boca BSTC D=1,20m normal</v>
          </cell>
          <cell r="D572" t="str">
            <v>und</v>
          </cell>
          <cell r="H572" t="str">
            <v>DNIT 023/2004-ES</v>
          </cell>
        </row>
        <row r="573">
          <cell r="A573" t="str">
            <v>2 S 04 101 05</v>
          </cell>
          <cell r="B573" t="str">
            <v>-</v>
          </cell>
          <cell r="C573" t="str">
            <v>Boca BSTC D=1,50m normal</v>
          </cell>
          <cell r="D573" t="str">
            <v>und</v>
          </cell>
          <cell r="H573" t="str">
            <v>DNIT 023/2004-ES</v>
          </cell>
        </row>
        <row r="574">
          <cell r="A574" t="str">
            <v>2 S 04 101 06</v>
          </cell>
          <cell r="B574" t="str">
            <v>-</v>
          </cell>
          <cell r="C574" t="str">
            <v>Boca BSTC D=0,60m - esc.=15</v>
          </cell>
          <cell r="D574" t="str">
            <v>und</v>
          </cell>
          <cell r="H574" t="str">
            <v>DNIT 023/2004-ES</v>
          </cell>
        </row>
        <row r="575">
          <cell r="A575" t="str">
            <v>2 S 04 101 07</v>
          </cell>
          <cell r="B575" t="str">
            <v>-</v>
          </cell>
          <cell r="C575" t="str">
            <v>Boca BSTC D=0,80 m - esc.=15</v>
          </cell>
          <cell r="D575" t="str">
            <v>und</v>
          </cell>
          <cell r="H575" t="str">
            <v>DNIT 023/2004-ES</v>
          </cell>
        </row>
        <row r="576">
          <cell r="A576" t="str">
            <v>2 S 04 101 08</v>
          </cell>
          <cell r="B576" t="str">
            <v>-</v>
          </cell>
          <cell r="C576" t="str">
            <v>Boca BSTC D=1,00 m - esc.=15</v>
          </cell>
          <cell r="D576" t="str">
            <v>und</v>
          </cell>
          <cell r="H576" t="str">
            <v>DNIT 023/2004-ES</v>
          </cell>
        </row>
        <row r="577">
          <cell r="A577" t="str">
            <v>2 S 04 101 09</v>
          </cell>
          <cell r="B577" t="str">
            <v>-</v>
          </cell>
          <cell r="C577" t="str">
            <v>Boca BSTC D=1,20 m - esc.=15</v>
          </cell>
          <cell r="D577" t="str">
            <v>und</v>
          </cell>
          <cell r="H577" t="str">
            <v>DNIT 023/2004-ES</v>
          </cell>
        </row>
        <row r="578">
          <cell r="A578" t="str">
            <v>2 S 04 101 10</v>
          </cell>
          <cell r="B578" t="str">
            <v>-</v>
          </cell>
          <cell r="C578" t="str">
            <v>Boca BSTC D=1,50 m - esc.=15</v>
          </cell>
          <cell r="D578" t="str">
            <v>und</v>
          </cell>
          <cell r="H578" t="str">
            <v>DNIT 023/2004-ES</v>
          </cell>
        </row>
        <row r="579">
          <cell r="A579" t="str">
            <v>2 S 04 101 11</v>
          </cell>
          <cell r="B579" t="str">
            <v>-</v>
          </cell>
          <cell r="C579" t="str">
            <v>Boca BSTC D=0,60 m - esc.=30</v>
          </cell>
          <cell r="D579" t="str">
            <v>und</v>
          </cell>
          <cell r="H579" t="str">
            <v>DNIT 023/2004-ES</v>
          </cell>
        </row>
        <row r="580">
          <cell r="A580" t="str">
            <v>2 S 04 101 12</v>
          </cell>
          <cell r="B580" t="str">
            <v>-</v>
          </cell>
          <cell r="C580" t="str">
            <v>Boca BSTC D=0,80 m - esc.=30</v>
          </cell>
          <cell r="D580" t="str">
            <v>und</v>
          </cell>
          <cell r="H580" t="str">
            <v>DNIT 023/2004-ES</v>
          </cell>
        </row>
        <row r="581">
          <cell r="A581" t="str">
            <v>2 S 04 101 13</v>
          </cell>
          <cell r="B581" t="str">
            <v>-</v>
          </cell>
          <cell r="C581" t="str">
            <v>Boca BSTC D=1,00 m - esc.=30</v>
          </cell>
          <cell r="D581" t="str">
            <v>und</v>
          </cell>
          <cell r="H581" t="str">
            <v>DNIT 023/2004-ES</v>
          </cell>
        </row>
        <row r="582">
          <cell r="A582" t="str">
            <v>2 S 04 101 14</v>
          </cell>
          <cell r="B582" t="str">
            <v>-</v>
          </cell>
          <cell r="C582" t="str">
            <v>Boca BSTC D=1,20 m - esc.=30</v>
          </cell>
          <cell r="D582" t="str">
            <v>und</v>
          </cell>
          <cell r="H582" t="str">
            <v>DNIT 023/2004-ES</v>
          </cell>
        </row>
        <row r="583">
          <cell r="A583" t="str">
            <v>2 S 04 101 15</v>
          </cell>
          <cell r="B583" t="str">
            <v>-</v>
          </cell>
          <cell r="C583" t="str">
            <v>Boca BSTC D=1,50 m - esc.=30</v>
          </cell>
          <cell r="D583" t="str">
            <v>und</v>
          </cell>
          <cell r="H583" t="str">
            <v>DNIT 023/2004-ES</v>
          </cell>
        </row>
        <row r="584">
          <cell r="A584" t="str">
            <v>2 S 04 101 16</v>
          </cell>
          <cell r="B584" t="str">
            <v>-</v>
          </cell>
          <cell r="C584" t="str">
            <v>Boca BSTC D=0,60 m - esc.=45</v>
          </cell>
          <cell r="D584" t="str">
            <v>und</v>
          </cell>
          <cell r="H584" t="str">
            <v>DNIT 023/2004-ES</v>
          </cell>
        </row>
        <row r="585">
          <cell r="A585" t="str">
            <v>2 S 04 101 17</v>
          </cell>
          <cell r="B585" t="str">
            <v>-</v>
          </cell>
          <cell r="C585" t="str">
            <v>Boca BSTC D=0,80 m - esc.=45</v>
          </cell>
          <cell r="D585" t="str">
            <v>und</v>
          </cell>
          <cell r="H585" t="str">
            <v>DNIT 023/2004-ES</v>
          </cell>
        </row>
        <row r="586">
          <cell r="A586" t="str">
            <v>2 S 04 101 18</v>
          </cell>
          <cell r="B586" t="str">
            <v>-</v>
          </cell>
          <cell r="C586" t="str">
            <v>Boca BSTC D=1,00 m - esc.=45</v>
          </cell>
          <cell r="D586" t="str">
            <v>und</v>
          </cell>
          <cell r="H586" t="str">
            <v>DNIT 023/2004-ES</v>
          </cell>
        </row>
        <row r="587">
          <cell r="A587" t="str">
            <v>2 S 04 101 19</v>
          </cell>
          <cell r="B587" t="str">
            <v>-</v>
          </cell>
          <cell r="C587" t="str">
            <v>Boca BSTC D=1,20 m - esc.=45</v>
          </cell>
          <cell r="D587" t="str">
            <v>und</v>
          </cell>
          <cell r="H587" t="str">
            <v>DNIT 023/2004-ES</v>
          </cell>
        </row>
        <row r="588">
          <cell r="A588" t="str">
            <v>2 S 04 101 20</v>
          </cell>
          <cell r="B588" t="str">
            <v>-</v>
          </cell>
          <cell r="C588" t="str">
            <v>Boca BSTC D=1,50 m - esc.=45</v>
          </cell>
          <cell r="D588" t="str">
            <v>und</v>
          </cell>
          <cell r="H588" t="str">
            <v>DNIT 023/2004-ES</v>
          </cell>
        </row>
        <row r="589">
          <cell r="A589" t="str">
            <v>2 S 04 101 51</v>
          </cell>
          <cell r="B589" t="str">
            <v>-</v>
          </cell>
          <cell r="C589" t="str">
            <v>Boca BSTC D=0,60 m normal AC/BC/PC</v>
          </cell>
          <cell r="D589" t="str">
            <v>und</v>
          </cell>
          <cell r="H589" t="str">
            <v>DNIT 023/2004-ES</v>
          </cell>
        </row>
        <row r="590">
          <cell r="A590" t="str">
            <v>2 S 04 101 52</v>
          </cell>
          <cell r="B590" t="str">
            <v>-</v>
          </cell>
          <cell r="C590" t="str">
            <v>Boca BSTC D=0,80 m normal AC/BC/PC</v>
          </cell>
          <cell r="D590" t="str">
            <v>und</v>
          </cell>
          <cell r="H590" t="str">
            <v>DNIT 023/2004-ES</v>
          </cell>
        </row>
        <row r="591">
          <cell r="A591" t="str">
            <v>2 S 04 101 53</v>
          </cell>
          <cell r="B591" t="str">
            <v>-</v>
          </cell>
          <cell r="C591" t="str">
            <v>Boca BSTC D=1,00 m normal AC/BC/PC</v>
          </cell>
          <cell r="D591" t="str">
            <v>und</v>
          </cell>
          <cell r="H591" t="str">
            <v>DNIT 023/2004-ES</v>
          </cell>
        </row>
        <row r="592">
          <cell r="A592" t="str">
            <v>2 S 04 101 54</v>
          </cell>
          <cell r="B592" t="str">
            <v>-</v>
          </cell>
          <cell r="C592" t="str">
            <v>Boca BSTC D=1,20 m normal AC/BC/PC</v>
          </cell>
          <cell r="D592" t="str">
            <v>und</v>
          </cell>
          <cell r="H592" t="str">
            <v>DNIT 023/2004-ES</v>
          </cell>
        </row>
        <row r="593">
          <cell r="A593" t="str">
            <v>2 S 04 101 55</v>
          </cell>
          <cell r="B593" t="str">
            <v>-</v>
          </cell>
          <cell r="C593" t="str">
            <v>Boca BSTC D=1,50 m normal AC/BC/PC</v>
          </cell>
          <cell r="D593" t="str">
            <v>und</v>
          </cell>
          <cell r="H593" t="str">
            <v>DNIT 023/2004-ES</v>
          </cell>
        </row>
        <row r="594">
          <cell r="A594" t="str">
            <v>2 S 04 101 56</v>
          </cell>
          <cell r="B594" t="str">
            <v>-</v>
          </cell>
          <cell r="C594" t="str">
            <v>Boca BSTC D=0,60 m - esc=15 AC/BC/PC</v>
          </cell>
          <cell r="D594" t="str">
            <v>und</v>
          </cell>
          <cell r="H594" t="str">
            <v>DNIT 023/2004-ES</v>
          </cell>
        </row>
        <row r="595">
          <cell r="A595" t="str">
            <v>2 S 04 101 57</v>
          </cell>
          <cell r="B595" t="str">
            <v>-</v>
          </cell>
          <cell r="C595" t="str">
            <v>Boca BSTC D=0,80 m - esc=15 AC/BC/PC</v>
          </cell>
          <cell r="D595" t="str">
            <v>und</v>
          </cell>
          <cell r="H595" t="str">
            <v>DNIT 023/2004-ES</v>
          </cell>
        </row>
        <row r="596">
          <cell r="A596" t="str">
            <v>2 S 04 101 58</v>
          </cell>
          <cell r="B596" t="str">
            <v>-</v>
          </cell>
          <cell r="C596" t="str">
            <v>Boca BSTC D=1,00 m - esc=15 AC/BC/PC</v>
          </cell>
          <cell r="D596" t="str">
            <v>und</v>
          </cell>
          <cell r="H596" t="str">
            <v>DNIT 023/2004-ES</v>
          </cell>
        </row>
        <row r="597">
          <cell r="A597" t="str">
            <v>2 S 04 101 59</v>
          </cell>
          <cell r="B597" t="str">
            <v>-</v>
          </cell>
          <cell r="C597" t="str">
            <v>Boca BSTC D=1,20 m - esc=15 AC/BC/PC</v>
          </cell>
          <cell r="D597" t="str">
            <v>und</v>
          </cell>
          <cell r="H597" t="str">
            <v>DNIT 023/2004-ES</v>
          </cell>
        </row>
        <row r="598">
          <cell r="A598" t="str">
            <v>2 S 04 101 60</v>
          </cell>
          <cell r="B598" t="str">
            <v>-</v>
          </cell>
          <cell r="C598" t="str">
            <v>Boca BSTC D=1,50 m - esc=15 AC/BC/PC</v>
          </cell>
          <cell r="D598" t="str">
            <v>und</v>
          </cell>
          <cell r="H598" t="str">
            <v>DNIT 023/2004-ES</v>
          </cell>
        </row>
        <row r="599">
          <cell r="A599" t="str">
            <v>2 S 04 101 61</v>
          </cell>
          <cell r="B599" t="str">
            <v>-</v>
          </cell>
          <cell r="C599" t="str">
            <v>Boca BSTC D=0,60 m - esc=30 AC/BC/PC</v>
          </cell>
          <cell r="D599" t="str">
            <v>und</v>
          </cell>
          <cell r="H599" t="str">
            <v>DNIT 023/2004-ES</v>
          </cell>
        </row>
        <row r="600">
          <cell r="A600" t="str">
            <v>2 S 04 101 62</v>
          </cell>
          <cell r="B600" t="str">
            <v>-</v>
          </cell>
          <cell r="C600" t="str">
            <v>Boca BSTC D=0,80 m - esc=30 AC/BC/PC</v>
          </cell>
          <cell r="D600" t="str">
            <v>und</v>
          </cell>
          <cell r="H600" t="str">
            <v>DNIT 023/2004-ES</v>
          </cell>
        </row>
        <row r="601">
          <cell r="A601" t="str">
            <v>2 S 04 101 63</v>
          </cell>
          <cell r="B601" t="str">
            <v>-</v>
          </cell>
          <cell r="C601" t="str">
            <v>Boca BSTC D=1,00 m - esc=30 AC/BC/PC</v>
          </cell>
          <cell r="D601" t="str">
            <v>und</v>
          </cell>
          <cell r="H601" t="str">
            <v>DNIT 023/2004-ES</v>
          </cell>
        </row>
        <row r="602">
          <cell r="A602" t="str">
            <v>2 S 04 101 64</v>
          </cell>
          <cell r="B602" t="str">
            <v>-</v>
          </cell>
          <cell r="C602" t="str">
            <v>Boca BSTC D=1,20 m - esc=30 AC/BC/PC</v>
          </cell>
          <cell r="D602" t="str">
            <v>und</v>
          </cell>
          <cell r="H602" t="str">
            <v>DNIT 023/2004-ES</v>
          </cell>
        </row>
        <row r="603">
          <cell r="A603" t="str">
            <v>2 S 04 101 65</v>
          </cell>
          <cell r="B603" t="str">
            <v>-</v>
          </cell>
          <cell r="C603" t="str">
            <v>Boca BSTC D=1,50 m - esc=30 AC/BC/PC</v>
          </cell>
          <cell r="D603" t="str">
            <v>und</v>
          </cell>
          <cell r="H603" t="str">
            <v>DNIT 023/2004-ES</v>
          </cell>
        </row>
        <row r="604">
          <cell r="A604" t="str">
            <v>2 S 04 101 66</v>
          </cell>
          <cell r="B604" t="str">
            <v>-</v>
          </cell>
          <cell r="C604" t="str">
            <v>Boca BSTC D=0,60 m - esc=45 AC/BC/PC</v>
          </cell>
          <cell r="D604" t="str">
            <v>und</v>
          </cell>
          <cell r="H604" t="str">
            <v>DNIT 023/2004-ES</v>
          </cell>
        </row>
        <row r="605">
          <cell r="A605" t="str">
            <v>2 S 04 101 67</v>
          </cell>
          <cell r="B605" t="str">
            <v>-</v>
          </cell>
          <cell r="C605" t="str">
            <v>Boca BSTC D=0,80 m - esc=45 AC/BC/PC</v>
          </cell>
          <cell r="D605" t="str">
            <v>und</v>
          </cell>
          <cell r="H605" t="str">
            <v>DNIT 023/2004-ES</v>
          </cell>
        </row>
        <row r="606">
          <cell r="A606" t="str">
            <v>2 S 04 101 68</v>
          </cell>
          <cell r="B606" t="str">
            <v>-</v>
          </cell>
          <cell r="C606" t="str">
            <v>Boca BSTC D=1,00 m - esc=45 AC/BC/PC</v>
          </cell>
          <cell r="D606" t="str">
            <v>und</v>
          </cell>
          <cell r="H606" t="str">
            <v>DNIT 023/2004-ES</v>
          </cell>
        </row>
        <row r="607">
          <cell r="A607" t="str">
            <v>2 S 04 101 69</v>
          </cell>
          <cell r="B607" t="str">
            <v>-</v>
          </cell>
          <cell r="C607" t="str">
            <v>Boca BSTC D=1,20 m - esc=45 AC/BC/PC</v>
          </cell>
          <cell r="D607" t="str">
            <v>und</v>
          </cell>
          <cell r="H607" t="str">
            <v>DNIT 023/2004-ES</v>
          </cell>
        </row>
        <row r="608">
          <cell r="A608" t="str">
            <v>2 S 04 101 70</v>
          </cell>
          <cell r="B608" t="str">
            <v>-</v>
          </cell>
          <cell r="C608" t="str">
            <v>Boca BSTC D=1,50 m - esc=45 AC/BC/PC</v>
          </cell>
          <cell r="D608" t="str">
            <v>und</v>
          </cell>
          <cell r="H608" t="str">
            <v>DNIT 023/2004-ES</v>
          </cell>
        </row>
        <row r="609">
          <cell r="A609" t="str">
            <v>2 S 04 110 01</v>
          </cell>
          <cell r="B609" t="str">
            <v>-</v>
          </cell>
          <cell r="C609" t="str">
            <v>Corpo BDTC D=1,00m</v>
          </cell>
          <cell r="D609" t="str">
            <v>m</v>
          </cell>
          <cell r="H609" t="str">
            <v>DNIT 023/2004-ES</v>
          </cell>
        </row>
        <row r="610">
          <cell r="A610" t="str">
            <v>2 S 04 110 02</v>
          </cell>
          <cell r="B610" t="str">
            <v>-</v>
          </cell>
          <cell r="C610" t="str">
            <v>Corpo BDTC D=1,20m</v>
          </cell>
          <cell r="D610" t="str">
            <v>m</v>
          </cell>
          <cell r="H610" t="str">
            <v>DNIT 023/2004-ES</v>
          </cell>
        </row>
        <row r="611">
          <cell r="A611" t="str">
            <v>2 S 04 110 03</v>
          </cell>
          <cell r="B611" t="str">
            <v>-</v>
          </cell>
          <cell r="C611" t="str">
            <v>Corpo BDTC D=1,50m</v>
          </cell>
          <cell r="D611" t="str">
            <v>m</v>
          </cell>
          <cell r="H611" t="str">
            <v>DNIT 023/2004-ES</v>
          </cell>
        </row>
        <row r="612">
          <cell r="A612" t="str">
            <v>2 S 04 110 51</v>
          </cell>
          <cell r="B612" t="str">
            <v>-</v>
          </cell>
          <cell r="C612" t="str">
            <v>Corpo BDTC D=1,00 m AC/BC/PC</v>
          </cell>
          <cell r="D612" t="str">
            <v>m</v>
          </cell>
          <cell r="H612" t="str">
            <v>DNIT 023/2004-ES</v>
          </cell>
        </row>
        <row r="613">
          <cell r="A613" t="str">
            <v>2 S 04 110 52</v>
          </cell>
          <cell r="B613" t="str">
            <v>-</v>
          </cell>
          <cell r="C613" t="str">
            <v>Corpo BDTC D=1,20 m AC/BC/PC</v>
          </cell>
          <cell r="D613" t="str">
            <v>m</v>
          </cell>
          <cell r="H613" t="str">
            <v>DNIT 023/2004-ES</v>
          </cell>
        </row>
        <row r="614">
          <cell r="A614" t="str">
            <v>2 S 04 110 53</v>
          </cell>
          <cell r="B614" t="str">
            <v>-</v>
          </cell>
          <cell r="C614" t="str">
            <v>Corpo BDTC D=1,50 m AC/BC/PC</v>
          </cell>
          <cell r="D614" t="str">
            <v>m</v>
          </cell>
          <cell r="H614" t="str">
            <v>DNIT 023/2004-ES</v>
          </cell>
        </row>
        <row r="615">
          <cell r="A615" t="str">
            <v>2 S 04 111 01</v>
          </cell>
          <cell r="B615" t="str">
            <v>-</v>
          </cell>
          <cell r="C615" t="str">
            <v>Boca BDTC D=1,00m normal</v>
          </cell>
          <cell r="D615" t="str">
            <v>und</v>
          </cell>
          <cell r="H615" t="str">
            <v>DNIT 023/2004-ES</v>
          </cell>
        </row>
        <row r="616">
          <cell r="A616" t="str">
            <v>2 S 04 111 02</v>
          </cell>
          <cell r="B616" t="str">
            <v>-</v>
          </cell>
          <cell r="C616" t="str">
            <v>Boca BDTC D=1,20m normal</v>
          </cell>
          <cell r="D616" t="str">
            <v>und</v>
          </cell>
          <cell r="H616" t="str">
            <v>DNIT 023/2004-ES</v>
          </cell>
        </row>
        <row r="617">
          <cell r="A617" t="str">
            <v>2 S 04 111 03</v>
          </cell>
          <cell r="B617" t="str">
            <v>-</v>
          </cell>
          <cell r="C617" t="str">
            <v>Boca BDTC D=1,50m normal</v>
          </cell>
          <cell r="D617" t="str">
            <v>und</v>
          </cell>
          <cell r="H617" t="str">
            <v>DNIT 023/2004-ES</v>
          </cell>
        </row>
        <row r="618">
          <cell r="A618" t="str">
            <v>2 S 04 111 05</v>
          </cell>
          <cell r="B618" t="str">
            <v>-</v>
          </cell>
          <cell r="C618" t="str">
            <v>Boca BDTC D=1,00 m - esc.=15</v>
          </cell>
          <cell r="D618" t="str">
            <v>und</v>
          </cell>
          <cell r="H618" t="str">
            <v>DNIT 023/2004-ES</v>
          </cell>
        </row>
        <row r="619">
          <cell r="A619" t="str">
            <v>2 S 04 111 06</v>
          </cell>
          <cell r="B619" t="str">
            <v>-</v>
          </cell>
          <cell r="C619" t="str">
            <v>Boca BDTC D=1,20 m - esc.=15</v>
          </cell>
          <cell r="D619" t="str">
            <v>und</v>
          </cell>
          <cell r="H619" t="str">
            <v>DNIT 023/2004-ES</v>
          </cell>
        </row>
        <row r="620">
          <cell r="A620" t="str">
            <v>2 S 04 111 07</v>
          </cell>
          <cell r="B620" t="str">
            <v>-</v>
          </cell>
          <cell r="C620" t="str">
            <v>Boca BDTC D=1,50 m - esc.=15</v>
          </cell>
          <cell r="D620" t="str">
            <v>und</v>
          </cell>
          <cell r="H620" t="str">
            <v>DNIT 023/2004-ES</v>
          </cell>
        </row>
        <row r="621">
          <cell r="A621" t="str">
            <v>2 S 04 111 08</v>
          </cell>
          <cell r="B621" t="str">
            <v>-</v>
          </cell>
          <cell r="C621" t="str">
            <v>Boca BDTC D=1,00 - esc.=30</v>
          </cell>
          <cell r="D621" t="str">
            <v>und</v>
          </cell>
          <cell r="H621" t="str">
            <v>DNIT 023/2004-ES</v>
          </cell>
        </row>
        <row r="622">
          <cell r="A622" t="str">
            <v>2 S 04 111 09</v>
          </cell>
          <cell r="B622" t="str">
            <v>-</v>
          </cell>
          <cell r="C622" t="str">
            <v>Boca BDTC D=1,20 m - esc.=30</v>
          </cell>
          <cell r="D622" t="str">
            <v>und</v>
          </cell>
          <cell r="H622" t="str">
            <v>DNIT 023/2004-ES</v>
          </cell>
        </row>
        <row r="623">
          <cell r="A623" t="str">
            <v>2 S 04 111 10</v>
          </cell>
          <cell r="B623" t="str">
            <v>-</v>
          </cell>
          <cell r="C623" t="str">
            <v>Boca BDTC D=1,50 m - esc.=30</v>
          </cell>
          <cell r="D623" t="str">
            <v>und</v>
          </cell>
          <cell r="H623" t="str">
            <v>DNIT 023/2004-ES</v>
          </cell>
        </row>
        <row r="624">
          <cell r="A624" t="str">
            <v>2 S 04 111 11</v>
          </cell>
          <cell r="B624" t="str">
            <v>-</v>
          </cell>
          <cell r="C624" t="str">
            <v>Boca BDTC D=1,00 m - esc.=45</v>
          </cell>
          <cell r="D624" t="str">
            <v>und</v>
          </cell>
          <cell r="H624" t="str">
            <v>DNIT 023/2004-ES</v>
          </cell>
        </row>
        <row r="625">
          <cell r="A625" t="str">
            <v>2 S 04 111 12</v>
          </cell>
          <cell r="B625" t="str">
            <v>-</v>
          </cell>
          <cell r="C625" t="str">
            <v>Boca BDTC D=1,20 m - esc.=45</v>
          </cell>
          <cell r="D625" t="str">
            <v>und</v>
          </cell>
          <cell r="H625" t="str">
            <v>DNIT 023/2004-ES</v>
          </cell>
        </row>
        <row r="626">
          <cell r="A626" t="str">
            <v>2 S 04 111 13</v>
          </cell>
          <cell r="B626" t="str">
            <v>-</v>
          </cell>
          <cell r="C626" t="str">
            <v>Boca BDTC D=1,50 m - esc.=45</v>
          </cell>
          <cell r="D626" t="str">
            <v>und</v>
          </cell>
          <cell r="H626" t="str">
            <v>DNIT 023/2004-ES</v>
          </cell>
        </row>
        <row r="627">
          <cell r="A627" t="str">
            <v>2 S 04 111 51</v>
          </cell>
          <cell r="B627" t="str">
            <v>-</v>
          </cell>
          <cell r="C627" t="str">
            <v>Boca BDTC D=1,00 m normal AC/BC/PC</v>
          </cell>
          <cell r="D627" t="str">
            <v>und</v>
          </cell>
          <cell r="H627" t="str">
            <v>DNIT 023/2004-ES</v>
          </cell>
        </row>
        <row r="628">
          <cell r="A628" t="str">
            <v>2 S 04 111 52</v>
          </cell>
          <cell r="B628" t="str">
            <v>-</v>
          </cell>
          <cell r="C628" t="str">
            <v>Boca BDTC D=1,20 m normal AC/BC/PC</v>
          </cell>
          <cell r="D628" t="str">
            <v>und</v>
          </cell>
          <cell r="H628" t="str">
            <v>DNIT 023/2004-ES</v>
          </cell>
        </row>
        <row r="629">
          <cell r="A629" t="str">
            <v>2 S 04 111 53</v>
          </cell>
          <cell r="B629" t="str">
            <v>-</v>
          </cell>
          <cell r="C629" t="str">
            <v>Boca BDTC D=1,50 m normal AC/BC/PC</v>
          </cell>
          <cell r="D629" t="str">
            <v>und</v>
          </cell>
          <cell r="H629" t="str">
            <v>DNIT 023/2004-ES</v>
          </cell>
        </row>
        <row r="630">
          <cell r="A630" t="str">
            <v>2 S 04 111 55</v>
          </cell>
          <cell r="B630" t="str">
            <v>-</v>
          </cell>
          <cell r="C630" t="str">
            <v>Boca BDTC D=1,00 m - esc=15 AC/BC/PC</v>
          </cell>
          <cell r="D630" t="str">
            <v>und</v>
          </cell>
          <cell r="H630" t="str">
            <v>DNIT 023/2004-ES</v>
          </cell>
        </row>
        <row r="631">
          <cell r="A631" t="str">
            <v>2 S 04 111 56</v>
          </cell>
          <cell r="B631" t="str">
            <v>-</v>
          </cell>
          <cell r="C631" t="str">
            <v>Boca BDTC D=1,20 m - esc=15 AC/BC/PC</v>
          </cell>
          <cell r="D631" t="str">
            <v>und</v>
          </cell>
          <cell r="H631" t="str">
            <v>DNIT 023/2004-ES</v>
          </cell>
        </row>
        <row r="632">
          <cell r="A632" t="str">
            <v>2 S 04 111 57</v>
          </cell>
          <cell r="B632" t="str">
            <v>-</v>
          </cell>
          <cell r="C632" t="str">
            <v>Boca BDTC D=1,50 m - esc=15 AC/BC/PC</v>
          </cell>
          <cell r="D632" t="str">
            <v>und</v>
          </cell>
          <cell r="H632" t="str">
            <v>DNIT 023/2004-ES</v>
          </cell>
        </row>
        <row r="633">
          <cell r="A633" t="str">
            <v>2 S 04 111 58</v>
          </cell>
          <cell r="B633" t="str">
            <v>-</v>
          </cell>
          <cell r="C633" t="str">
            <v>Boca BDTC D=1,00 m - esc=30 AC/BC/PC</v>
          </cell>
          <cell r="D633" t="str">
            <v>und</v>
          </cell>
          <cell r="H633" t="str">
            <v>DNIT 023/2004-ES</v>
          </cell>
        </row>
        <row r="634">
          <cell r="A634" t="str">
            <v>2 S 04 111 59</v>
          </cell>
          <cell r="B634" t="str">
            <v>-</v>
          </cell>
          <cell r="C634" t="str">
            <v>Boca BDTC D=1,20 m - esc=30 AC/BC/PC</v>
          </cell>
          <cell r="D634" t="str">
            <v>und</v>
          </cell>
          <cell r="H634" t="str">
            <v>DNIT 023/2004-ES</v>
          </cell>
        </row>
        <row r="635">
          <cell r="A635" t="str">
            <v>2 S 04 111 60</v>
          </cell>
          <cell r="B635" t="str">
            <v>-</v>
          </cell>
          <cell r="C635" t="str">
            <v>Boca BDTC D=1,50 m - esc=30 AC/BC/PC</v>
          </cell>
          <cell r="D635" t="str">
            <v>und</v>
          </cell>
          <cell r="H635" t="str">
            <v>DNIT 023/2004-ES</v>
          </cell>
        </row>
        <row r="636">
          <cell r="A636" t="str">
            <v>2 S 04 111 61</v>
          </cell>
          <cell r="B636" t="str">
            <v>-</v>
          </cell>
          <cell r="C636" t="str">
            <v>Boca BDTC D=1,00 m - esc=45 AC/BC/PC</v>
          </cell>
          <cell r="D636" t="str">
            <v>und</v>
          </cell>
          <cell r="H636" t="str">
            <v>DNIT 023/2004-ES</v>
          </cell>
        </row>
        <row r="637">
          <cell r="A637" t="str">
            <v>2 S 04 111 62</v>
          </cell>
          <cell r="B637" t="str">
            <v>-</v>
          </cell>
          <cell r="C637" t="str">
            <v>Boca BDTC D=1,20 m - esc=45 AC/BC/PC</v>
          </cell>
          <cell r="D637" t="str">
            <v>und</v>
          </cell>
          <cell r="H637" t="str">
            <v>DNIT 023/2004-ES</v>
          </cell>
        </row>
        <row r="638">
          <cell r="A638" t="str">
            <v>2 S 04 111 63</v>
          </cell>
          <cell r="B638" t="str">
            <v>-</v>
          </cell>
          <cell r="C638" t="str">
            <v>Boca BDTC D=1,50 m - esc=45 AC/BC/PC</v>
          </cell>
          <cell r="D638" t="str">
            <v>und</v>
          </cell>
          <cell r="H638" t="str">
            <v>DNIT 023/2004-ES</v>
          </cell>
        </row>
        <row r="639">
          <cell r="A639" t="str">
            <v>2 S 04 120 01</v>
          </cell>
          <cell r="B639" t="str">
            <v>-</v>
          </cell>
          <cell r="C639" t="str">
            <v>Corpo BTTC D=1,00m</v>
          </cell>
          <cell r="D639" t="str">
            <v>m</v>
          </cell>
          <cell r="H639" t="str">
            <v>DNIT 023/2004-ES</v>
          </cell>
        </row>
        <row r="640">
          <cell r="A640" t="str">
            <v>2 S 04 120 02</v>
          </cell>
          <cell r="B640" t="str">
            <v>-</v>
          </cell>
          <cell r="C640" t="str">
            <v>Corpo BTTC D=1,20m</v>
          </cell>
          <cell r="D640" t="str">
            <v>m</v>
          </cell>
          <cell r="H640" t="str">
            <v>DNIT 023/2004-ES</v>
          </cell>
        </row>
        <row r="641">
          <cell r="A641" t="str">
            <v>2 S 04 120 03</v>
          </cell>
          <cell r="B641" t="str">
            <v>-</v>
          </cell>
          <cell r="C641" t="str">
            <v>Corpo BTTC D=1,50m</v>
          </cell>
          <cell r="D641" t="str">
            <v>m</v>
          </cell>
          <cell r="H641" t="str">
            <v>DNIT 023/2004-ES</v>
          </cell>
        </row>
        <row r="642">
          <cell r="A642" t="str">
            <v>2 S 04 120 51</v>
          </cell>
          <cell r="B642" t="str">
            <v>-</v>
          </cell>
          <cell r="C642" t="str">
            <v>Corpo BTTC D=1,00 m AC/BC/PC</v>
          </cell>
          <cell r="D642" t="str">
            <v>m</v>
          </cell>
          <cell r="H642" t="str">
            <v>DNIT 023/2004-ES</v>
          </cell>
        </row>
        <row r="643">
          <cell r="A643" t="str">
            <v>2 S 04 120 52</v>
          </cell>
          <cell r="B643" t="str">
            <v>-</v>
          </cell>
          <cell r="C643" t="str">
            <v>Corpo BTTC D=1,20 m AC/BC/PC</v>
          </cell>
          <cell r="D643" t="str">
            <v>m</v>
          </cell>
          <cell r="H643" t="str">
            <v>DNIT 023/2004-ES</v>
          </cell>
        </row>
        <row r="644">
          <cell r="A644" t="str">
            <v>2 S 04 120 53</v>
          </cell>
          <cell r="B644" t="str">
            <v>-</v>
          </cell>
          <cell r="C644" t="str">
            <v>Corpo BTTC D=1,50 m AC/BC/PC</v>
          </cell>
          <cell r="D644" t="str">
            <v>m</v>
          </cell>
          <cell r="H644" t="str">
            <v>DNIT 023/2004-ES</v>
          </cell>
        </row>
        <row r="645">
          <cell r="A645" t="str">
            <v>2 S 04 121 01</v>
          </cell>
          <cell r="B645" t="str">
            <v>-</v>
          </cell>
          <cell r="C645" t="str">
            <v>Boca BTTC D=1,00m normal</v>
          </cell>
          <cell r="D645" t="str">
            <v>und</v>
          </cell>
          <cell r="H645" t="str">
            <v>DNIT 023/2004-ES</v>
          </cell>
        </row>
        <row r="646">
          <cell r="A646" t="str">
            <v>2 S 04 121 02</v>
          </cell>
          <cell r="B646" t="str">
            <v>-</v>
          </cell>
          <cell r="C646" t="str">
            <v>Boca BTTC D=1,20m normal</v>
          </cell>
          <cell r="D646" t="str">
            <v>und</v>
          </cell>
          <cell r="H646" t="str">
            <v>DNIT 023/2004-ES</v>
          </cell>
        </row>
        <row r="647">
          <cell r="A647" t="str">
            <v>2 S 04 121 03</v>
          </cell>
          <cell r="B647" t="str">
            <v>-</v>
          </cell>
          <cell r="C647" t="str">
            <v>Boca BTTC D=1,50m normal</v>
          </cell>
          <cell r="D647" t="str">
            <v>und</v>
          </cell>
          <cell r="H647" t="str">
            <v>DNIT 023/2004-ES</v>
          </cell>
        </row>
        <row r="648">
          <cell r="A648" t="str">
            <v>2 S 04 121 04</v>
          </cell>
          <cell r="B648" t="str">
            <v>-</v>
          </cell>
          <cell r="C648" t="str">
            <v>Boca BTTC D=1,00 m - esc.=15</v>
          </cell>
          <cell r="D648" t="str">
            <v>und</v>
          </cell>
          <cell r="H648" t="str">
            <v>DNIT 023/2004-ES</v>
          </cell>
        </row>
        <row r="649">
          <cell r="A649" t="str">
            <v>2 S 04 121 05</v>
          </cell>
          <cell r="B649" t="str">
            <v>-</v>
          </cell>
          <cell r="C649" t="str">
            <v>Boca BTTC D=1,20 m - esc.=15</v>
          </cell>
          <cell r="D649" t="str">
            <v>und</v>
          </cell>
          <cell r="H649" t="str">
            <v>DNIT 023/2004-ES</v>
          </cell>
        </row>
        <row r="650">
          <cell r="A650" t="str">
            <v>2 S 04 121 06</v>
          </cell>
          <cell r="B650" t="str">
            <v>-</v>
          </cell>
          <cell r="C650" t="str">
            <v>Boca BTTC D=1,50 m - esc.=15</v>
          </cell>
          <cell r="D650" t="str">
            <v>und</v>
          </cell>
          <cell r="H650" t="str">
            <v>DNIT 023/2004-ES</v>
          </cell>
        </row>
        <row r="651">
          <cell r="A651" t="str">
            <v>2 S 04 121 07</v>
          </cell>
          <cell r="B651" t="str">
            <v>-</v>
          </cell>
          <cell r="C651" t="str">
            <v>Boca BTTC D=1,00 m - esc.=30</v>
          </cell>
          <cell r="D651" t="str">
            <v>und</v>
          </cell>
          <cell r="H651" t="str">
            <v>DNIT 023/2004-ES</v>
          </cell>
        </row>
        <row r="652">
          <cell r="A652" t="str">
            <v>2 S 04 121 08</v>
          </cell>
          <cell r="B652" t="str">
            <v>-</v>
          </cell>
          <cell r="C652" t="str">
            <v>Boca BTTC D=1,20 m - esc.=30</v>
          </cell>
          <cell r="D652" t="str">
            <v>und</v>
          </cell>
          <cell r="H652" t="str">
            <v>DNIT 023/2004-ES</v>
          </cell>
        </row>
        <row r="653">
          <cell r="A653" t="str">
            <v>2 S 04 121 09</v>
          </cell>
          <cell r="B653" t="str">
            <v>-</v>
          </cell>
          <cell r="C653" t="str">
            <v>Boca BTTC D=1,50 m - esc.=30</v>
          </cell>
          <cell r="D653" t="str">
            <v>und</v>
          </cell>
          <cell r="H653" t="str">
            <v>DNIT 023/2004-ES</v>
          </cell>
        </row>
        <row r="654">
          <cell r="A654" t="str">
            <v>2 S 04 121 10</v>
          </cell>
          <cell r="B654" t="str">
            <v>-</v>
          </cell>
          <cell r="C654" t="str">
            <v>Boca BTTC D=1,00 m - esc.=45</v>
          </cell>
          <cell r="D654" t="str">
            <v>und</v>
          </cell>
          <cell r="H654" t="str">
            <v>DNIT 023/2004-ES</v>
          </cell>
        </row>
        <row r="655">
          <cell r="A655" t="str">
            <v>2 S 04 121 11</v>
          </cell>
          <cell r="B655" t="str">
            <v>-</v>
          </cell>
          <cell r="C655" t="str">
            <v>Boca BTTC D=1,20 m - esc.=45</v>
          </cell>
          <cell r="D655" t="str">
            <v>und</v>
          </cell>
          <cell r="H655" t="str">
            <v>DNIT 023/2004-ES</v>
          </cell>
        </row>
        <row r="656">
          <cell r="A656" t="str">
            <v>2 S 04 121 12</v>
          </cell>
          <cell r="B656" t="str">
            <v>-</v>
          </cell>
          <cell r="C656" t="str">
            <v>Boca BTTC D=1,50 m - esc.=45</v>
          </cell>
          <cell r="D656" t="str">
            <v>und</v>
          </cell>
          <cell r="H656" t="str">
            <v>DNIT 023/2004-ES</v>
          </cell>
        </row>
        <row r="657">
          <cell r="A657" t="str">
            <v>2 S 04 121 51</v>
          </cell>
          <cell r="B657" t="str">
            <v>-</v>
          </cell>
          <cell r="C657" t="str">
            <v>Boca BTTC D=1,00 m normal AC/BC/PC</v>
          </cell>
          <cell r="D657" t="str">
            <v>und</v>
          </cell>
          <cell r="H657" t="str">
            <v>DNIT 023/2004-ES</v>
          </cell>
        </row>
        <row r="658">
          <cell r="A658" t="str">
            <v>2 S 04 121 52</v>
          </cell>
          <cell r="B658" t="str">
            <v>-</v>
          </cell>
          <cell r="C658" t="str">
            <v>Boca BTTC D=1,20 m normal AC/BC/PC</v>
          </cell>
          <cell r="D658" t="str">
            <v>und</v>
          </cell>
          <cell r="H658" t="str">
            <v>DNIT 023/2004-ES</v>
          </cell>
        </row>
        <row r="659">
          <cell r="A659" t="str">
            <v>2 S 04 121 53</v>
          </cell>
          <cell r="B659" t="str">
            <v>-</v>
          </cell>
          <cell r="C659" t="str">
            <v>Boca BTTC D=1,50 m normal AC/BC/PC</v>
          </cell>
          <cell r="D659" t="str">
            <v>und</v>
          </cell>
          <cell r="H659" t="str">
            <v>DNIT 023/2004-ES</v>
          </cell>
        </row>
        <row r="660">
          <cell r="A660" t="str">
            <v>2 S 04 121 54</v>
          </cell>
          <cell r="B660" t="str">
            <v>-</v>
          </cell>
          <cell r="C660" t="str">
            <v>Boca BTTC D=1,00 m - esc=15 AC/BC/PC</v>
          </cell>
          <cell r="D660" t="str">
            <v>und</v>
          </cell>
          <cell r="H660" t="str">
            <v>DNIT 023/2004-ES</v>
          </cell>
        </row>
        <row r="661">
          <cell r="A661" t="str">
            <v>2 S 04 121 55</v>
          </cell>
          <cell r="B661" t="str">
            <v>-</v>
          </cell>
          <cell r="C661" t="str">
            <v>Boca BTTC D=1,20 m - esc=15 AC/BC/PC</v>
          </cell>
          <cell r="D661" t="str">
            <v>und</v>
          </cell>
          <cell r="H661" t="str">
            <v>DNIT 023/2004-ES</v>
          </cell>
        </row>
        <row r="662">
          <cell r="A662" t="str">
            <v>2 S 04 121 56</v>
          </cell>
          <cell r="B662" t="str">
            <v>-</v>
          </cell>
          <cell r="C662" t="str">
            <v>Boca BTTC D=1,50 m - esc=15 AC/BC/PC</v>
          </cell>
          <cell r="D662" t="str">
            <v>und</v>
          </cell>
          <cell r="H662" t="str">
            <v>DNIT 023/2004-ES</v>
          </cell>
        </row>
        <row r="663">
          <cell r="A663" t="str">
            <v>2 S 04 121 57</v>
          </cell>
          <cell r="B663" t="str">
            <v>-</v>
          </cell>
          <cell r="C663" t="str">
            <v>Boca BTTC D=1,00 m - esc=30 AC/BC/PC</v>
          </cell>
          <cell r="D663" t="str">
            <v>und</v>
          </cell>
          <cell r="H663" t="str">
            <v>DNIT 023/2004-ES</v>
          </cell>
        </row>
        <row r="664">
          <cell r="A664" t="str">
            <v>2 S 04 121 58</v>
          </cell>
          <cell r="B664" t="str">
            <v>-</v>
          </cell>
          <cell r="C664" t="str">
            <v>Boca BTTC D=1,20 m - esc=30 AC/BC/PC</v>
          </cell>
          <cell r="D664" t="str">
            <v>und</v>
          </cell>
          <cell r="H664" t="str">
            <v>DNIT 023/2004-ES</v>
          </cell>
        </row>
        <row r="665">
          <cell r="A665" t="str">
            <v>2 S 04 121 59</v>
          </cell>
          <cell r="B665" t="str">
            <v>-</v>
          </cell>
          <cell r="C665" t="str">
            <v>Boca BTTC D=1,50 m - esc=30 AC/BC/PC</v>
          </cell>
          <cell r="D665" t="str">
            <v>und</v>
          </cell>
          <cell r="H665" t="str">
            <v>DNIT 023/2004-ES</v>
          </cell>
        </row>
        <row r="666">
          <cell r="A666" t="str">
            <v>2 S 04 121 60</v>
          </cell>
          <cell r="B666" t="str">
            <v>-</v>
          </cell>
          <cell r="C666" t="str">
            <v>Boca BTTC D=1,00 m - esc=45 AC/BC/PC</v>
          </cell>
          <cell r="D666" t="str">
            <v>und</v>
          </cell>
          <cell r="H666" t="str">
            <v>DNIT 023/2004-ES</v>
          </cell>
        </row>
        <row r="667">
          <cell r="A667" t="str">
            <v>2 S 04 121 61</v>
          </cell>
          <cell r="B667" t="str">
            <v>-</v>
          </cell>
          <cell r="C667" t="str">
            <v>Boca BTTC D=1,20 m - esc=45 AC/BC/PC</v>
          </cell>
          <cell r="D667" t="str">
            <v>und</v>
          </cell>
          <cell r="H667" t="str">
            <v>DNIT 023/2004-ES</v>
          </cell>
        </row>
        <row r="668">
          <cell r="A668" t="str">
            <v>2 S 04 121 62</v>
          </cell>
          <cell r="B668" t="str">
            <v>-</v>
          </cell>
          <cell r="C668" t="str">
            <v>Boca BTTC D=1,50 m - esc=45 AC/BC/PC</v>
          </cell>
          <cell r="D668" t="str">
            <v>und</v>
          </cell>
          <cell r="H668" t="str">
            <v>DNIT 023/2004-ES</v>
          </cell>
        </row>
        <row r="669">
          <cell r="A669" t="str">
            <v>2 S 04 200 01</v>
          </cell>
          <cell r="B669" t="str">
            <v>-</v>
          </cell>
          <cell r="C669" t="str">
            <v>Corpo BSCC 1,50 x 1,50 m alt. 0 a 1,00 m</v>
          </cell>
          <cell r="D669" t="str">
            <v>und</v>
          </cell>
          <cell r="H669" t="str">
            <v>DNIT 025/2004-ES</v>
          </cell>
        </row>
        <row r="670">
          <cell r="A670" t="str">
            <v>2 S 04 200 02</v>
          </cell>
          <cell r="B670" t="str">
            <v>-</v>
          </cell>
          <cell r="C670" t="str">
            <v>Corpo BSCC 2,00 x 2,00 m alt. 0 a 1,00 m</v>
          </cell>
          <cell r="D670" t="str">
            <v>und</v>
          </cell>
          <cell r="H670" t="str">
            <v>DNIT 025/2004-ES</v>
          </cell>
        </row>
        <row r="671">
          <cell r="A671" t="str">
            <v>2 S 04 200 03</v>
          </cell>
          <cell r="B671" t="str">
            <v>-</v>
          </cell>
          <cell r="C671" t="str">
            <v>Corpo BSCC 2,50 x 2,50 m alt. 0 a 1,00 m</v>
          </cell>
          <cell r="D671" t="str">
            <v>m</v>
          </cell>
          <cell r="H671" t="str">
            <v>DNIT 025/2004-ES</v>
          </cell>
        </row>
        <row r="672">
          <cell r="A672" t="str">
            <v>2 S 04 200 04</v>
          </cell>
          <cell r="B672" t="str">
            <v>-</v>
          </cell>
          <cell r="C672" t="str">
            <v>Corpo BSCC 3,00 x 3,00 m alt. 0 a 1,00 m</v>
          </cell>
          <cell r="D672" t="str">
            <v>m</v>
          </cell>
          <cell r="H672" t="str">
            <v>DNIT 025/2004-ES</v>
          </cell>
        </row>
        <row r="673">
          <cell r="A673" t="str">
            <v>2 S 04 200 05</v>
          </cell>
          <cell r="B673" t="str">
            <v>-</v>
          </cell>
          <cell r="C673" t="str">
            <v>Corpo BSCC 1,50 x 1,50 m alt. 1,00 a 2,50 m</v>
          </cell>
          <cell r="D673" t="str">
            <v>m</v>
          </cell>
          <cell r="H673" t="str">
            <v>DNIT 025/2004-ES</v>
          </cell>
        </row>
        <row r="674">
          <cell r="A674" t="str">
            <v>2 S 04 200 06</v>
          </cell>
          <cell r="B674" t="str">
            <v>-</v>
          </cell>
          <cell r="C674" t="str">
            <v>Corpo BSCC 2,00 x 2,00 m alt. 1,00 a 2,50 m</v>
          </cell>
          <cell r="D674" t="str">
            <v>m</v>
          </cell>
          <cell r="H674" t="str">
            <v>DNIT 025/2004-ES</v>
          </cell>
        </row>
        <row r="675">
          <cell r="A675" t="str">
            <v>2 S 04 200 07</v>
          </cell>
          <cell r="B675" t="str">
            <v>-</v>
          </cell>
          <cell r="C675" t="str">
            <v>Corpo BSCC 2,50 x 2,50 m alt. 1,00 a 2,50 m</v>
          </cell>
          <cell r="D675" t="str">
            <v>m</v>
          </cell>
          <cell r="H675" t="str">
            <v>DNIT 025/2004-ES</v>
          </cell>
        </row>
        <row r="676">
          <cell r="A676" t="str">
            <v>2 S 04 200 08</v>
          </cell>
          <cell r="B676" t="str">
            <v>-</v>
          </cell>
          <cell r="C676" t="str">
            <v>Corpo BSCC 3,00 x 3,00 m alt. 1,00 a 2,50 m</v>
          </cell>
          <cell r="D676" t="str">
            <v>m</v>
          </cell>
          <cell r="H676" t="str">
            <v>DNIT 025/2004-ES</v>
          </cell>
        </row>
        <row r="677">
          <cell r="A677" t="str">
            <v>2 S 04 200 09</v>
          </cell>
          <cell r="B677" t="str">
            <v>-</v>
          </cell>
          <cell r="C677" t="str">
            <v>Corpo BSCC 1,50 x 1,50 m alt. 2,50 a 5,00 m</v>
          </cell>
          <cell r="D677" t="str">
            <v>m</v>
          </cell>
          <cell r="H677" t="str">
            <v>DNIT 025/2004-ES</v>
          </cell>
        </row>
        <row r="678">
          <cell r="A678" t="str">
            <v>2 S 04 200 10</v>
          </cell>
          <cell r="B678" t="str">
            <v>-</v>
          </cell>
          <cell r="C678" t="str">
            <v>Corpo BSCC 2,00 x 2,00 m alt. 2,50 a 5,00 m</v>
          </cell>
          <cell r="D678" t="str">
            <v>m</v>
          </cell>
          <cell r="H678" t="str">
            <v>DNIT 025/2004-ES</v>
          </cell>
        </row>
        <row r="679">
          <cell r="A679" t="str">
            <v>2 S 04 200 11</v>
          </cell>
          <cell r="B679" t="str">
            <v>-</v>
          </cell>
          <cell r="C679" t="str">
            <v>Corpo BSCC 2,50 x 2,50 m alt. 2,50 a 5,00 m</v>
          </cell>
          <cell r="D679" t="str">
            <v>m</v>
          </cell>
          <cell r="H679" t="str">
            <v>DNIT 025/2004-ES</v>
          </cell>
        </row>
        <row r="680">
          <cell r="A680" t="str">
            <v>2 S 04 200 12</v>
          </cell>
          <cell r="B680" t="str">
            <v>-</v>
          </cell>
          <cell r="C680" t="str">
            <v>Corpo BSCC 3,00 x 3,00 m alt. 2,50 a 5,00 m</v>
          </cell>
          <cell r="D680" t="str">
            <v>m</v>
          </cell>
          <cell r="H680" t="str">
            <v>DNIT 025/2004-ES</v>
          </cell>
        </row>
        <row r="681">
          <cell r="A681" t="str">
            <v>2 S 04 200 13</v>
          </cell>
          <cell r="B681" t="str">
            <v>-</v>
          </cell>
          <cell r="C681" t="str">
            <v>Corpo BSCC 1,50 x 1,50 m alt. 5,00 a 7,50 m</v>
          </cell>
          <cell r="D681" t="str">
            <v>m</v>
          </cell>
          <cell r="H681" t="str">
            <v>DNIT 025/2004-ES</v>
          </cell>
        </row>
        <row r="682">
          <cell r="A682" t="str">
            <v>2 S 04 200 14</v>
          </cell>
          <cell r="B682" t="str">
            <v>-</v>
          </cell>
          <cell r="C682" t="str">
            <v>Corpo BSCC 2,00 x 2,00 m alt. 5,00 a 7,50 m</v>
          </cell>
          <cell r="D682" t="str">
            <v>m</v>
          </cell>
          <cell r="H682" t="str">
            <v>DNIT 025/2004-ES</v>
          </cell>
        </row>
        <row r="683">
          <cell r="A683" t="str">
            <v>2 S 04 200 15</v>
          </cell>
          <cell r="B683" t="str">
            <v>-</v>
          </cell>
          <cell r="C683" t="str">
            <v>Corpo BSCC 2,50 x 2,50 m alt. 5,00 a 7,50 m</v>
          </cell>
          <cell r="D683" t="str">
            <v>m</v>
          </cell>
          <cell r="H683" t="str">
            <v>DNIT 025/2004-ES</v>
          </cell>
        </row>
        <row r="684">
          <cell r="A684" t="str">
            <v>2 S 04 200 16</v>
          </cell>
          <cell r="B684" t="str">
            <v>-</v>
          </cell>
          <cell r="C684" t="str">
            <v>Corpo BSCC 3,00 x 3,00 m alt. 5,00 a 7,50 m</v>
          </cell>
          <cell r="D684" t="str">
            <v>m</v>
          </cell>
          <cell r="H684" t="str">
            <v>DNIT 025/2004-ES</v>
          </cell>
        </row>
        <row r="685">
          <cell r="A685" t="str">
            <v>2 S 04 200 17</v>
          </cell>
          <cell r="B685" t="str">
            <v>-</v>
          </cell>
          <cell r="C685" t="str">
            <v>Corpo BSCC 1,50 x 1,50 m alt. 7,50 a 10,00 m</v>
          </cell>
          <cell r="D685" t="str">
            <v>m</v>
          </cell>
          <cell r="H685" t="str">
            <v>DNIT 025/2004-ES</v>
          </cell>
        </row>
        <row r="686">
          <cell r="A686" t="str">
            <v>2 S 04 200 18</v>
          </cell>
          <cell r="B686" t="str">
            <v>-</v>
          </cell>
          <cell r="C686" t="str">
            <v>Corpo BSCC 2,00 x 2,00 m alt. 7,50 a 10,00 m</v>
          </cell>
          <cell r="D686" t="str">
            <v>m</v>
          </cell>
          <cell r="H686" t="str">
            <v>DNIT 025/2004-ES</v>
          </cell>
        </row>
        <row r="687">
          <cell r="A687" t="str">
            <v>2 S 04 200 19</v>
          </cell>
          <cell r="B687" t="str">
            <v>-</v>
          </cell>
          <cell r="C687" t="str">
            <v>Corpo BSCC 2,50 x 2,50 m alt. 7,50 a 10,00 m</v>
          </cell>
          <cell r="D687" t="str">
            <v>m</v>
          </cell>
          <cell r="H687" t="str">
            <v>DNIT 025/2004-ES</v>
          </cell>
        </row>
        <row r="688">
          <cell r="A688" t="str">
            <v>2 S 04 200 20</v>
          </cell>
          <cell r="B688" t="str">
            <v>-</v>
          </cell>
          <cell r="C688" t="str">
            <v>Corpo BSCC 3,00 x 3,00 m alt. 7,50 a 10,00 m</v>
          </cell>
          <cell r="D688" t="str">
            <v>m</v>
          </cell>
          <cell r="H688" t="str">
            <v>DNIT 025/2004-ES</v>
          </cell>
        </row>
        <row r="689">
          <cell r="A689" t="str">
            <v>2 S 04 200 21</v>
          </cell>
          <cell r="B689" t="str">
            <v>-</v>
          </cell>
          <cell r="C689" t="str">
            <v>Corpo BSCC 1,50 x 1,50 m alt. 10,00 a 12,50 m</v>
          </cell>
          <cell r="D689" t="str">
            <v>m</v>
          </cell>
          <cell r="H689" t="str">
            <v>DNIT 025/2004-ES</v>
          </cell>
        </row>
        <row r="690">
          <cell r="A690" t="str">
            <v>2 S 04 200 22</v>
          </cell>
          <cell r="B690" t="str">
            <v>-</v>
          </cell>
          <cell r="C690" t="str">
            <v>Corpo BSCC 2,00 x 2,00 m alt. 10,00 a 12,50 m</v>
          </cell>
          <cell r="D690" t="str">
            <v>m</v>
          </cell>
          <cell r="H690" t="str">
            <v>DNIT 025/2004-ES</v>
          </cell>
        </row>
        <row r="691">
          <cell r="A691" t="str">
            <v>2 S 04 200 23</v>
          </cell>
          <cell r="B691" t="str">
            <v>-</v>
          </cell>
          <cell r="C691" t="str">
            <v>Corpo BSCC 2,50 x 2,50 m alt. 10,00 a 12,50 m</v>
          </cell>
          <cell r="D691" t="str">
            <v>m</v>
          </cell>
          <cell r="H691" t="str">
            <v>DNIT 025/2004-ES</v>
          </cell>
        </row>
        <row r="692">
          <cell r="A692" t="str">
            <v>2 S 04 200 24</v>
          </cell>
          <cell r="B692" t="str">
            <v>-</v>
          </cell>
          <cell r="C692" t="str">
            <v>Corpo BSCC 3,00 a 3,00 m alt. 10,00 a 12,50 m</v>
          </cell>
          <cell r="D692" t="str">
            <v>m</v>
          </cell>
          <cell r="H692" t="str">
            <v>DNIT 025/2004-ES</v>
          </cell>
        </row>
        <row r="693">
          <cell r="A693" t="str">
            <v>2 S 04 200 25</v>
          </cell>
          <cell r="B693" t="str">
            <v>-</v>
          </cell>
          <cell r="C693" t="str">
            <v>Corpo BSCC 1,50 x 1,50 m alt. 12,50 a 15,00 m</v>
          </cell>
          <cell r="D693" t="str">
            <v>m</v>
          </cell>
          <cell r="H693" t="str">
            <v>DNIT 025/2004-ES</v>
          </cell>
        </row>
        <row r="694">
          <cell r="A694" t="str">
            <v>2 S 04 200 26</v>
          </cell>
          <cell r="B694" t="str">
            <v>-</v>
          </cell>
          <cell r="C694" t="str">
            <v>Corpo BSCC 2,00 a 2,00 m alt. 12,50 a 15,00 m</v>
          </cell>
          <cell r="D694" t="str">
            <v>m</v>
          </cell>
          <cell r="H694" t="str">
            <v>DNIT 025/2004-ES</v>
          </cell>
        </row>
        <row r="695">
          <cell r="A695" t="str">
            <v>2 S 04 200 27</v>
          </cell>
          <cell r="B695" t="str">
            <v>-</v>
          </cell>
          <cell r="C695" t="str">
            <v>Corpo BSCC 2,50 x 2,50 m alt. 12,50 a 15,00 m</v>
          </cell>
          <cell r="D695" t="str">
            <v>m</v>
          </cell>
          <cell r="H695" t="str">
            <v>DNIT 025/2004-ES</v>
          </cell>
        </row>
        <row r="696">
          <cell r="A696" t="str">
            <v>2 S 04 200 28</v>
          </cell>
          <cell r="B696" t="str">
            <v>-</v>
          </cell>
          <cell r="C696" t="str">
            <v>Corpo BSCC 3,00 x 3,00 m alt. 12,50 a 15,00 m</v>
          </cell>
          <cell r="D696" t="str">
            <v>m</v>
          </cell>
          <cell r="H696" t="str">
            <v>DNIT 025/2004-ES</v>
          </cell>
        </row>
        <row r="697">
          <cell r="A697" t="str">
            <v>2 S 04 200 51</v>
          </cell>
          <cell r="B697" t="str">
            <v>-</v>
          </cell>
          <cell r="C697" t="str">
            <v>Corpo BSCC 1,50 x 1,50 m alt. 0 a 1,00 m AC/BC</v>
          </cell>
          <cell r="D697" t="str">
            <v>und</v>
          </cell>
          <cell r="H697" t="str">
            <v>DNIT 025/2004-ES</v>
          </cell>
        </row>
        <row r="698">
          <cell r="A698" t="str">
            <v>2 S 04 200 52</v>
          </cell>
          <cell r="B698" t="str">
            <v>-</v>
          </cell>
          <cell r="C698" t="str">
            <v>Corpo BSCC 2,00 x 2,00 m alt. 0 a 1,00 m AC/BC</v>
          </cell>
          <cell r="D698" t="str">
            <v>und</v>
          </cell>
          <cell r="H698" t="str">
            <v>DNIT 025/2004-ES</v>
          </cell>
        </row>
        <row r="699">
          <cell r="A699" t="str">
            <v>2 S 04 200 53</v>
          </cell>
          <cell r="B699" t="str">
            <v>-</v>
          </cell>
          <cell r="C699" t="str">
            <v>Corpo BSCC 2,50 x 2,50 m alt. 0 a 1,00 m AC/BC</v>
          </cell>
          <cell r="D699" t="str">
            <v>m</v>
          </cell>
          <cell r="H699" t="str">
            <v>DNIT 025/2004-ES</v>
          </cell>
        </row>
        <row r="700">
          <cell r="A700" t="str">
            <v>2 S 04 200 54</v>
          </cell>
          <cell r="B700" t="str">
            <v>-</v>
          </cell>
          <cell r="C700" t="str">
            <v>Corpo BSCC 3,00 x 3,00 m alt. 0 a 1,00 m AC/BC</v>
          </cell>
          <cell r="D700" t="str">
            <v>m</v>
          </cell>
          <cell r="H700" t="str">
            <v>DNIT 025/2004-ES</v>
          </cell>
        </row>
        <row r="701">
          <cell r="A701" t="str">
            <v>2 S 04 200 55</v>
          </cell>
          <cell r="B701" t="str">
            <v>-</v>
          </cell>
          <cell r="C701" t="str">
            <v>Corpo BSCC 1,50 x 1,50 m alt. 1,00 a 2,50 m AC/BC</v>
          </cell>
          <cell r="D701" t="str">
            <v>m</v>
          </cell>
          <cell r="H701" t="str">
            <v>DNIT 025/2004-ES</v>
          </cell>
        </row>
        <row r="702">
          <cell r="A702" t="str">
            <v>2 S 04 200 56</v>
          </cell>
          <cell r="B702" t="str">
            <v>-</v>
          </cell>
          <cell r="C702" t="str">
            <v>Corpo BSCC 2,00 x 2,00 m alt. 1,00 a 2,50 m AC/BC</v>
          </cell>
          <cell r="D702" t="str">
            <v>m</v>
          </cell>
          <cell r="H702" t="str">
            <v>DNIT 025/2004-ES</v>
          </cell>
        </row>
        <row r="703">
          <cell r="A703" t="str">
            <v>2 S 04 200 57</v>
          </cell>
          <cell r="B703" t="str">
            <v>-</v>
          </cell>
          <cell r="C703" t="str">
            <v>Corpo BSCC 2,50 x 2,50 m alt. 1,00 a 2,50 m AC/BC</v>
          </cell>
          <cell r="D703" t="str">
            <v>m</v>
          </cell>
          <cell r="H703" t="str">
            <v>DNIT 025/2004-ES</v>
          </cell>
        </row>
        <row r="704">
          <cell r="A704" t="str">
            <v>2 S 04 200 58</v>
          </cell>
          <cell r="B704" t="str">
            <v>-</v>
          </cell>
          <cell r="C704" t="str">
            <v>Corpo BSCC 3,00 x 3,00 m alt. 1,00 a 2,50 m AC/BC</v>
          </cell>
          <cell r="D704" t="str">
            <v>m</v>
          </cell>
          <cell r="H704" t="str">
            <v>DNIT 025/2004-ES</v>
          </cell>
        </row>
        <row r="705">
          <cell r="A705" t="str">
            <v>2 S 04 200 59</v>
          </cell>
          <cell r="B705" t="str">
            <v>-</v>
          </cell>
          <cell r="C705" t="str">
            <v>Corpo BSCC 1,50 x 1,50 m alt. 2,50 a 5,00 m AC/BC</v>
          </cell>
          <cell r="D705" t="str">
            <v>m</v>
          </cell>
          <cell r="H705" t="str">
            <v>DNIT 025/2004-ES</v>
          </cell>
        </row>
        <row r="706">
          <cell r="A706" t="str">
            <v>2 S 04 200 60</v>
          </cell>
          <cell r="B706" t="str">
            <v>-</v>
          </cell>
          <cell r="C706" t="str">
            <v>Corpo BSCC 2,00 x 2,00 m alt. 2,50 a 5,00 m AC/BC</v>
          </cell>
          <cell r="D706" t="str">
            <v>m</v>
          </cell>
          <cell r="H706" t="str">
            <v>DNIT 025/2004-ES</v>
          </cell>
        </row>
        <row r="707">
          <cell r="A707" t="str">
            <v>2 S 04 200 61</v>
          </cell>
          <cell r="B707" t="str">
            <v>-</v>
          </cell>
          <cell r="C707" t="str">
            <v>Corpo BSCC 2,50 x 2,50 m alt. 2,50 a 5,00 m AC/BC</v>
          </cell>
          <cell r="D707" t="str">
            <v>m</v>
          </cell>
          <cell r="H707" t="str">
            <v>DNIT 025/2004-ES</v>
          </cell>
        </row>
        <row r="708">
          <cell r="A708" t="str">
            <v>2 S 04 200 62</v>
          </cell>
          <cell r="B708" t="str">
            <v>-</v>
          </cell>
          <cell r="C708" t="str">
            <v>Corpo BSCC 3,00 x 3,00 m alt. 2,50 a 5,00 m AC/BC</v>
          </cell>
          <cell r="D708" t="str">
            <v>m</v>
          </cell>
          <cell r="H708" t="str">
            <v>DNIT 025/2004-ES</v>
          </cell>
        </row>
        <row r="709">
          <cell r="A709" t="str">
            <v>2 S 04 200 63</v>
          </cell>
          <cell r="B709" t="str">
            <v>-</v>
          </cell>
          <cell r="C709" t="str">
            <v>Corpo BSCC 1,50 a 1,50 m alt. 5,00 a 7,50 m AC/BC</v>
          </cell>
          <cell r="D709" t="str">
            <v>m</v>
          </cell>
          <cell r="H709" t="str">
            <v>DNIT 025/2004-ES</v>
          </cell>
        </row>
        <row r="710">
          <cell r="A710" t="str">
            <v>2 S 04 200 64</v>
          </cell>
          <cell r="B710" t="str">
            <v>-</v>
          </cell>
          <cell r="C710" t="str">
            <v>Corpo BSCC 2,00 x 2,00 m alt. 5,00 a 7,50 m AC/BC</v>
          </cell>
          <cell r="D710" t="str">
            <v>m</v>
          </cell>
          <cell r="H710" t="str">
            <v>DNIT 025/2004-ES</v>
          </cell>
        </row>
        <row r="711">
          <cell r="A711" t="str">
            <v>2 S 04 200 65</v>
          </cell>
          <cell r="B711" t="str">
            <v>-</v>
          </cell>
          <cell r="C711" t="str">
            <v>Corpo BSCC 2,50 x 2,50 m alt. 5,00 a 7,50 m AC/BC</v>
          </cell>
          <cell r="D711" t="str">
            <v>m</v>
          </cell>
          <cell r="H711" t="str">
            <v>DNIT 025/2004-ES</v>
          </cell>
        </row>
        <row r="712">
          <cell r="A712" t="str">
            <v>2 S 04 200 66</v>
          </cell>
          <cell r="B712" t="str">
            <v>-</v>
          </cell>
          <cell r="C712" t="str">
            <v>Corpo BSCC 3,00 x 3,00 m alt. 5,00 a 7,50 m AC/BC</v>
          </cell>
          <cell r="D712" t="str">
            <v>m</v>
          </cell>
          <cell r="H712" t="str">
            <v>DNIT 025/2004-ES</v>
          </cell>
        </row>
        <row r="713">
          <cell r="A713" t="str">
            <v>2 S 04 200 67</v>
          </cell>
          <cell r="B713" t="str">
            <v>-</v>
          </cell>
          <cell r="C713" t="str">
            <v>Corpo BSCC 1,50 x 1,50 m alt. 7,50 a 10,00 m AC/BC</v>
          </cell>
          <cell r="D713" t="str">
            <v>m</v>
          </cell>
          <cell r="H713" t="str">
            <v>DNIT 025/2004-ES</v>
          </cell>
        </row>
        <row r="714">
          <cell r="A714" t="str">
            <v>2 S 04 200 68</v>
          </cell>
          <cell r="B714" t="str">
            <v>-</v>
          </cell>
          <cell r="C714" t="str">
            <v>Corpo BSCC 2,00 x 2,00 m alt. 7,50 a 10,00 m AC/BC</v>
          </cell>
          <cell r="D714" t="str">
            <v>m</v>
          </cell>
          <cell r="H714" t="str">
            <v>DNIT 025/2004-ES</v>
          </cell>
        </row>
        <row r="715">
          <cell r="A715" t="str">
            <v>2 S 04 200 69</v>
          </cell>
          <cell r="B715" t="str">
            <v>-</v>
          </cell>
          <cell r="C715" t="str">
            <v>Corpo BSCC 2,50 x 2,50 m alt. 7,50 a 10,00 m AC/BC</v>
          </cell>
          <cell r="D715" t="str">
            <v>m</v>
          </cell>
          <cell r="H715" t="str">
            <v>DNIT 025/2004-ES</v>
          </cell>
        </row>
        <row r="716">
          <cell r="A716" t="str">
            <v>2 S 04 200 70</v>
          </cell>
          <cell r="B716" t="str">
            <v>-</v>
          </cell>
          <cell r="C716" t="str">
            <v>Corpo BSCC 3,00 x 3,00 m alt. 7,50 a 10,00 m AC/BC</v>
          </cell>
          <cell r="D716" t="str">
            <v>m</v>
          </cell>
          <cell r="H716" t="str">
            <v>DNIT 025/2004-ES</v>
          </cell>
        </row>
        <row r="717">
          <cell r="A717" t="str">
            <v>2 S 04 200 71</v>
          </cell>
          <cell r="B717" t="str">
            <v>-</v>
          </cell>
          <cell r="C717" t="str">
            <v>Corpo BSCC 1,50 x 1,50 m alt.10,00 a 12,50 m AC/BC</v>
          </cell>
          <cell r="D717" t="str">
            <v>m</v>
          </cell>
          <cell r="H717" t="str">
            <v>DNIT 025/2004-ES</v>
          </cell>
        </row>
        <row r="718">
          <cell r="A718" t="str">
            <v>2 S 04 200 72</v>
          </cell>
          <cell r="B718" t="str">
            <v>-</v>
          </cell>
          <cell r="C718" t="str">
            <v>Corpo BSCC 2,00 a 2,00 m alt.10,00 a 12,50 m AC/BC</v>
          </cell>
          <cell r="D718" t="str">
            <v>m</v>
          </cell>
          <cell r="H718" t="str">
            <v>DNIT 025/2004-ES</v>
          </cell>
        </row>
        <row r="719">
          <cell r="A719" t="str">
            <v>2 S 04 200 73</v>
          </cell>
          <cell r="B719" t="str">
            <v>-</v>
          </cell>
          <cell r="C719" t="str">
            <v>Corpo BSCC 2,50 x 2,50 m alt.10,00 a 12,50 m AC/BC</v>
          </cell>
          <cell r="D719" t="str">
            <v>m</v>
          </cell>
          <cell r="H719" t="str">
            <v>DNIT 025/2004-ES</v>
          </cell>
        </row>
        <row r="720">
          <cell r="A720" t="str">
            <v>2 S 04 200 74</v>
          </cell>
          <cell r="B720" t="str">
            <v>-</v>
          </cell>
          <cell r="C720" t="str">
            <v>Corpo BSCC 3,00 x 3,00 m alt.10,00 a 12,50 m AC/BC</v>
          </cell>
          <cell r="D720" t="str">
            <v>m</v>
          </cell>
          <cell r="H720" t="str">
            <v>DNIT 025/2004-ES</v>
          </cell>
        </row>
        <row r="721">
          <cell r="A721" t="str">
            <v>2 S 04 200 75</v>
          </cell>
          <cell r="B721" t="str">
            <v>-</v>
          </cell>
          <cell r="C721" t="str">
            <v>Corpo BSCC 1,50 x 1,50 m alt.12,50 a 15,00 m AC/BC</v>
          </cell>
          <cell r="D721" t="str">
            <v>m</v>
          </cell>
          <cell r="H721" t="str">
            <v>DNIT 025/2004-ES</v>
          </cell>
        </row>
        <row r="722">
          <cell r="A722" t="str">
            <v>2 S 04 200 76</v>
          </cell>
          <cell r="B722" t="str">
            <v>-</v>
          </cell>
          <cell r="C722" t="str">
            <v>Corpo BSCC 2,00 x 2,00 m alt.12,50 a 15,00 m AC/BC</v>
          </cell>
          <cell r="D722" t="str">
            <v>m</v>
          </cell>
          <cell r="H722" t="str">
            <v>DNIT 025/2004-ES</v>
          </cell>
        </row>
        <row r="723">
          <cell r="A723" t="str">
            <v>2 S 04 200 77</v>
          </cell>
          <cell r="B723" t="str">
            <v>-</v>
          </cell>
          <cell r="C723" t="str">
            <v>Corpo BSCC 2,50 a 2,50 m alt.12,50 a 15,00 m AC/BC</v>
          </cell>
          <cell r="D723" t="str">
            <v>m</v>
          </cell>
          <cell r="H723" t="str">
            <v>DNIT 025/2004-ES</v>
          </cell>
        </row>
        <row r="724">
          <cell r="A724" t="str">
            <v>2 S 04 200 78</v>
          </cell>
          <cell r="B724" t="str">
            <v>-</v>
          </cell>
          <cell r="C724" t="str">
            <v>Corpo BSCC 3,00 x 3,00 m alt.12,50 a 15,00 m AC/BC</v>
          </cell>
          <cell r="D724" t="str">
            <v>m</v>
          </cell>
          <cell r="H724" t="str">
            <v>DNIT 025/2004-ES</v>
          </cell>
        </row>
        <row r="725">
          <cell r="A725" t="str">
            <v>2 S 04 201 01</v>
          </cell>
          <cell r="B725" t="str">
            <v>-</v>
          </cell>
          <cell r="C725" t="str">
            <v>Boca BSCC 1,50 x 1,50 m normal</v>
          </cell>
          <cell r="D725" t="str">
            <v>und</v>
          </cell>
          <cell r="H725" t="str">
            <v>DNIT 025/2004-ES</v>
          </cell>
        </row>
        <row r="726">
          <cell r="A726" t="str">
            <v>2 S 04 201 02</v>
          </cell>
          <cell r="B726" t="str">
            <v>-</v>
          </cell>
          <cell r="C726" t="str">
            <v>Boca BSCC 2,00 x 2,00 m normal</v>
          </cell>
          <cell r="D726" t="str">
            <v>und</v>
          </cell>
          <cell r="H726" t="str">
            <v>DNIT 025/2004-ES</v>
          </cell>
        </row>
        <row r="727">
          <cell r="A727" t="str">
            <v>2 S 04 201 03</v>
          </cell>
          <cell r="B727" t="str">
            <v>-</v>
          </cell>
          <cell r="C727" t="str">
            <v>Boca BSCC 2,50 x 2,50 m normal</v>
          </cell>
          <cell r="D727" t="str">
            <v>und</v>
          </cell>
          <cell r="H727" t="str">
            <v>DNIT 025/2004-ES</v>
          </cell>
        </row>
        <row r="728">
          <cell r="A728" t="str">
            <v>2 S 04 201 04</v>
          </cell>
          <cell r="B728" t="str">
            <v>-</v>
          </cell>
          <cell r="C728" t="str">
            <v>Boca BSCC 3,00 x 3,00 m normal</v>
          </cell>
          <cell r="D728" t="str">
            <v>und</v>
          </cell>
          <cell r="H728" t="str">
            <v>DNIT 025/2004-ES</v>
          </cell>
        </row>
        <row r="729">
          <cell r="A729" t="str">
            <v>2 S 04 201 05</v>
          </cell>
          <cell r="B729" t="str">
            <v>-</v>
          </cell>
          <cell r="C729" t="str">
            <v>Boca BSCC 1,50 x 1,50 m - esc.=15</v>
          </cell>
          <cell r="D729" t="str">
            <v>und</v>
          </cell>
          <cell r="H729" t="str">
            <v>DNIT 025/2004-ES</v>
          </cell>
        </row>
        <row r="730">
          <cell r="A730" t="str">
            <v>2 S 04 201 06</v>
          </cell>
          <cell r="B730" t="str">
            <v>-</v>
          </cell>
          <cell r="C730" t="str">
            <v>Boca BSCC 2,00 x 2,00 m - esc.=15</v>
          </cell>
          <cell r="D730" t="str">
            <v>und</v>
          </cell>
          <cell r="H730" t="str">
            <v>DNIT 025/2004-ES</v>
          </cell>
        </row>
        <row r="731">
          <cell r="A731" t="str">
            <v>2 S 04 201 07</v>
          </cell>
          <cell r="B731" t="str">
            <v>-</v>
          </cell>
          <cell r="C731" t="str">
            <v>Boca BSCC 2,50 x 2,50 m - esc.=15</v>
          </cell>
          <cell r="D731" t="str">
            <v>und</v>
          </cell>
          <cell r="H731" t="str">
            <v>DNIT 025/2004-ES</v>
          </cell>
        </row>
        <row r="732">
          <cell r="A732" t="str">
            <v>2 S 04 201 08</v>
          </cell>
          <cell r="B732" t="str">
            <v>-</v>
          </cell>
          <cell r="C732" t="str">
            <v>Boca BSCC 3,00 x 3,00 m - esc.=15</v>
          </cell>
          <cell r="D732" t="str">
            <v>und</v>
          </cell>
          <cell r="H732" t="str">
            <v>DNIT 025/2004-ES</v>
          </cell>
        </row>
        <row r="733">
          <cell r="A733" t="str">
            <v>2 S 04 201 09</v>
          </cell>
          <cell r="B733" t="str">
            <v>-</v>
          </cell>
          <cell r="C733" t="str">
            <v>Boca BSCC 1,50 x 1,50 m - esc.=30</v>
          </cell>
          <cell r="D733" t="str">
            <v>und</v>
          </cell>
          <cell r="H733" t="str">
            <v>DNIT 025/2004-ES</v>
          </cell>
        </row>
        <row r="734">
          <cell r="A734" t="str">
            <v>2 S 04 201 10</v>
          </cell>
          <cell r="B734" t="str">
            <v>-</v>
          </cell>
          <cell r="C734" t="str">
            <v>Boca BSCC 2,00 x 2,00 m - esc.=30</v>
          </cell>
          <cell r="D734" t="str">
            <v>und</v>
          </cell>
          <cell r="H734" t="str">
            <v>DNIT 025/2004-ES</v>
          </cell>
        </row>
        <row r="735">
          <cell r="A735" t="str">
            <v>2 S 04 201 11</v>
          </cell>
          <cell r="B735" t="str">
            <v>-</v>
          </cell>
          <cell r="C735" t="str">
            <v>Boca BSCC 2,50 x 2,50 m - esc.=30</v>
          </cell>
          <cell r="D735" t="str">
            <v>und</v>
          </cell>
          <cell r="H735" t="str">
            <v>DNIT 025/2004-ES</v>
          </cell>
        </row>
        <row r="736">
          <cell r="A736" t="str">
            <v>2 S 04 201 12</v>
          </cell>
          <cell r="B736" t="str">
            <v>-</v>
          </cell>
          <cell r="C736" t="str">
            <v>Boca BSCC 3,00 x 3,00 m =esc.=30</v>
          </cell>
          <cell r="D736" t="str">
            <v>und</v>
          </cell>
          <cell r="H736" t="str">
            <v>DNIT 025/2004-ES</v>
          </cell>
        </row>
        <row r="737">
          <cell r="A737" t="str">
            <v>2 S 04 201 13</v>
          </cell>
          <cell r="B737" t="str">
            <v>-</v>
          </cell>
          <cell r="C737" t="str">
            <v>Boca BSCC 1,50 x 1,50 m - esc.=45</v>
          </cell>
          <cell r="D737" t="str">
            <v>und</v>
          </cell>
          <cell r="H737" t="str">
            <v>DNIT 025/2004-ES</v>
          </cell>
        </row>
        <row r="738">
          <cell r="A738" t="str">
            <v>2 S 04 201 14</v>
          </cell>
          <cell r="B738" t="str">
            <v>-</v>
          </cell>
          <cell r="C738" t="str">
            <v>Boca BSCC 2,00 x 2,00 m - esc.=45</v>
          </cell>
          <cell r="D738" t="str">
            <v>und</v>
          </cell>
          <cell r="H738" t="str">
            <v>DNIT 025/2004-ES</v>
          </cell>
        </row>
        <row r="739">
          <cell r="A739" t="str">
            <v>2 S 04 201 15</v>
          </cell>
          <cell r="B739" t="str">
            <v>-</v>
          </cell>
          <cell r="C739" t="str">
            <v>Boca BSCC 2,50 x 2,50 m - esc.=45</v>
          </cell>
          <cell r="D739" t="str">
            <v>und</v>
          </cell>
          <cell r="H739" t="str">
            <v>DNIT 025/2004-ES</v>
          </cell>
        </row>
        <row r="740">
          <cell r="A740" t="str">
            <v>2 S 04 201 16</v>
          </cell>
          <cell r="B740" t="str">
            <v>-</v>
          </cell>
          <cell r="C740" t="str">
            <v>Boca BSCC 3,00 x 3,00 m - esc.=45</v>
          </cell>
          <cell r="D740" t="str">
            <v>und</v>
          </cell>
          <cell r="H740" t="str">
            <v>DNIT 025/2004-ES</v>
          </cell>
        </row>
        <row r="741">
          <cell r="A741" t="str">
            <v>2 S 04 201 51</v>
          </cell>
          <cell r="B741" t="str">
            <v>-</v>
          </cell>
          <cell r="C741" t="str">
            <v>Boca BSCC 1,50 x 1,50 m normal AC/BC</v>
          </cell>
          <cell r="D741" t="str">
            <v>und</v>
          </cell>
          <cell r="H741" t="str">
            <v>DNIT 025/2004-ES</v>
          </cell>
        </row>
        <row r="742">
          <cell r="A742" t="str">
            <v>2 S 04 201 52</v>
          </cell>
          <cell r="B742" t="str">
            <v>-</v>
          </cell>
          <cell r="C742" t="str">
            <v>Boca BSCC 2,00 x 2,00 m normal AC/BC</v>
          </cell>
          <cell r="D742" t="str">
            <v>und</v>
          </cell>
          <cell r="H742" t="str">
            <v>DNIT 025/2004-ES</v>
          </cell>
        </row>
        <row r="743">
          <cell r="A743" t="str">
            <v>2 S 04 201 53</v>
          </cell>
          <cell r="B743" t="str">
            <v>-</v>
          </cell>
          <cell r="C743" t="str">
            <v>Boca BSCC 2,50 x 2,50 m normal AC/BC</v>
          </cell>
          <cell r="D743" t="str">
            <v>und</v>
          </cell>
          <cell r="H743" t="str">
            <v>DNIT 025/2004-ES</v>
          </cell>
        </row>
        <row r="744">
          <cell r="A744" t="str">
            <v>2 S 04 201 54</v>
          </cell>
          <cell r="B744" t="str">
            <v>-</v>
          </cell>
          <cell r="C744" t="str">
            <v>Boca BSCC 3,00 x 3,00 m normal AC/BC</v>
          </cell>
          <cell r="D744" t="str">
            <v>und</v>
          </cell>
          <cell r="H744" t="str">
            <v>DNIT 025/2004-ES</v>
          </cell>
        </row>
        <row r="745">
          <cell r="A745" t="str">
            <v>2 S 04 201 55</v>
          </cell>
          <cell r="B745" t="str">
            <v>-</v>
          </cell>
          <cell r="C745" t="str">
            <v>Boca BSCC 1,50 x 1,50 m - esc=15 AC/BC</v>
          </cell>
          <cell r="D745" t="str">
            <v>und</v>
          </cell>
          <cell r="H745" t="str">
            <v>DNIT 025/2004-ES</v>
          </cell>
        </row>
        <row r="746">
          <cell r="A746" t="str">
            <v>2 S 04 201 56</v>
          </cell>
          <cell r="B746" t="str">
            <v>-</v>
          </cell>
          <cell r="C746" t="str">
            <v>Boca BSCC 2,00 x 2,00 m - esc=15 AC/BC</v>
          </cell>
          <cell r="D746" t="str">
            <v>und</v>
          </cell>
          <cell r="H746" t="str">
            <v>DNIT 025/2004-ES</v>
          </cell>
        </row>
        <row r="747">
          <cell r="A747" t="str">
            <v>2 S 04 201 57</v>
          </cell>
          <cell r="B747" t="str">
            <v>-</v>
          </cell>
          <cell r="C747" t="str">
            <v>Boca BSCC 2,50 x 2,50 m - esc=15 AC/BC</v>
          </cell>
          <cell r="D747" t="str">
            <v>und</v>
          </cell>
          <cell r="H747" t="str">
            <v>DNIT 025/2004-ES</v>
          </cell>
        </row>
        <row r="748">
          <cell r="A748" t="str">
            <v>2 S 04 201 58</v>
          </cell>
          <cell r="B748" t="str">
            <v>-</v>
          </cell>
          <cell r="C748" t="str">
            <v>Boca BSCC 3,00 x 3,00 m - esc=15 AC/BC</v>
          </cell>
          <cell r="D748" t="str">
            <v>und</v>
          </cell>
          <cell r="H748" t="str">
            <v>DNIT 025/2004-ES</v>
          </cell>
        </row>
        <row r="749">
          <cell r="A749" t="str">
            <v>2 S 04 201 59</v>
          </cell>
          <cell r="B749" t="str">
            <v>-</v>
          </cell>
          <cell r="C749" t="str">
            <v>Boca BSCC 1,50 x 1,50 m - esc=30 AC/BC</v>
          </cell>
          <cell r="D749" t="str">
            <v>und</v>
          </cell>
          <cell r="H749" t="str">
            <v>DNIT 025/2004-ES</v>
          </cell>
        </row>
        <row r="750">
          <cell r="A750" t="str">
            <v>2 S 04 201 60</v>
          </cell>
          <cell r="B750" t="str">
            <v>-</v>
          </cell>
          <cell r="C750" t="str">
            <v>Boca BSCC 2,00 x 2,00 m - esc=30 AC/BC</v>
          </cell>
          <cell r="D750" t="str">
            <v>und</v>
          </cell>
          <cell r="H750" t="str">
            <v>DNIT 025/2004-ES</v>
          </cell>
        </row>
        <row r="751">
          <cell r="A751" t="str">
            <v>2 S 04 201 61</v>
          </cell>
          <cell r="B751" t="str">
            <v>-</v>
          </cell>
          <cell r="C751" t="str">
            <v>Boca BSCC 2,50 x 2,50 m - esc=30 AC/BC</v>
          </cell>
          <cell r="D751" t="str">
            <v>und</v>
          </cell>
          <cell r="H751" t="str">
            <v>DNIT 025/2004-ES</v>
          </cell>
        </row>
        <row r="752">
          <cell r="A752" t="str">
            <v>2 S 04 201 62</v>
          </cell>
          <cell r="B752" t="str">
            <v>-</v>
          </cell>
          <cell r="C752" t="str">
            <v>Boca BSCC 3,00 x 3,00 m - esc=30 AC/BC</v>
          </cell>
          <cell r="D752" t="str">
            <v>und</v>
          </cell>
          <cell r="H752" t="str">
            <v>DNIT 025/2004-ES</v>
          </cell>
        </row>
        <row r="753">
          <cell r="A753" t="str">
            <v>2 S 04 201 63</v>
          </cell>
          <cell r="B753" t="str">
            <v>-</v>
          </cell>
          <cell r="C753" t="str">
            <v>Boca BSCC 1,50 x 1,50 m - esc=45 AC/BC</v>
          </cell>
          <cell r="D753" t="str">
            <v>und</v>
          </cell>
          <cell r="H753" t="str">
            <v>DNIT 025/2004-ES</v>
          </cell>
        </row>
        <row r="754">
          <cell r="A754" t="str">
            <v>2 S 04 201 64</v>
          </cell>
          <cell r="B754" t="str">
            <v>-</v>
          </cell>
          <cell r="C754" t="str">
            <v>Boca BSCC 2,00 x 2,00 m - esc=45 AC/BC</v>
          </cell>
          <cell r="D754" t="str">
            <v>und</v>
          </cell>
          <cell r="H754" t="str">
            <v>DNIT 025/2004-ES</v>
          </cell>
        </row>
        <row r="755">
          <cell r="A755" t="str">
            <v>2 S 04 201 65</v>
          </cell>
          <cell r="B755" t="str">
            <v>-</v>
          </cell>
          <cell r="C755" t="str">
            <v>Boca BSCC 2,50 x 2,50 m - esc=45 AC/BC</v>
          </cell>
          <cell r="D755" t="str">
            <v>und</v>
          </cell>
          <cell r="H755" t="str">
            <v>DNIT 025/2004-ES</v>
          </cell>
        </row>
        <row r="756">
          <cell r="A756" t="str">
            <v>2 S 04 201 66</v>
          </cell>
          <cell r="B756" t="str">
            <v>-</v>
          </cell>
          <cell r="C756" t="str">
            <v>Boca BSCC 3,00 x 3,00 m - esc=45 AC/BC</v>
          </cell>
          <cell r="D756" t="str">
            <v>und</v>
          </cell>
          <cell r="H756" t="str">
            <v>DNIT 025/2004-ES</v>
          </cell>
        </row>
        <row r="757">
          <cell r="A757" t="str">
            <v>2 S 04 210 01</v>
          </cell>
          <cell r="B757" t="str">
            <v>-</v>
          </cell>
          <cell r="C757" t="str">
            <v>Corpo BDCC 1,50 x 1,50 m alt. 0 a 1,00 m</v>
          </cell>
          <cell r="D757" t="str">
            <v>m</v>
          </cell>
          <cell r="H757" t="str">
            <v>DNIT 025/2004-ES</v>
          </cell>
        </row>
        <row r="758">
          <cell r="A758" t="str">
            <v>2 S 04 210 02</v>
          </cell>
          <cell r="B758" t="str">
            <v>-</v>
          </cell>
          <cell r="C758" t="str">
            <v>Corpo BDCC 2,00 x 2,00 m alt. 0 a 1,00 m</v>
          </cell>
          <cell r="D758" t="str">
            <v>m</v>
          </cell>
          <cell r="H758" t="str">
            <v>DNIT 025/2004-ES</v>
          </cell>
        </row>
        <row r="759">
          <cell r="A759" t="str">
            <v>2 S 04 210 03</v>
          </cell>
          <cell r="B759" t="str">
            <v>-</v>
          </cell>
          <cell r="C759" t="str">
            <v>Corpo BDCC 2,50 x 2,50 m alt. 0 a 1,00 m</v>
          </cell>
          <cell r="D759" t="str">
            <v>m</v>
          </cell>
          <cell r="H759" t="str">
            <v>DNIT 025/2004-ES</v>
          </cell>
        </row>
        <row r="760">
          <cell r="A760" t="str">
            <v>2 S 04 210 04</v>
          </cell>
          <cell r="B760" t="str">
            <v>-</v>
          </cell>
          <cell r="C760" t="str">
            <v>Corpo BDCC 3,00 x 3,00 m alt. 0 a 1,00</v>
          </cell>
          <cell r="D760" t="str">
            <v>m</v>
          </cell>
          <cell r="H760" t="str">
            <v>DNIT 025/2004-ES</v>
          </cell>
        </row>
        <row r="761">
          <cell r="A761" t="str">
            <v>2 S 04 210 05</v>
          </cell>
          <cell r="B761" t="str">
            <v>-</v>
          </cell>
          <cell r="C761" t="str">
            <v>Corpo BDCC 1,50 x 1,50 m alt. 1,00 a 2,50 m</v>
          </cell>
          <cell r="D761" t="str">
            <v>m</v>
          </cell>
          <cell r="H761" t="str">
            <v>DNIT 025/2004-ES</v>
          </cell>
        </row>
        <row r="762">
          <cell r="A762" t="str">
            <v>2 S 04 210 06</v>
          </cell>
          <cell r="B762" t="str">
            <v>-</v>
          </cell>
          <cell r="C762" t="str">
            <v>Corpo BDCC 2,00 x 2,00 m alt. 1,00 a 2,50 m</v>
          </cell>
          <cell r="D762" t="str">
            <v>m</v>
          </cell>
          <cell r="H762" t="str">
            <v>DNIT 025/2004-ES</v>
          </cell>
        </row>
        <row r="763">
          <cell r="A763" t="str">
            <v>2 S 04 210 07</v>
          </cell>
          <cell r="B763" t="str">
            <v>-</v>
          </cell>
          <cell r="C763" t="str">
            <v>Corpo BDCC 2,50 x 2,50 m alt. 1,00 a 2,50 m</v>
          </cell>
          <cell r="D763" t="str">
            <v>m</v>
          </cell>
          <cell r="H763" t="str">
            <v>DNIT 025/2004-ES</v>
          </cell>
        </row>
        <row r="764">
          <cell r="A764" t="str">
            <v>2 S 04 210 08</v>
          </cell>
          <cell r="B764" t="str">
            <v>-</v>
          </cell>
          <cell r="C764" t="str">
            <v>Corpo BDCC 3,00 x 3,00 m alt. 1,00 a 2,50 m</v>
          </cell>
          <cell r="D764" t="str">
            <v>m</v>
          </cell>
          <cell r="H764" t="str">
            <v>DNIT 025/2004-ES</v>
          </cell>
        </row>
        <row r="765">
          <cell r="A765" t="str">
            <v>2 S 04 210 09</v>
          </cell>
          <cell r="B765" t="str">
            <v>-</v>
          </cell>
          <cell r="C765" t="str">
            <v>Corpo BDCC 1,50 x 1,50 m alt. 2,50 a 5,00 m</v>
          </cell>
          <cell r="D765" t="str">
            <v>m</v>
          </cell>
          <cell r="H765" t="str">
            <v>DNIT 025/2004-ES</v>
          </cell>
        </row>
        <row r="766">
          <cell r="A766" t="str">
            <v>2 S 04 210 10</v>
          </cell>
          <cell r="B766" t="str">
            <v>-</v>
          </cell>
          <cell r="C766" t="str">
            <v>Corpo BDCC 2,00 x 2,00 m alt. 2,50 a 5,00 m</v>
          </cell>
          <cell r="D766" t="str">
            <v>m</v>
          </cell>
          <cell r="H766" t="str">
            <v>DNIT 025/2004-ES</v>
          </cell>
        </row>
        <row r="767">
          <cell r="A767" t="str">
            <v>2 S 04 210 11</v>
          </cell>
          <cell r="B767" t="str">
            <v>-</v>
          </cell>
          <cell r="C767" t="str">
            <v>Corpo BDCC 2,50 x 2,50 m alt. 2,50 a 5,00 m</v>
          </cell>
          <cell r="D767" t="str">
            <v>m</v>
          </cell>
          <cell r="H767" t="str">
            <v>DNIT 025/2004-ES</v>
          </cell>
        </row>
        <row r="768">
          <cell r="A768" t="str">
            <v>2 S 04 210 12</v>
          </cell>
          <cell r="B768" t="str">
            <v>-</v>
          </cell>
          <cell r="C768" t="str">
            <v>Corpo BDCC 3,00 x 3,00 m alt. 2,50 a 5,00 m</v>
          </cell>
          <cell r="D768" t="str">
            <v>m</v>
          </cell>
          <cell r="H768" t="str">
            <v>DNIT 025/2004-ES</v>
          </cell>
        </row>
        <row r="769">
          <cell r="A769" t="str">
            <v>2 S 04 210 13</v>
          </cell>
          <cell r="B769" t="str">
            <v>-</v>
          </cell>
          <cell r="C769" t="str">
            <v>Corpo BDCC 1,50 x 1,50 m alt. 5,00 a 7,50 m</v>
          </cell>
          <cell r="D769" t="str">
            <v>m</v>
          </cell>
          <cell r="H769" t="str">
            <v>DNIT 025/2004-ES</v>
          </cell>
        </row>
        <row r="770">
          <cell r="A770" t="str">
            <v>2 S 04 210 14</v>
          </cell>
          <cell r="B770" t="str">
            <v>-</v>
          </cell>
          <cell r="C770" t="str">
            <v>Corpo BDCC 2,00 a 2,00 m alt. 5,00 a 7,50 m</v>
          </cell>
          <cell r="D770" t="str">
            <v>m</v>
          </cell>
          <cell r="H770" t="str">
            <v>DNIT 025/2004-ES</v>
          </cell>
        </row>
        <row r="771">
          <cell r="A771" t="str">
            <v>2 S 04 210 15</v>
          </cell>
          <cell r="B771" t="str">
            <v>-</v>
          </cell>
          <cell r="C771" t="str">
            <v>Corpo BDCC 2,50 x 2,50 m alt. 5,00 a 7,50 m</v>
          </cell>
          <cell r="D771" t="str">
            <v>m</v>
          </cell>
          <cell r="H771" t="str">
            <v>DNIT 025/2004-ES</v>
          </cell>
        </row>
        <row r="772">
          <cell r="A772" t="str">
            <v>2 S 04 210 16</v>
          </cell>
          <cell r="B772" t="str">
            <v>-</v>
          </cell>
          <cell r="C772" t="str">
            <v>Corpo BDCC 3,00 x 3,00 m alt. 5,00 a 7,50 m</v>
          </cell>
          <cell r="D772" t="str">
            <v>m</v>
          </cell>
          <cell r="H772" t="str">
            <v>DNIT 025/2004-ES</v>
          </cell>
        </row>
        <row r="773">
          <cell r="A773" t="str">
            <v>2 S 04 210 17</v>
          </cell>
          <cell r="B773" t="str">
            <v>-</v>
          </cell>
          <cell r="C773" t="str">
            <v>Corpo BDCC 1,50 x 1,50 m alt. 7,50 a 10,00 m</v>
          </cell>
          <cell r="D773" t="str">
            <v>m</v>
          </cell>
          <cell r="H773" t="str">
            <v>DNIT 025/2004-ES</v>
          </cell>
        </row>
        <row r="774">
          <cell r="A774" t="str">
            <v>2 S 04 210 18</v>
          </cell>
          <cell r="B774" t="str">
            <v>-</v>
          </cell>
          <cell r="C774" t="str">
            <v>Corpo BDCC 2,00 x 2,00 m alt. 7,50 a 10,00 m</v>
          </cell>
          <cell r="D774" t="str">
            <v>m</v>
          </cell>
          <cell r="H774" t="str">
            <v>DNIT 025/2004-ES</v>
          </cell>
        </row>
        <row r="775">
          <cell r="A775" t="str">
            <v>2 S 04 210 19</v>
          </cell>
          <cell r="B775" t="str">
            <v>-</v>
          </cell>
          <cell r="C775" t="str">
            <v>Corpo BDCC 2,50 x 2,50 m alt. 7,50 a 10,00 m</v>
          </cell>
          <cell r="D775" t="str">
            <v>m</v>
          </cell>
          <cell r="H775" t="str">
            <v>DNIT 025/2004-ES</v>
          </cell>
        </row>
        <row r="776">
          <cell r="A776" t="str">
            <v>2 S 04 210 20</v>
          </cell>
          <cell r="B776" t="str">
            <v>-</v>
          </cell>
          <cell r="C776" t="str">
            <v>Corpo BDCC 3,00 x 3,00 m alt. 7,50 a 10,00 m</v>
          </cell>
          <cell r="D776" t="str">
            <v>m</v>
          </cell>
          <cell r="H776" t="str">
            <v>DNIT 025/2004-ES</v>
          </cell>
        </row>
        <row r="777">
          <cell r="A777" t="str">
            <v>2 S 04 210 21</v>
          </cell>
          <cell r="B777" t="str">
            <v>-</v>
          </cell>
          <cell r="C777" t="str">
            <v>Corpo BDCC 1,50 x 1,50 m alt. 10,00 a 12,50 m</v>
          </cell>
          <cell r="D777" t="str">
            <v>m</v>
          </cell>
          <cell r="H777" t="str">
            <v>DNIT 025/2004-ES</v>
          </cell>
        </row>
        <row r="778">
          <cell r="A778" t="str">
            <v>2 S 04 210 22</v>
          </cell>
          <cell r="B778" t="str">
            <v>-</v>
          </cell>
          <cell r="C778" t="str">
            <v>Corpo BDCC 2,00 x 2,00 m alt. 10,00 a 12,50 m</v>
          </cell>
          <cell r="D778" t="str">
            <v>m</v>
          </cell>
          <cell r="H778" t="str">
            <v>DNIT 025/2004-ES</v>
          </cell>
        </row>
        <row r="779">
          <cell r="A779" t="str">
            <v>2 S 04 210 23</v>
          </cell>
          <cell r="B779" t="str">
            <v>-</v>
          </cell>
          <cell r="C779" t="str">
            <v>Corpo BDCC 2,50 x 2,50 m alt. 10,00 a 12,50 m</v>
          </cell>
          <cell r="D779" t="str">
            <v>m</v>
          </cell>
          <cell r="H779" t="str">
            <v>DNIT 025/2004-ES</v>
          </cell>
        </row>
        <row r="780">
          <cell r="A780" t="str">
            <v>2 S 04 210 24</v>
          </cell>
          <cell r="B780" t="str">
            <v>-</v>
          </cell>
          <cell r="C780" t="str">
            <v>Corpo BDCC 3,00 x 3,00 m alt. 10,00 a 12,50 m</v>
          </cell>
          <cell r="D780" t="str">
            <v>m</v>
          </cell>
          <cell r="H780" t="str">
            <v>DNIT 025/2004-ES</v>
          </cell>
        </row>
        <row r="781">
          <cell r="A781" t="str">
            <v>2 S 04 210 25</v>
          </cell>
          <cell r="B781" t="str">
            <v>-</v>
          </cell>
          <cell r="C781" t="str">
            <v>Corpo BDCC 1,50 x 1,50 m alt. 12,50 a 15,00 m</v>
          </cell>
          <cell r="D781" t="str">
            <v>m</v>
          </cell>
          <cell r="H781" t="str">
            <v>DNIT 025/2004-ES</v>
          </cell>
        </row>
        <row r="782">
          <cell r="A782" t="str">
            <v>2 S 04 210 26</v>
          </cell>
          <cell r="B782" t="str">
            <v>-</v>
          </cell>
          <cell r="C782" t="str">
            <v>Corpo BDCC 2,00 x 2,00 m alt. 12,50 a 15,00 m</v>
          </cell>
          <cell r="D782" t="str">
            <v>m</v>
          </cell>
          <cell r="H782" t="str">
            <v>DNIT 025/2004-ES</v>
          </cell>
        </row>
        <row r="783">
          <cell r="A783" t="str">
            <v>2 S 04 210 27</v>
          </cell>
          <cell r="B783" t="str">
            <v>-</v>
          </cell>
          <cell r="C783" t="str">
            <v>Corpo BDCC 2,50 x 2,50 m alt. 12,50 a 15,00 m</v>
          </cell>
          <cell r="D783" t="str">
            <v>m</v>
          </cell>
          <cell r="H783" t="str">
            <v>DNIT 025/2004-ES</v>
          </cell>
        </row>
        <row r="784">
          <cell r="A784" t="str">
            <v>2 S 04 210 28</v>
          </cell>
          <cell r="B784" t="str">
            <v>-</v>
          </cell>
          <cell r="C784" t="str">
            <v>Corpo BDCC 3,00 x 3,00 m alt. 12,50 a 15,00 m</v>
          </cell>
          <cell r="D784" t="str">
            <v>m</v>
          </cell>
          <cell r="H784" t="str">
            <v>DNIT 025/2004-ES</v>
          </cell>
        </row>
        <row r="785">
          <cell r="A785" t="str">
            <v>2 S 04 210 51</v>
          </cell>
          <cell r="B785" t="str">
            <v>-</v>
          </cell>
          <cell r="C785" t="str">
            <v>Corpo BDCC 1,50 x 1,50 m alt. 0 a 1,00 m AC/BC</v>
          </cell>
          <cell r="D785" t="str">
            <v>m</v>
          </cell>
          <cell r="H785" t="str">
            <v>DNIT 025/2004-ES</v>
          </cell>
        </row>
        <row r="786">
          <cell r="A786" t="str">
            <v>2 S 04 210 52</v>
          </cell>
          <cell r="B786" t="str">
            <v>-</v>
          </cell>
          <cell r="C786" t="str">
            <v>Corpo BDCC 2,00 x 2,00 m alt. 0 a 1,00 m AC/BC</v>
          </cell>
          <cell r="D786" t="str">
            <v>m</v>
          </cell>
          <cell r="H786" t="str">
            <v>DNIT 025/2004-ES</v>
          </cell>
        </row>
        <row r="787">
          <cell r="A787" t="str">
            <v>2 S 04 210 53</v>
          </cell>
          <cell r="B787" t="str">
            <v>-</v>
          </cell>
          <cell r="C787" t="str">
            <v>Corpo BDCC 2,50 a 2,50 m alt. 0 a 1,00 m AC/BC</v>
          </cell>
          <cell r="D787" t="str">
            <v>m</v>
          </cell>
          <cell r="H787" t="str">
            <v>DNIT 025/2004-ES</v>
          </cell>
        </row>
        <row r="788">
          <cell r="A788" t="str">
            <v>2 S 04 210 54</v>
          </cell>
          <cell r="B788" t="str">
            <v>-</v>
          </cell>
          <cell r="C788" t="str">
            <v>Corpo BDCC 3,00 x 3,00 m alt. 0 a 1,00 m AC/BC</v>
          </cell>
          <cell r="D788" t="str">
            <v>m</v>
          </cell>
          <cell r="H788" t="str">
            <v>DNIT 025/2004-ES</v>
          </cell>
        </row>
        <row r="789">
          <cell r="A789" t="str">
            <v>2 S 04 210 55</v>
          </cell>
          <cell r="B789" t="str">
            <v>-</v>
          </cell>
          <cell r="C789" t="str">
            <v>Corpo BDCC 1,50 x 1,50 m alt. 1,00 a 2,50 m AC/BC</v>
          </cell>
          <cell r="D789" t="str">
            <v>m</v>
          </cell>
          <cell r="H789" t="str">
            <v>DNIT 025/2004-ES</v>
          </cell>
        </row>
        <row r="790">
          <cell r="A790" t="str">
            <v>2 S 04 210 56</v>
          </cell>
          <cell r="B790" t="str">
            <v>-</v>
          </cell>
          <cell r="C790" t="str">
            <v>Corpo BDCC 2,00 x 2,00 m alt. 1,00 a 2,50 m AC/BC</v>
          </cell>
          <cell r="D790" t="str">
            <v>m</v>
          </cell>
          <cell r="H790" t="str">
            <v>DNIT 025/2004-ES</v>
          </cell>
        </row>
        <row r="791">
          <cell r="A791" t="str">
            <v>2 S 04 210 57</v>
          </cell>
          <cell r="B791" t="str">
            <v>-</v>
          </cell>
          <cell r="C791" t="str">
            <v>Corpo BDCC 2,50 x 2,50 m alt. 1,00 a 2,50 m AC/BC</v>
          </cell>
          <cell r="D791" t="str">
            <v>m</v>
          </cell>
          <cell r="H791" t="str">
            <v>DNIT 025/2004-ES</v>
          </cell>
        </row>
        <row r="792">
          <cell r="A792" t="str">
            <v>2 S 04 210 58</v>
          </cell>
          <cell r="B792" t="str">
            <v>-</v>
          </cell>
          <cell r="C792" t="str">
            <v>Corpo BDCC 3,00 x 3,00 m alt. 1,00 a 2,50 m AC/BC</v>
          </cell>
          <cell r="D792" t="str">
            <v>m</v>
          </cell>
          <cell r="H792" t="str">
            <v>DNIT 025/2004-ES</v>
          </cell>
        </row>
        <row r="793">
          <cell r="A793" t="str">
            <v>2 S 04 210 59</v>
          </cell>
          <cell r="B793" t="str">
            <v>-</v>
          </cell>
          <cell r="C793" t="str">
            <v>Corpo BDCC 1,50 x 1,50 m alt. 2,50 a 5,00 m AC/BC</v>
          </cell>
          <cell r="D793" t="str">
            <v>m</v>
          </cell>
          <cell r="H793" t="str">
            <v>DNIT 025/2004-ES</v>
          </cell>
        </row>
        <row r="794">
          <cell r="A794" t="str">
            <v>2 S 04 210 60</v>
          </cell>
          <cell r="B794" t="str">
            <v>-</v>
          </cell>
          <cell r="C794" t="str">
            <v>Corpo BDCC 2,00 x 2,00 m alt. 2,50 a 5,00 m AC/BC</v>
          </cell>
          <cell r="D794" t="str">
            <v>m</v>
          </cell>
          <cell r="H794" t="str">
            <v>DNIT 025/2004-ES</v>
          </cell>
        </row>
        <row r="795">
          <cell r="A795" t="str">
            <v>2 S 04 210 61</v>
          </cell>
          <cell r="B795" t="str">
            <v>-</v>
          </cell>
          <cell r="C795" t="str">
            <v>Corpo BDCC 2,50 x 2,50 m alt. 2,50 a 5,00 m AC/BC</v>
          </cell>
          <cell r="D795" t="str">
            <v>m</v>
          </cell>
          <cell r="H795" t="str">
            <v>DNIT 025/2004-ES</v>
          </cell>
        </row>
        <row r="796">
          <cell r="A796" t="str">
            <v>2 S 04 210 62</v>
          </cell>
          <cell r="B796" t="str">
            <v>-</v>
          </cell>
          <cell r="C796" t="str">
            <v>Corpo BDCC 3,00 x 3,00 m alt. 2,50 a 5,00 m AC/BC</v>
          </cell>
          <cell r="D796" t="str">
            <v>m</v>
          </cell>
          <cell r="H796" t="str">
            <v>DNIT 025/2004-ES</v>
          </cell>
        </row>
        <row r="797">
          <cell r="A797" t="str">
            <v>2 S 04 210 63</v>
          </cell>
          <cell r="B797" t="str">
            <v>-</v>
          </cell>
          <cell r="C797" t="str">
            <v>Corpo BDCC 1,50 x 1,50 m alt. 5,00 a 7,50 m AC/BC</v>
          </cell>
          <cell r="D797" t="str">
            <v>m</v>
          </cell>
          <cell r="H797" t="str">
            <v>DNIT 025/2004-ES</v>
          </cell>
        </row>
        <row r="798">
          <cell r="A798" t="str">
            <v>2 S 04 210 64</v>
          </cell>
          <cell r="B798" t="str">
            <v>-</v>
          </cell>
          <cell r="C798" t="str">
            <v>Corpo BDCC 2,00 x 2,00 m alt. 5,00 a 7,50 m AC/BC</v>
          </cell>
          <cell r="D798" t="str">
            <v>m</v>
          </cell>
          <cell r="H798" t="str">
            <v>DNIT 025/2004-ES</v>
          </cell>
        </row>
        <row r="799">
          <cell r="A799" t="str">
            <v>2 S 04 210 65</v>
          </cell>
          <cell r="B799" t="str">
            <v>-</v>
          </cell>
          <cell r="C799" t="str">
            <v>Corpo BDCC 2,50 x 2,50 m alt. 5,00 a 7,50 m AC/BC</v>
          </cell>
          <cell r="D799" t="str">
            <v>m</v>
          </cell>
          <cell r="H799" t="str">
            <v>DNIT 025/2004-ES</v>
          </cell>
        </row>
        <row r="800">
          <cell r="A800" t="str">
            <v>2 S 04 210 66</v>
          </cell>
          <cell r="B800" t="str">
            <v>-</v>
          </cell>
          <cell r="C800" t="str">
            <v>Corpo BDCC 3,00 x 3,00 m alt. 5,00 a 7,50 m AC/BC</v>
          </cell>
          <cell r="D800" t="str">
            <v>m</v>
          </cell>
          <cell r="H800" t="str">
            <v>DNIT 025/2004-ES</v>
          </cell>
        </row>
        <row r="801">
          <cell r="A801" t="str">
            <v>2 S 04 210 67</v>
          </cell>
          <cell r="B801" t="str">
            <v>-</v>
          </cell>
          <cell r="C801" t="str">
            <v>Corpo BDCC 1,50 x 1,50 m alt. 7,50 a 10,00 m AC/BC</v>
          </cell>
          <cell r="D801" t="str">
            <v>m</v>
          </cell>
          <cell r="H801" t="str">
            <v>DNIT 025/2004-ES</v>
          </cell>
        </row>
        <row r="802">
          <cell r="A802" t="str">
            <v>2 S 04 210 68</v>
          </cell>
          <cell r="B802" t="str">
            <v>-</v>
          </cell>
          <cell r="C802" t="str">
            <v>Corpo BDCC 2,00 x 2,00 m alt. 7,50 a 10,00 m AC/BC</v>
          </cell>
          <cell r="D802" t="str">
            <v>m</v>
          </cell>
          <cell r="H802" t="str">
            <v>DNIT 025/2004-ES</v>
          </cell>
        </row>
        <row r="803">
          <cell r="A803" t="str">
            <v>2 S 04 210 69</v>
          </cell>
          <cell r="B803" t="str">
            <v>-</v>
          </cell>
          <cell r="C803" t="str">
            <v>Corpo BDCC 2,50 x 2,50 m alt. 7,50 a 10,00 m AC/BC</v>
          </cell>
          <cell r="D803" t="str">
            <v>m</v>
          </cell>
          <cell r="H803" t="str">
            <v>DNIT 025/2004-ES</v>
          </cell>
        </row>
        <row r="804">
          <cell r="A804" t="str">
            <v>2 S 04 210 70</v>
          </cell>
          <cell r="B804" t="str">
            <v>-</v>
          </cell>
          <cell r="C804" t="str">
            <v>Corpo BDCC 3,00 x 3,00 m alt. 7,50 a 10,00 m AC/BC</v>
          </cell>
          <cell r="D804" t="str">
            <v>m</v>
          </cell>
          <cell r="H804" t="str">
            <v>DNIT 025/2004-ES</v>
          </cell>
        </row>
        <row r="805">
          <cell r="A805" t="str">
            <v>2 S 04 210 71</v>
          </cell>
          <cell r="B805" t="str">
            <v>-</v>
          </cell>
          <cell r="C805" t="str">
            <v>Corpo BDCC 1,50 x 1,50 m alt.10,00 a 12,50 m AC/BC</v>
          </cell>
          <cell r="D805" t="str">
            <v>m</v>
          </cell>
          <cell r="H805" t="str">
            <v>DNIT 025/2004-ES</v>
          </cell>
        </row>
        <row r="806">
          <cell r="A806" t="str">
            <v>2 S 04 210 72</v>
          </cell>
          <cell r="B806" t="str">
            <v>-</v>
          </cell>
          <cell r="C806" t="str">
            <v>Corpo BDCC 2,00 x 2,00 m alt.10,00 a 12,50 m AC/BC</v>
          </cell>
          <cell r="D806" t="str">
            <v>m</v>
          </cell>
          <cell r="H806" t="str">
            <v>DNIT 025/2004-ES</v>
          </cell>
        </row>
        <row r="807">
          <cell r="A807" t="str">
            <v>2 S 04 210 73</v>
          </cell>
          <cell r="B807" t="str">
            <v>-</v>
          </cell>
          <cell r="C807" t="str">
            <v>Corpo BDCC 2,50 x 2,50 m alt.10,00 a 12,50 m AC/BC</v>
          </cell>
          <cell r="D807" t="str">
            <v>m</v>
          </cell>
          <cell r="H807" t="str">
            <v>DNIT 025/2004-ES</v>
          </cell>
        </row>
        <row r="808">
          <cell r="A808" t="str">
            <v>2 S 04 210 74</v>
          </cell>
          <cell r="B808" t="str">
            <v>-</v>
          </cell>
          <cell r="C808" t="str">
            <v>Corpo BDCC 3,00 x 3,00 m alt.10,00 a 12,50 m AC/BC</v>
          </cell>
          <cell r="D808" t="str">
            <v>m</v>
          </cell>
          <cell r="H808" t="str">
            <v>DNIT 025/2004-ES</v>
          </cell>
        </row>
        <row r="809">
          <cell r="A809" t="str">
            <v>2 S 04 210 75</v>
          </cell>
          <cell r="B809" t="str">
            <v>-</v>
          </cell>
          <cell r="C809" t="str">
            <v>Corpo BDCC 1,50 x 1,50 m alt.12,50 a 15,00 m AC/BC</v>
          </cell>
          <cell r="D809" t="str">
            <v>m</v>
          </cell>
          <cell r="H809" t="str">
            <v>DNIT 025/2004-ES</v>
          </cell>
        </row>
        <row r="810">
          <cell r="A810" t="str">
            <v>2 S 04 210 76</v>
          </cell>
          <cell r="B810" t="str">
            <v>-</v>
          </cell>
          <cell r="C810" t="str">
            <v>Corpo BDCC 2,00 x 2,00 m alt.12,50 a 15,00 m AC/BC</v>
          </cell>
          <cell r="D810" t="str">
            <v>m</v>
          </cell>
          <cell r="H810" t="str">
            <v>DNIT 025/2004-ES</v>
          </cell>
        </row>
        <row r="811">
          <cell r="A811" t="str">
            <v>2 S 04 210 77</v>
          </cell>
          <cell r="B811" t="str">
            <v>-</v>
          </cell>
          <cell r="C811" t="str">
            <v>Corpo BDCC 2,50 x 2,50 m alt.12,50 a 15,00 m AC/BC</v>
          </cell>
          <cell r="D811" t="str">
            <v>m</v>
          </cell>
          <cell r="H811" t="str">
            <v>DNIT 025/2004-ES</v>
          </cell>
        </row>
        <row r="812">
          <cell r="A812" t="str">
            <v>2 S 04 210 78</v>
          </cell>
          <cell r="B812" t="str">
            <v>-</v>
          </cell>
          <cell r="C812" t="str">
            <v>Corpo BDCC 3,00 x 3,00 m alt.12,50 a 15,00 m AC/BC</v>
          </cell>
          <cell r="D812" t="str">
            <v>m</v>
          </cell>
          <cell r="H812" t="str">
            <v>DNIT 025/2004-ES</v>
          </cell>
        </row>
        <row r="813">
          <cell r="A813" t="str">
            <v>2 S 04 211 01</v>
          </cell>
          <cell r="B813" t="str">
            <v>-</v>
          </cell>
          <cell r="C813" t="str">
            <v>Boca BDCC 1,50 x 1,50 m normal</v>
          </cell>
          <cell r="D813" t="str">
            <v>und</v>
          </cell>
          <cell r="H813" t="str">
            <v>DNIT 025/2004-ES</v>
          </cell>
        </row>
        <row r="814">
          <cell r="A814" t="str">
            <v>2 S 04 211 02</v>
          </cell>
          <cell r="B814" t="str">
            <v>-</v>
          </cell>
          <cell r="C814" t="str">
            <v>Boca BDCC 2,00 x 2,00 m normal</v>
          </cell>
          <cell r="D814" t="str">
            <v>und</v>
          </cell>
          <cell r="H814" t="str">
            <v>DNIT 025/2004-ES</v>
          </cell>
        </row>
        <row r="815">
          <cell r="A815" t="str">
            <v>2 S 04 211 03</v>
          </cell>
          <cell r="B815" t="str">
            <v>-</v>
          </cell>
          <cell r="C815" t="str">
            <v>Boca BDCC 2,50 x 2,50 m normal</v>
          </cell>
          <cell r="D815" t="str">
            <v>und</v>
          </cell>
          <cell r="H815" t="str">
            <v>DNIT 025/2004-ES</v>
          </cell>
        </row>
        <row r="816">
          <cell r="A816" t="str">
            <v>2 S 04 211 04</v>
          </cell>
          <cell r="B816" t="str">
            <v>-</v>
          </cell>
          <cell r="C816" t="str">
            <v>Boca BDCC 3,00 x 3,00 m normal</v>
          </cell>
          <cell r="D816" t="str">
            <v>und</v>
          </cell>
          <cell r="H816" t="str">
            <v>DNIT 025/2004-ES</v>
          </cell>
        </row>
        <row r="817">
          <cell r="A817" t="str">
            <v>2 S 04 211 05</v>
          </cell>
          <cell r="B817" t="str">
            <v>-</v>
          </cell>
          <cell r="C817" t="str">
            <v>Boca BDCC 1,50 x 1,50 m esc.=15</v>
          </cell>
          <cell r="D817" t="str">
            <v>und</v>
          </cell>
          <cell r="H817" t="str">
            <v>DNIT 025/2004-ES</v>
          </cell>
        </row>
        <row r="818">
          <cell r="A818" t="str">
            <v>2 S 04 211 06</v>
          </cell>
          <cell r="B818" t="str">
            <v>-</v>
          </cell>
          <cell r="C818" t="str">
            <v>Boca BDCC 2,00 x 2,00 m esc=15</v>
          </cell>
          <cell r="D818" t="str">
            <v>und</v>
          </cell>
          <cell r="H818" t="str">
            <v>DNIT 025/2004-ES</v>
          </cell>
        </row>
        <row r="819">
          <cell r="A819" t="str">
            <v>2 S 04 211 07</v>
          </cell>
          <cell r="B819" t="str">
            <v>-</v>
          </cell>
          <cell r="C819" t="str">
            <v>Boca BDCC 2,50 x 2,50 m esc=15</v>
          </cell>
          <cell r="D819" t="str">
            <v>und</v>
          </cell>
          <cell r="H819" t="str">
            <v>DNIT 025/2004-ES</v>
          </cell>
        </row>
        <row r="820">
          <cell r="A820" t="str">
            <v>2 S 04 211 08</v>
          </cell>
          <cell r="B820" t="str">
            <v>-</v>
          </cell>
          <cell r="C820" t="str">
            <v>Boca BDCC 3,00 x 3,00 m esc=15</v>
          </cell>
          <cell r="D820" t="str">
            <v>und</v>
          </cell>
          <cell r="H820" t="str">
            <v>DNIT 025/2004-ES</v>
          </cell>
        </row>
        <row r="821">
          <cell r="A821" t="str">
            <v>2 S 04 211 09</v>
          </cell>
          <cell r="B821" t="str">
            <v>-</v>
          </cell>
          <cell r="C821" t="str">
            <v>Boca BDCC 1,50 x 1,50 m - esc.=30</v>
          </cell>
          <cell r="D821" t="str">
            <v>und</v>
          </cell>
          <cell r="H821" t="str">
            <v>DNIT 025/2004-ES</v>
          </cell>
        </row>
        <row r="822">
          <cell r="A822" t="str">
            <v>2 S 04 211 10</v>
          </cell>
          <cell r="B822" t="str">
            <v>-</v>
          </cell>
          <cell r="C822" t="str">
            <v>Boca BDCC 2,00 x 2,00 m esc=30</v>
          </cell>
          <cell r="D822" t="str">
            <v>und</v>
          </cell>
          <cell r="H822" t="str">
            <v>DNIT 025/2004-ES</v>
          </cell>
        </row>
        <row r="823">
          <cell r="A823" t="str">
            <v>2 S 04 211 11</v>
          </cell>
          <cell r="B823" t="str">
            <v>-</v>
          </cell>
          <cell r="C823" t="str">
            <v>Boca BDCC 2,50 x 2,50 m esc.=30</v>
          </cell>
          <cell r="D823" t="str">
            <v>und</v>
          </cell>
          <cell r="H823" t="str">
            <v>DNIT 025/2004-ES</v>
          </cell>
        </row>
        <row r="824">
          <cell r="A824" t="str">
            <v>2 S 04 211 12</v>
          </cell>
          <cell r="B824" t="str">
            <v>-</v>
          </cell>
          <cell r="C824" t="str">
            <v>Boca BDCC 3,00 x 3,00 m esc=30</v>
          </cell>
          <cell r="D824" t="str">
            <v>und</v>
          </cell>
          <cell r="H824" t="str">
            <v>DNIT 025/2004-ES</v>
          </cell>
        </row>
        <row r="825">
          <cell r="A825" t="str">
            <v>2 S 04 211 13</v>
          </cell>
          <cell r="B825" t="str">
            <v>-</v>
          </cell>
          <cell r="C825" t="str">
            <v>Boca BDCC 1,50 x 1,50 m esc=45</v>
          </cell>
          <cell r="D825" t="str">
            <v>Und</v>
          </cell>
          <cell r="H825" t="str">
            <v>DNIT 025/2004-ES</v>
          </cell>
        </row>
        <row r="826">
          <cell r="A826" t="str">
            <v>2 S 04 211 14</v>
          </cell>
          <cell r="B826" t="str">
            <v>-</v>
          </cell>
          <cell r="C826" t="str">
            <v>Boca BDCC 2,00 x 2,00 m esc=45</v>
          </cell>
          <cell r="D826" t="str">
            <v>Und</v>
          </cell>
          <cell r="H826" t="str">
            <v>DNIT 025/2004-ES</v>
          </cell>
        </row>
        <row r="827">
          <cell r="A827" t="str">
            <v>2 S 04 211 15</v>
          </cell>
          <cell r="B827" t="str">
            <v>-</v>
          </cell>
          <cell r="C827" t="str">
            <v>Boca BDCC 2,50 x 2,50 m esc=45</v>
          </cell>
          <cell r="D827" t="str">
            <v>Und</v>
          </cell>
          <cell r="H827" t="str">
            <v>DNIT 025/2004-ES</v>
          </cell>
        </row>
        <row r="828">
          <cell r="A828" t="str">
            <v>2 S 04 211 16</v>
          </cell>
          <cell r="B828" t="str">
            <v>-</v>
          </cell>
          <cell r="C828" t="str">
            <v>Boca BDCC 3,00x3,00m - esc=45</v>
          </cell>
          <cell r="D828" t="str">
            <v>Und</v>
          </cell>
          <cell r="H828" t="str">
            <v>DNIT 025/2004-ES</v>
          </cell>
        </row>
        <row r="829">
          <cell r="A829" t="str">
            <v>2 S 04 211 51</v>
          </cell>
          <cell r="B829" t="str">
            <v>-</v>
          </cell>
          <cell r="C829" t="str">
            <v>Boca BDCC 1,50 x 1,50 m normal AC/BC</v>
          </cell>
          <cell r="D829" t="str">
            <v>Und</v>
          </cell>
          <cell r="H829" t="str">
            <v>DNIT 025/2004-ES</v>
          </cell>
        </row>
        <row r="830">
          <cell r="A830" t="str">
            <v>2 S 04 211 52</v>
          </cell>
          <cell r="B830" t="str">
            <v>-</v>
          </cell>
          <cell r="C830" t="str">
            <v>Boca BDCC 2,00 x 2,00 m normal AC/BC</v>
          </cell>
          <cell r="D830" t="str">
            <v>Und</v>
          </cell>
          <cell r="H830" t="str">
            <v>DNIT 025/2004-ES</v>
          </cell>
        </row>
        <row r="831">
          <cell r="A831" t="str">
            <v>2 S 04 211 53</v>
          </cell>
          <cell r="B831" t="str">
            <v>-</v>
          </cell>
          <cell r="C831" t="str">
            <v>Boca BDCC 2,50 x 2,50 m normal AC/BC</v>
          </cell>
          <cell r="D831" t="str">
            <v>Und</v>
          </cell>
          <cell r="H831" t="str">
            <v>DNIT 025/2004-ES</v>
          </cell>
        </row>
        <row r="832">
          <cell r="A832" t="str">
            <v>2 S 04 211 54</v>
          </cell>
          <cell r="B832" t="str">
            <v>-</v>
          </cell>
          <cell r="C832" t="str">
            <v>Boca BDCC 3,00 x 3,00 m normal AC/BC</v>
          </cell>
          <cell r="D832" t="str">
            <v>Und</v>
          </cell>
          <cell r="H832" t="str">
            <v>DNIT 025/2004-ES</v>
          </cell>
        </row>
        <row r="833">
          <cell r="A833" t="str">
            <v>2 S 04 211 55</v>
          </cell>
          <cell r="B833" t="str">
            <v>-</v>
          </cell>
          <cell r="C833" t="str">
            <v>Boca BDCC 1,50 x 1,50 m esc=15 AC/BC</v>
          </cell>
          <cell r="D833" t="str">
            <v>Und</v>
          </cell>
          <cell r="H833" t="str">
            <v>DNIT 025/2004-ES</v>
          </cell>
        </row>
        <row r="834">
          <cell r="A834" t="str">
            <v>2 S 04 211 56</v>
          </cell>
          <cell r="B834" t="str">
            <v>-</v>
          </cell>
          <cell r="C834" t="str">
            <v>Boca BDCC 2,00 x 2,00 m esc=15 AC/BC</v>
          </cell>
          <cell r="D834" t="str">
            <v>Und</v>
          </cell>
          <cell r="H834" t="str">
            <v>DNIT 025/2004-ES</v>
          </cell>
        </row>
        <row r="835">
          <cell r="A835" t="str">
            <v>2 S 04 211 57</v>
          </cell>
          <cell r="B835" t="str">
            <v>-</v>
          </cell>
          <cell r="C835" t="str">
            <v>Boca BDCC 2,50 x 2,50 m esc=15 AC/BC</v>
          </cell>
          <cell r="D835" t="str">
            <v>Und</v>
          </cell>
          <cell r="H835" t="str">
            <v>DNIT 025/2004-ES</v>
          </cell>
        </row>
        <row r="836">
          <cell r="A836" t="str">
            <v>2 S 04 211 58</v>
          </cell>
          <cell r="B836" t="str">
            <v>-</v>
          </cell>
          <cell r="C836" t="str">
            <v>Boca BDCC 3,00 x 3,00 m esc=15 AC/BC</v>
          </cell>
          <cell r="D836" t="str">
            <v>Und</v>
          </cell>
          <cell r="H836" t="str">
            <v>DNIT 025/2004-ES</v>
          </cell>
        </row>
        <row r="837">
          <cell r="A837" t="str">
            <v>2 S 04 211 59</v>
          </cell>
          <cell r="B837" t="str">
            <v>-</v>
          </cell>
          <cell r="C837" t="str">
            <v>Boca BDCC 1,50 x 1,50 m esc=30 AC/BC</v>
          </cell>
          <cell r="D837" t="str">
            <v>Und</v>
          </cell>
          <cell r="H837" t="str">
            <v>DNIT 025/2004-ES</v>
          </cell>
        </row>
        <row r="838">
          <cell r="A838" t="str">
            <v>2 S 04 211 60</v>
          </cell>
          <cell r="B838" t="str">
            <v>-</v>
          </cell>
          <cell r="C838" t="str">
            <v>Boca BDCC 2,00 x 2,00 m esc=30 AC/BC</v>
          </cell>
          <cell r="D838" t="str">
            <v>Und</v>
          </cell>
          <cell r="H838" t="str">
            <v>DNIT 025/2004-ES</v>
          </cell>
        </row>
        <row r="839">
          <cell r="A839" t="str">
            <v>2 S 04 211 61</v>
          </cell>
          <cell r="B839" t="str">
            <v>-</v>
          </cell>
          <cell r="C839" t="str">
            <v>Boca BDCC 2,50 x 2,50 m - esc=30 AC/BC</v>
          </cell>
          <cell r="D839" t="str">
            <v>Und</v>
          </cell>
          <cell r="H839" t="str">
            <v>DNIT 025/2004-ES</v>
          </cell>
        </row>
        <row r="840">
          <cell r="A840" t="str">
            <v>2 S 04 211 62</v>
          </cell>
          <cell r="B840" t="str">
            <v>-</v>
          </cell>
          <cell r="C840" t="str">
            <v>Boca BDCC 3,00 x 3,00 m - esc=30 AC/BC</v>
          </cell>
          <cell r="D840" t="str">
            <v>Und</v>
          </cell>
          <cell r="H840" t="str">
            <v>DNIT 025/2004-ES</v>
          </cell>
        </row>
        <row r="841">
          <cell r="A841" t="str">
            <v>2 S 04 211 63</v>
          </cell>
          <cell r="B841" t="str">
            <v>-</v>
          </cell>
          <cell r="C841" t="str">
            <v>Boca BDCC 1,50 x 1,50 m - esc=45 AC/BC</v>
          </cell>
          <cell r="D841" t="str">
            <v>Und</v>
          </cell>
          <cell r="H841" t="str">
            <v>DNIT 025/2004-ES</v>
          </cell>
        </row>
        <row r="842">
          <cell r="A842" t="str">
            <v>2 S 04 211 64</v>
          </cell>
          <cell r="B842" t="str">
            <v>-</v>
          </cell>
          <cell r="C842" t="str">
            <v>Boca BDCC 2,00 x 2,00 m - esc=45 AC/BC</v>
          </cell>
          <cell r="D842" t="str">
            <v>Und</v>
          </cell>
          <cell r="H842" t="str">
            <v>DNIT 025/2004-ES</v>
          </cell>
        </row>
        <row r="843">
          <cell r="A843" t="str">
            <v>2 S 04 211 65</v>
          </cell>
          <cell r="B843" t="str">
            <v>-</v>
          </cell>
          <cell r="C843" t="str">
            <v>Boca BDCC 2,50 x 2,50 m - esc=45 AC/BC</v>
          </cell>
          <cell r="D843" t="str">
            <v>Und</v>
          </cell>
          <cell r="H843" t="str">
            <v>DNIT 025/2004-ES</v>
          </cell>
        </row>
        <row r="844">
          <cell r="A844" t="str">
            <v>2 S 04 211 66</v>
          </cell>
          <cell r="B844" t="str">
            <v>-</v>
          </cell>
          <cell r="C844" t="str">
            <v>Boca BDCC 3,00 x 3,00 m - esc=45 AC/BC</v>
          </cell>
          <cell r="D844" t="str">
            <v>Und</v>
          </cell>
          <cell r="H844" t="str">
            <v>DNIT 025/2004-ES</v>
          </cell>
        </row>
        <row r="845">
          <cell r="A845" t="str">
            <v>2 S 04 220 01</v>
          </cell>
          <cell r="B845" t="str">
            <v>-</v>
          </cell>
          <cell r="C845" t="str">
            <v>Corpo BTCC 1,50 x 1,50 m alt. 0 a 1,00 m</v>
          </cell>
          <cell r="D845" t="str">
            <v>m</v>
          </cell>
          <cell r="H845" t="str">
            <v>DNIT 025/2004-ES</v>
          </cell>
        </row>
        <row r="846">
          <cell r="A846" t="str">
            <v>2 S 04 220 02</v>
          </cell>
          <cell r="B846" t="str">
            <v>-</v>
          </cell>
          <cell r="C846" t="str">
            <v>Corpo BTCC 2,00 x 2,00 m alt. 0 a 1,00 m</v>
          </cell>
          <cell r="D846" t="str">
            <v>m</v>
          </cell>
          <cell r="H846" t="str">
            <v>DNIT 025/2004-ES</v>
          </cell>
        </row>
        <row r="847">
          <cell r="A847" t="str">
            <v>2 S 04 220 03</v>
          </cell>
          <cell r="B847" t="str">
            <v>-</v>
          </cell>
          <cell r="C847" t="str">
            <v>Corpo BTCC 2,50 x 2,50 m alt. 0 a 1,00 m</v>
          </cell>
          <cell r="D847" t="str">
            <v>m</v>
          </cell>
          <cell r="H847" t="str">
            <v>DNIT 025/2004-ES</v>
          </cell>
        </row>
        <row r="848">
          <cell r="A848" t="str">
            <v>2 S 04 220 04</v>
          </cell>
          <cell r="B848" t="str">
            <v>-</v>
          </cell>
          <cell r="C848" t="str">
            <v>Corpo BTCC 3,00 x 3,00 m alt. 0 a 1,00 m</v>
          </cell>
          <cell r="D848" t="str">
            <v>m</v>
          </cell>
          <cell r="H848" t="str">
            <v>DNIT 025/2004-ES</v>
          </cell>
        </row>
        <row r="849">
          <cell r="A849" t="str">
            <v>2 S 04 220 05</v>
          </cell>
          <cell r="B849" t="str">
            <v>-</v>
          </cell>
          <cell r="C849" t="str">
            <v>Corpo BTCC 1,50 x 1,50 m alt. 1,00 a 2,50 m</v>
          </cell>
          <cell r="D849" t="str">
            <v>m</v>
          </cell>
          <cell r="H849" t="str">
            <v>DNIT 025/2004-ES</v>
          </cell>
        </row>
        <row r="850">
          <cell r="A850" t="str">
            <v>2 S 04 220 06</v>
          </cell>
          <cell r="B850" t="str">
            <v>-</v>
          </cell>
          <cell r="C850" t="str">
            <v>Corpo BTCC 2,00 x 2,00 m alt. 1,00 a 2,50 m</v>
          </cell>
          <cell r="D850" t="str">
            <v>m</v>
          </cell>
          <cell r="H850" t="str">
            <v>DNIT 025/2004-ES</v>
          </cell>
        </row>
        <row r="851">
          <cell r="A851" t="str">
            <v>2 S 04 220 07</v>
          </cell>
          <cell r="B851" t="str">
            <v>-</v>
          </cell>
          <cell r="C851" t="str">
            <v>Corpo BTCC 2,50 a 2,50 m alt. 1,00 a 2,50 m</v>
          </cell>
          <cell r="D851" t="str">
            <v>m</v>
          </cell>
          <cell r="H851" t="str">
            <v>DNIT 025/2004-ES</v>
          </cell>
        </row>
        <row r="852">
          <cell r="A852" t="str">
            <v>2 S 04 220 08</v>
          </cell>
          <cell r="B852" t="str">
            <v>-</v>
          </cell>
          <cell r="C852" t="str">
            <v>Corpo BTCC 3,00 x 3,00 m alt. 1,00 a 2,50 m</v>
          </cell>
          <cell r="D852" t="str">
            <v>m</v>
          </cell>
          <cell r="H852" t="str">
            <v>DNIT 025/2004-ES</v>
          </cell>
        </row>
        <row r="853">
          <cell r="A853" t="str">
            <v>2 S 04 220 09</v>
          </cell>
          <cell r="B853" t="str">
            <v>-</v>
          </cell>
          <cell r="C853" t="str">
            <v>Corpo BTCC 1,50 x 1,50 m alt. 2,50 a 5,00 m</v>
          </cell>
          <cell r="D853" t="str">
            <v>m</v>
          </cell>
          <cell r="H853" t="str">
            <v>DNIT 025/2004-ES</v>
          </cell>
        </row>
        <row r="854">
          <cell r="A854" t="str">
            <v>2 S 04 220 10</v>
          </cell>
          <cell r="B854" t="str">
            <v>-</v>
          </cell>
          <cell r="C854" t="str">
            <v>Corpo BTCC 2,00 x 2,00 m alt. 2,50 a 5,00 m</v>
          </cell>
          <cell r="D854" t="str">
            <v>m</v>
          </cell>
          <cell r="H854" t="str">
            <v>DNIT 025/2004-ES</v>
          </cell>
        </row>
        <row r="855">
          <cell r="A855" t="str">
            <v>2 S 04 220 11</v>
          </cell>
          <cell r="B855" t="str">
            <v>-</v>
          </cell>
          <cell r="C855" t="str">
            <v>Corpo BTCC 2,50 x 2,50 m alt. 2,50 a 5,00 m</v>
          </cell>
          <cell r="D855" t="str">
            <v>m</v>
          </cell>
          <cell r="H855" t="str">
            <v>DNIT 025/2004-ES</v>
          </cell>
        </row>
        <row r="856">
          <cell r="A856" t="str">
            <v>2 S 04 220 12</v>
          </cell>
          <cell r="B856" t="str">
            <v>-</v>
          </cell>
          <cell r="C856" t="str">
            <v>Corpo BTCC 3,00 x 3,00 m alt. 2,50 a 5,00 m</v>
          </cell>
          <cell r="D856" t="str">
            <v>m</v>
          </cell>
          <cell r="H856" t="str">
            <v>DNIT 025/2004-ES</v>
          </cell>
        </row>
        <row r="857">
          <cell r="A857" t="str">
            <v>2 S 04 220 13</v>
          </cell>
          <cell r="B857" t="str">
            <v>-</v>
          </cell>
          <cell r="C857" t="str">
            <v>Corpo BTCC 1,50 x 1,50 m alt. 5,00 a 7,50 m</v>
          </cell>
          <cell r="D857" t="str">
            <v>m</v>
          </cell>
          <cell r="H857" t="str">
            <v>DNIT 025/2004-ES</v>
          </cell>
        </row>
        <row r="858">
          <cell r="A858" t="str">
            <v>2 S 04 220 14</v>
          </cell>
          <cell r="B858" t="str">
            <v>-</v>
          </cell>
          <cell r="C858" t="str">
            <v>Corpo BTCC 2,00 x 2,00 m alt. 5,00 a 7,50 m</v>
          </cell>
          <cell r="D858" t="str">
            <v>m</v>
          </cell>
          <cell r="H858" t="str">
            <v>DNIT 025/2004-ES</v>
          </cell>
        </row>
        <row r="859">
          <cell r="A859" t="str">
            <v>2 S 04 220 15</v>
          </cell>
          <cell r="B859" t="str">
            <v>-</v>
          </cell>
          <cell r="C859" t="str">
            <v>Corpo BTCC 2,50 x 2,50 m alt. 5,00 a 7,50 m</v>
          </cell>
          <cell r="D859" t="str">
            <v>m</v>
          </cell>
          <cell r="H859" t="str">
            <v>DNIT 025/2004-ES</v>
          </cell>
        </row>
        <row r="860">
          <cell r="A860" t="str">
            <v>2 S 04 220 16</v>
          </cell>
          <cell r="B860" t="str">
            <v>-</v>
          </cell>
          <cell r="C860" t="str">
            <v>Corpo BTCC 3,00 x 3,00 m alt. 5,00 a 7,50 m</v>
          </cell>
          <cell r="D860" t="str">
            <v>m</v>
          </cell>
          <cell r="H860" t="str">
            <v>DNIT 025/2004-ES</v>
          </cell>
        </row>
        <row r="861">
          <cell r="A861" t="str">
            <v>2 S 04 220 17</v>
          </cell>
          <cell r="B861" t="str">
            <v>-</v>
          </cell>
          <cell r="C861" t="str">
            <v>Corpo BTCC 1,50 x 1,50 m alt. 7,50 a 10,00 m</v>
          </cell>
          <cell r="D861" t="str">
            <v>m</v>
          </cell>
          <cell r="H861" t="str">
            <v>DNIT 025/2004-ES</v>
          </cell>
        </row>
        <row r="862">
          <cell r="A862" t="str">
            <v>2 S 04 220 18</v>
          </cell>
          <cell r="B862" t="str">
            <v>-</v>
          </cell>
          <cell r="C862" t="str">
            <v>Corpo BTCC 2,00 x 2,00 m alt. 7,50 m a 10,00 m</v>
          </cell>
          <cell r="D862" t="str">
            <v>m</v>
          </cell>
          <cell r="H862" t="str">
            <v>DNIT 025/2004-ES</v>
          </cell>
        </row>
        <row r="863">
          <cell r="A863" t="str">
            <v>2 S 04 220 19</v>
          </cell>
          <cell r="B863" t="str">
            <v>-</v>
          </cell>
          <cell r="C863" t="str">
            <v>Corpo BTCC 2,50 x 2,50 m alt. 7,50 a 10,00 m</v>
          </cell>
          <cell r="D863" t="str">
            <v>m</v>
          </cell>
          <cell r="H863" t="str">
            <v>DNIT 025/2004-ES</v>
          </cell>
        </row>
        <row r="864">
          <cell r="A864" t="str">
            <v>2 S 04 220 20</v>
          </cell>
          <cell r="B864" t="str">
            <v>-</v>
          </cell>
          <cell r="C864" t="str">
            <v>Corpo BTCC 3,00 x 3,00 m alt 7,50 a 10,00 m</v>
          </cell>
          <cell r="D864" t="str">
            <v>m</v>
          </cell>
          <cell r="H864" t="str">
            <v>DNIT 025/2004-ES</v>
          </cell>
        </row>
        <row r="865">
          <cell r="A865" t="str">
            <v>2 S 04 220 21</v>
          </cell>
          <cell r="B865" t="str">
            <v>-</v>
          </cell>
          <cell r="C865" t="str">
            <v>Corpo BTCC 1,50 x 1,50 m alt. 10,00 a 12,50 m</v>
          </cell>
          <cell r="D865" t="str">
            <v>m</v>
          </cell>
          <cell r="H865" t="str">
            <v>DNIT 025/2004-ES</v>
          </cell>
        </row>
        <row r="866">
          <cell r="A866" t="str">
            <v>2 S 04 220 22</v>
          </cell>
          <cell r="B866" t="str">
            <v>-</v>
          </cell>
          <cell r="C866" t="str">
            <v>Corpo BTCC 2,00 x 2,00 m alt. 10,00 a 12,50 m</v>
          </cell>
          <cell r="D866" t="str">
            <v>m</v>
          </cell>
          <cell r="H866" t="str">
            <v>DNIT 025/2004-ES</v>
          </cell>
        </row>
        <row r="867">
          <cell r="A867" t="str">
            <v>2 S 04 220 23</v>
          </cell>
          <cell r="B867" t="str">
            <v>-</v>
          </cell>
          <cell r="C867" t="str">
            <v>Corpo BTCC 2,50 x 2,50 m alt. 10,00 a 12,50 m</v>
          </cell>
          <cell r="D867" t="str">
            <v>m</v>
          </cell>
          <cell r="H867" t="str">
            <v>DNIT 025/2004-ES</v>
          </cell>
        </row>
        <row r="868">
          <cell r="A868" t="str">
            <v>2 S 04 220 24</v>
          </cell>
          <cell r="B868" t="str">
            <v>-</v>
          </cell>
          <cell r="C868" t="str">
            <v>Corpo BTCC 3,00 x 3,00 m alt. 10,00 a 12,50 m</v>
          </cell>
          <cell r="D868" t="str">
            <v>m</v>
          </cell>
          <cell r="H868" t="str">
            <v>DNIT 025/2004-ES</v>
          </cell>
        </row>
        <row r="869">
          <cell r="A869" t="str">
            <v>2 S 04 220 25</v>
          </cell>
          <cell r="B869" t="str">
            <v>-</v>
          </cell>
          <cell r="C869" t="str">
            <v>Corpo BTCC 1,50 x 1,50 m alt. 12,50 a 15,00 m</v>
          </cell>
          <cell r="D869" t="str">
            <v>m</v>
          </cell>
          <cell r="H869" t="str">
            <v>DNIT 025/2004-ES</v>
          </cell>
        </row>
        <row r="870">
          <cell r="A870" t="str">
            <v>2 S 04 220 26</v>
          </cell>
          <cell r="B870" t="str">
            <v>-</v>
          </cell>
          <cell r="C870" t="str">
            <v>Corpo BTCC 2,00 x 2,00 m alt. 12,50 a 15,00 m</v>
          </cell>
          <cell r="D870" t="str">
            <v>m</v>
          </cell>
          <cell r="H870" t="str">
            <v>DNIT 025/2004-ES</v>
          </cell>
        </row>
        <row r="871">
          <cell r="A871" t="str">
            <v>2 S 04 220 27</v>
          </cell>
          <cell r="B871" t="str">
            <v>-</v>
          </cell>
          <cell r="C871" t="str">
            <v>Corpo BTCC 2,50 x 2,50 m alt. 12,50 a 15,00 m</v>
          </cell>
          <cell r="D871" t="str">
            <v>m</v>
          </cell>
          <cell r="H871" t="str">
            <v>DNIT 025/2004-ES</v>
          </cell>
        </row>
        <row r="872">
          <cell r="A872" t="str">
            <v>2 S 04 220 28</v>
          </cell>
          <cell r="B872" t="str">
            <v>-</v>
          </cell>
          <cell r="C872" t="str">
            <v>Corpo BTCC 3,00 x 3,00 m alt. 12,50 a 15,00 m</v>
          </cell>
          <cell r="D872" t="str">
            <v>m</v>
          </cell>
          <cell r="H872" t="str">
            <v>DNIT 025/2004-ES</v>
          </cell>
        </row>
        <row r="873">
          <cell r="A873" t="str">
            <v>2 S 04 220 51</v>
          </cell>
          <cell r="B873" t="str">
            <v>-</v>
          </cell>
          <cell r="C873" t="str">
            <v>Corpo BTCC 1,50 x 1,50 m alt. 0 a 1,00 m AC/BC</v>
          </cell>
          <cell r="D873" t="str">
            <v>m</v>
          </cell>
          <cell r="H873" t="str">
            <v>DNIT 025/2004-ES</v>
          </cell>
        </row>
        <row r="874">
          <cell r="A874" t="str">
            <v>2 S 04 220 52</v>
          </cell>
          <cell r="B874" t="str">
            <v>-</v>
          </cell>
          <cell r="C874" t="str">
            <v>Corpo BTCC 2,00 x 2,00 m alt. 0 a 1,00 m AC/BC</v>
          </cell>
          <cell r="D874" t="str">
            <v>m</v>
          </cell>
          <cell r="H874" t="str">
            <v>DNIT 025/2004-ES</v>
          </cell>
        </row>
        <row r="875">
          <cell r="A875" t="str">
            <v>2 S 04 220 53</v>
          </cell>
          <cell r="B875" t="str">
            <v>-</v>
          </cell>
          <cell r="C875" t="str">
            <v>Corpo BTCC 2,50 x 2,50 m alt. 0 a 1,00 m AC/BC</v>
          </cell>
          <cell r="D875" t="str">
            <v>m</v>
          </cell>
          <cell r="H875" t="str">
            <v>DNIT 025/2004-ES</v>
          </cell>
        </row>
        <row r="876">
          <cell r="A876" t="str">
            <v>2 S 04 220 54</v>
          </cell>
          <cell r="B876" t="str">
            <v>-</v>
          </cell>
          <cell r="C876" t="str">
            <v>Corpo BTCC 3,00 x 3,00 m alt. 0 a 1,00 m AC/BC</v>
          </cell>
          <cell r="D876" t="str">
            <v>m</v>
          </cell>
          <cell r="H876" t="str">
            <v>DNIT 025/2004-ES</v>
          </cell>
        </row>
        <row r="877">
          <cell r="A877" t="str">
            <v>2 S 04 220 55</v>
          </cell>
          <cell r="B877" t="str">
            <v>-</v>
          </cell>
          <cell r="C877" t="str">
            <v>Corpo BTCC 1,50 x 1,50 m alt. 1,00 a 2,50 m AC/BC</v>
          </cell>
          <cell r="D877" t="str">
            <v>m</v>
          </cell>
          <cell r="H877" t="str">
            <v>DNIT 025/2004-ES</v>
          </cell>
        </row>
        <row r="878">
          <cell r="A878" t="str">
            <v>2 S 04 220 56</v>
          </cell>
          <cell r="B878" t="str">
            <v>-</v>
          </cell>
          <cell r="C878" t="str">
            <v>Corpo BTCC 2,00 x 2,00 m alt. 1,00 a 2,50 m AC/BC</v>
          </cell>
          <cell r="D878" t="str">
            <v>m</v>
          </cell>
          <cell r="H878" t="str">
            <v>DNIT 025/2004-ES</v>
          </cell>
        </row>
        <row r="879">
          <cell r="A879" t="str">
            <v>2 S 04 220 57</v>
          </cell>
          <cell r="B879" t="str">
            <v>-</v>
          </cell>
          <cell r="C879" t="str">
            <v>Corpo BTCC 2,50 x 2,50 m alt. 1,00 a 2,50 m AC/BC</v>
          </cell>
          <cell r="D879" t="str">
            <v>m</v>
          </cell>
          <cell r="H879" t="str">
            <v>DNIT 025/2004-ES</v>
          </cell>
        </row>
        <row r="880">
          <cell r="A880" t="str">
            <v>2 S 04 220 58</v>
          </cell>
          <cell r="B880" t="str">
            <v>-</v>
          </cell>
          <cell r="C880" t="str">
            <v>Corpo BTCC 3,00 x 3,00 m alt. 1,00 a 2,50 m AC/BC</v>
          </cell>
          <cell r="D880" t="str">
            <v>m</v>
          </cell>
          <cell r="H880" t="str">
            <v>DNIT 025/2004-ES</v>
          </cell>
        </row>
        <row r="881">
          <cell r="A881" t="str">
            <v>2 S 04 220 59</v>
          </cell>
          <cell r="B881" t="str">
            <v>-</v>
          </cell>
          <cell r="C881" t="str">
            <v>Corpo BTCC 1,50 x 1,50 m alt. 2,50 a 5,00 m AC/BC</v>
          </cell>
          <cell r="D881" t="str">
            <v>m</v>
          </cell>
          <cell r="H881" t="str">
            <v>DNIT 025/2004-ES</v>
          </cell>
        </row>
        <row r="882">
          <cell r="A882" t="str">
            <v>2 S 04 220 60</v>
          </cell>
          <cell r="B882" t="str">
            <v>-</v>
          </cell>
          <cell r="C882" t="str">
            <v>Corpo BTCC 2,00 x 2,00 m alt. 2,50 a 5,00 m AC/BC</v>
          </cell>
          <cell r="D882" t="str">
            <v>m</v>
          </cell>
          <cell r="H882" t="str">
            <v>DNIT 025/2004-ES</v>
          </cell>
        </row>
        <row r="883">
          <cell r="A883" t="str">
            <v>2 S 04 220 61</v>
          </cell>
          <cell r="B883" t="str">
            <v>-</v>
          </cell>
          <cell r="C883" t="str">
            <v>Corpo BTCC 2,50 x 2,50 m alt. 2,50 a 5,00 m AC/BC</v>
          </cell>
          <cell r="D883" t="str">
            <v>m</v>
          </cell>
          <cell r="H883" t="str">
            <v>DNIT 025/2004-ES</v>
          </cell>
        </row>
        <row r="884">
          <cell r="A884" t="str">
            <v>2 S 04 220 62</v>
          </cell>
          <cell r="B884" t="str">
            <v>-</v>
          </cell>
          <cell r="C884" t="str">
            <v>Corpo BTCC 3,00 x 3,00 m alt. 2,50 a 5,00 m AC/BC</v>
          </cell>
          <cell r="D884" t="str">
            <v>m</v>
          </cell>
          <cell r="H884" t="str">
            <v>DNIT 025/2004-ES</v>
          </cell>
        </row>
        <row r="885">
          <cell r="A885" t="str">
            <v>2 S 04 220 63</v>
          </cell>
          <cell r="B885" t="str">
            <v>-</v>
          </cell>
          <cell r="C885" t="str">
            <v>Corpo BTCC 1,50 x 1,50 m alt. 5,00 a 7,50 m AC/BC</v>
          </cell>
          <cell r="D885" t="str">
            <v>m</v>
          </cell>
          <cell r="H885" t="str">
            <v>DNIT 025/2004-ES</v>
          </cell>
        </row>
        <row r="886">
          <cell r="A886" t="str">
            <v>2 S 04 220 64</v>
          </cell>
          <cell r="B886" t="str">
            <v>-</v>
          </cell>
          <cell r="C886" t="str">
            <v>Corpo BTCC 2,00 x 2,00 m alt. 5,00 a 7,50 m AC/BC</v>
          </cell>
          <cell r="D886" t="str">
            <v>m</v>
          </cell>
          <cell r="H886" t="str">
            <v>DNIT 025/2004-ES</v>
          </cell>
        </row>
        <row r="887">
          <cell r="A887" t="str">
            <v>2 S 04 220 65</v>
          </cell>
          <cell r="B887" t="str">
            <v>-</v>
          </cell>
          <cell r="C887" t="str">
            <v>Corpo BTCC 2,50 x 2,50 m alt. 5,00 a 7,50 m AC/BC</v>
          </cell>
          <cell r="D887" t="str">
            <v>m</v>
          </cell>
          <cell r="H887" t="str">
            <v>DNIT 025/2004-ES</v>
          </cell>
        </row>
        <row r="888">
          <cell r="A888" t="str">
            <v>2 S 04 220 66</v>
          </cell>
          <cell r="B888" t="str">
            <v>-</v>
          </cell>
          <cell r="C888" t="str">
            <v>Corpo BTCC 3,00 x 3,00 m alt. 5,00 a 7,50 m AC/BC</v>
          </cell>
          <cell r="D888" t="str">
            <v>m</v>
          </cell>
          <cell r="H888" t="str">
            <v>DNIT 025/2004-ES</v>
          </cell>
        </row>
        <row r="889">
          <cell r="A889" t="str">
            <v>2 S 04 220 67</v>
          </cell>
          <cell r="B889" t="str">
            <v>-</v>
          </cell>
          <cell r="C889" t="str">
            <v>Corpo BTCC 1,50 x 1,50 m alt. 7,50 a 10,00 m AC/BC</v>
          </cell>
          <cell r="D889" t="str">
            <v>m</v>
          </cell>
          <cell r="H889" t="str">
            <v>DNIT 025/2004-ES</v>
          </cell>
        </row>
        <row r="890">
          <cell r="A890" t="str">
            <v>2 S 04 220 68</v>
          </cell>
          <cell r="B890" t="str">
            <v>-</v>
          </cell>
          <cell r="C890" t="str">
            <v>Corpo BTCC 2,00 x 2,00 m alt. 7,50 a 10,00 m AC/BC</v>
          </cell>
          <cell r="D890" t="str">
            <v>m</v>
          </cell>
          <cell r="H890" t="str">
            <v>DNIT 025/2004-ES</v>
          </cell>
        </row>
        <row r="891">
          <cell r="A891" t="str">
            <v>2 S 04 220 69</v>
          </cell>
          <cell r="B891" t="str">
            <v>-</v>
          </cell>
          <cell r="C891" t="str">
            <v>Corpo BTCC 2,50 x 2,50 m alt. 7,50 a 10,00 m AC/BC</v>
          </cell>
          <cell r="D891" t="str">
            <v>m</v>
          </cell>
          <cell r="H891" t="str">
            <v>DNIT 025/2004-ES</v>
          </cell>
        </row>
        <row r="892">
          <cell r="A892" t="str">
            <v>2 S 04 220 70</v>
          </cell>
          <cell r="B892" t="str">
            <v>-</v>
          </cell>
          <cell r="C892" t="str">
            <v>Corpo BTCC 3,00 x 3,00 m alt. 7,50 a 10,00 m AC/BC</v>
          </cell>
          <cell r="D892" t="str">
            <v>m</v>
          </cell>
          <cell r="H892" t="str">
            <v>DNIT 025/2004-ES</v>
          </cell>
        </row>
        <row r="893">
          <cell r="A893" t="str">
            <v>2 S 04 220 71</v>
          </cell>
          <cell r="B893" t="str">
            <v>-</v>
          </cell>
          <cell r="C893" t="str">
            <v>Corpo BTCC 1,50 x 1,50 m alt.10,00 a 12,50 m AC/BC</v>
          </cell>
          <cell r="D893" t="str">
            <v>m</v>
          </cell>
          <cell r="H893" t="str">
            <v>DNIT 025/2004-ES</v>
          </cell>
        </row>
        <row r="894">
          <cell r="A894" t="str">
            <v>2 S 04 220 72</v>
          </cell>
          <cell r="B894" t="str">
            <v>-</v>
          </cell>
          <cell r="C894" t="str">
            <v>Corpo BTCC 2,00 x 2,00 m alt.10,00 a 12,50 m AC/BC</v>
          </cell>
          <cell r="D894" t="str">
            <v>m</v>
          </cell>
          <cell r="H894" t="str">
            <v>DNIT 025/2004-ES</v>
          </cell>
        </row>
        <row r="895">
          <cell r="A895" t="str">
            <v>2 S 04 220 73</v>
          </cell>
          <cell r="B895" t="str">
            <v>-</v>
          </cell>
          <cell r="C895" t="str">
            <v>Corpo BTCC 2,50 x 2,50 m alt.10,00 a 12,50 m AC/BC</v>
          </cell>
          <cell r="D895" t="str">
            <v>m</v>
          </cell>
          <cell r="H895" t="str">
            <v>DNIT 025/2004-ES</v>
          </cell>
        </row>
        <row r="896">
          <cell r="A896" t="str">
            <v>2 S 04 220 74</v>
          </cell>
          <cell r="B896" t="str">
            <v>-</v>
          </cell>
          <cell r="C896" t="str">
            <v>Corpo BTCC 3,00 x 3,00 m alt.10,00 a 12,50 m AC/BC</v>
          </cell>
          <cell r="D896" t="str">
            <v>m</v>
          </cell>
          <cell r="H896" t="str">
            <v>DNIT 025/2004-ES</v>
          </cell>
        </row>
        <row r="897">
          <cell r="A897" t="str">
            <v>2 S 04 220 75</v>
          </cell>
          <cell r="B897" t="str">
            <v>-</v>
          </cell>
          <cell r="C897" t="str">
            <v>Corpo BTCC 1,50 x 1,50 m alt.12,50 a 15,00 m AC/BC</v>
          </cell>
          <cell r="D897" t="str">
            <v>m</v>
          </cell>
          <cell r="H897" t="str">
            <v>DNIT 025/2004-ES</v>
          </cell>
        </row>
        <row r="898">
          <cell r="A898" t="str">
            <v>2 S 04 220 76</v>
          </cell>
          <cell r="B898" t="str">
            <v>-</v>
          </cell>
          <cell r="C898" t="str">
            <v>Corpo BTCC 2,00 x 2,00 m alt.12,50 a 15,00 m AC/BC</v>
          </cell>
          <cell r="D898" t="str">
            <v>m</v>
          </cell>
          <cell r="H898" t="str">
            <v>DNIT 025/2004-ES</v>
          </cell>
        </row>
        <row r="899">
          <cell r="A899" t="str">
            <v>2 S 04 220 77</v>
          </cell>
          <cell r="B899" t="str">
            <v>-</v>
          </cell>
          <cell r="C899" t="str">
            <v>Corpo BTCC 2,50 x 2,50 m alt.12,50 a 15,00 m AC/BC</v>
          </cell>
          <cell r="D899" t="str">
            <v>m</v>
          </cell>
          <cell r="H899" t="str">
            <v>DNIT 025/2004-ES</v>
          </cell>
        </row>
        <row r="900">
          <cell r="A900" t="str">
            <v>2 S 04 220 78</v>
          </cell>
          <cell r="B900" t="str">
            <v>-</v>
          </cell>
          <cell r="C900" t="str">
            <v>Corpo BTCC 3,00 x 3,00 m alt.12,50 a 15,00 m AC/BC</v>
          </cell>
          <cell r="D900" t="str">
            <v>m</v>
          </cell>
          <cell r="H900" t="str">
            <v>DNIT 025/2004-ES</v>
          </cell>
        </row>
        <row r="901">
          <cell r="A901" t="str">
            <v>2 S 04 221 01</v>
          </cell>
          <cell r="B901" t="str">
            <v>-</v>
          </cell>
          <cell r="C901" t="str">
            <v>Boca BTCC 1,50 x 1,50 m normal</v>
          </cell>
          <cell r="D901" t="str">
            <v>und</v>
          </cell>
          <cell r="H901" t="str">
            <v>DNIT 025/2004-ES</v>
          </cell>
        </row>
        <row r="902">
          <cell r="A902" t="str">
            <v>2 S 04 221 02</v>
          </cell>
          <cell r="B902" t="str">
            <v>-</v>
          </cell>
          <cell r="C902" t="str">
            <v>Boca BTCC 2,00 x 2,00 m normal</v>
          </cell>
          <cell r="D902" t="str">
            <v>und</v>
          </cell>
          <cell r="H902" t="str">
            <v>DNIT 025/2004-ES</v>
          </cell>
        </row>
        <row r="903">
          <cell r="A903" t="str">
            <v>2 S 04 221 03</v>
          </cell>
          <cell r="B903" t="str">
            <v>-</v>
          </cell>
          <cell r="C903" t="str">
            <v>Boca BTCC 2,50 x 2,50 m normal</v>
          </cell>
          <cell r="D903" t="str">
            <v>und</v>
          </cell>
          <cell r="H903" t="str">
            <v>DNIT 025/2004-ES</v>
          </cell>
        </row>
        <row r="904">
          <cell r="A904" t="str">
            <v>2 S 04 221 04</v>
          </cell>
          <cell r="B904" t="str">
            <v>-</v>
          </cell>
          <cell r="C904" t="str">
            <v>Boca BTCC 3,00 x 3,00 m normal</v>
          </cell>
          <cell r="D904" t="str">
            <v>und</v>
          </cell>
          <cell r="H904" t="str">
            <v>DNIT 025/2004-ES</v>
          </cell>
        </row>
        <row r="905">
          <cell r="A905" t="str">
            <v>2 S 04 221 05</v>
          </cell>
          <cell r="B905" t="str">
            <v>-</v>
          </cell>
          <cell r="C905" t="str">
            <v>Boca BTCC 1,50 x 1,50 m esc=15</v>
          </cell>
          <cell r="D905" t="str">
            <v>und</v>
          </cell>
          <cell r="H905" t="str">
            <v>DNIT 025/2004-ES</v>
          </cell>
        </row>
        <row r="906">
          <cell r="A906" t="str">
            <v>2 S 04 221 06</v>
          </cell>
          <cell r="B906" t="str">
            <v>-</v>
          </cell>
          <cell r="C906" t="str">
            <v>Boca BTCC 2,00 x 2,00 m esc=15</v>
          </cell>
          <cell r="D906" t="str">
            <v>und</v>
          </cell>
          <cell r="H906" t="str">
            <v>DNIT 025/2004-ES</v>
          </cell>
        </row>
        <row r="907">
          <cell r="A907" t="str">
            <v>2 S 04 221 07</v>
          </cell>
          <cell r="B907" t="str">
            <v>-</v>
          </cell>
          <cell r="C907" t="str">
            <v>Boca BTCC 2,50 x 2,50 m esc=15</v>
          </cell>
          <cell r="D907" t="str">
            <v>und</v>
          </cell>
          <cell r="H907" t="str">
            <v>DNIT 025/2004-ES</v>
          </cell>
        </row>
        <row r="908">
          <cell r="A908" t="str">
            <v>2 S 04 221 08</v>
          </cell>
          <cell r="B908" t="str">
            <v>-</v>
          </cell>
          <cell r="C908" t="str">
            <v>Boca BTCC 3,00 x 3,00 m esc=15</v>
          </cell>
          <cell r="D908" t="str">
            <v>und</v>
          </cell>
          <cell r="H908" t="str">
            <v>DNIT 025/2004-ES</v>
          </cell>
        </row>
        <row r="909">
          <cell r="A909" t="str">
            <v>2 S 04 221 09</v>
          </cell>
          <cell r="B909" t="str">
            <v>-</v>
          </cell>
          <cell r="C909" t="str">
            <v>Boca BTCC 1,50 x 1,50 m esc=30</v>
          </cell>
          <cell r="D909" t="str">
            <v>und</v>
          </cell>
          <cell r="H909" t="str">
            <v>DNIT 025/2004-ES</v>
          </cell>
        </row>
        <row r="910">
          <cell r="A910" t="str">
            <v>2 S 04 221 10</v>
          </cell>
          <cell r="B910" t="str">
            <v>-</v>
          </cell>
          <cell r="C910" t="str">
            <v>Boca BTCC 2,00 x 2,00 m exc.=30</v>
          </cell>
          <cell r="D910" t="str">
            <v>und</v>
          </cell>
          <cell r="H910" t="str">
            <v>DNIT 025/2004-ES</v>
          </cell>
        </row>
        <row r="911">
          <cell r="A911" t="str">
            <v>2 S 04 221 11</v>
          </cell>
          <cell r="B911" t="str">
            <v>-</v>
          </cell>
          <cell r="C911" t="str">
            <v>Boca BTCC 2,50 x 2,50 m esc=30</v>
          </cell>
          <cell r="D911" t="str">
            <v>und</v>
          </cell>
          <cell r="H911" t="str">
            <v>DNIT 025/2004-ES</v>
          </cell>
        </row>
        <row r="912">
          <cell r="A912" t="str">
            <v>2 S 04 221 12</v>
          </cell>
          <cell r="B912" t="str">
            <v>-</v>
          </cell>
          <cell r="C912" t="str">
            <v>Boca BTCC 3,00 x 3,00 m esc=30</v>
          </cell>
          <cell r="D912" t="str">
            <v>und</v>
          </cell>
          <cell r="H912" t="str">
            <v>DNIT 025/2004-ES</v>
          </cell>
        </row>
        <row r="913">
          <cell r="A913" t="str">
            <v>2 S 04 221 13</v>
          </cell>
          <cell r="B913" t="str">
            <v>-</v>
          </cell>
          <cell r="C913" t="str">
            <v>Boca BTCC 1,50 x 1,50 m esc.=45</v>
          </cell>
          <cell r="D913" t="str">
            <v>und</v>
          </cell>
          <cell r="H913" t="str">
            <v>DNIT 025/2004-ES</v>
          </cell>
        </row>
        <row r="914">
          <cell r="A914" t="str">
            <v>2 S 04 221 14</v>
          </cell>
          <cell r="B914" t="str">
            <v>-</v>
          </cell>
          <cell r="C914" t="str">
            <v>Boca BTCC 2,00 x 2,00 m esc=45</v>
          </cell>
          <cell r="D914" t="str">
            <v>und</v>
          </cell>
          <cell r="H914" t="str">
            <v>DNIT 025/2004-ES</v>
          </cell>
        </row>
        <row r="915">
          <cell r="A915" t="str">
            <v>2 S 04 221 15</v>
          </cell>
          <cell r="B915" t="str">
            <v>-</v>
          </cell>
          <cell r="C915" t="str">
            <v>Boca BTCC 2,50 x 2,50 m esc=45</v>
          </cell>
          <cell r="D915" t="str">
            <v>und</v>
          </cell>
          <cell r="H915" t="str">
            <v>DNIT 025/2004-ES</v>
          </cell>
        </row>
        <row r="916">
          <cell r="A916" t="str">
            <v>2 S 04 221 16</v>
          </cell>
          <cell r="B916" t="str">
            <v>-</v>
          </cell>
          <cell r="C916" t="str">
            <v>Boca BTCC 3,00 x 3,00 m esc=45</v>
          </cell>
          <cell r="D916" t="str">
            <v>und</v>
          </cell>
          <cell r="H916" t="str">
            <v>DNIT 025/2004-ES</v>
          </cell>
        </row>
        <row r="917">
          <cell r="A917" t="str">
            <v>2 S 04 221 51</v>
          </cell>
          <cell r="B917" t="str">
            <v>-</v>
          </cell>
          <cell r="C917" t="str">
            <v>Boca BTCC 1,50 x 1,50 m normal AC/BC</v>
          </cell>
          <cell r="D917" t="str">
            <v>und</v>
          </cell>
          <cell r="H917" t="str">
            <v>DNIT 025/2004-ES</v>
          </cell>
        </row>
        <row r="918">
          <cell r="A918" t="str">
            <v>2 S 04 221 52</v>
          </cell>
          <cell r="B918" t="str">
            <v>-</v>
          </cell>
          <cell r="C918" t="str">
            <v>Boca BTCC 2,00 x 2,00 m normal AC/BC</v>
          </cell>
          <cell r="D918" t="str">
            <v>und</v>
          </cell>
          <cell r="H918" t="str">
            <v>DNIT 025/2004-ES</v>
          </cell>
        </row>
        <row r="919">
          <cell r="A919" t="str">
            <v>2 S 04 221 53</v>
          </cell>
          <cell r="B919" t="str">
            <v>-</v>
          </cell>
          <cell r="C919" t="str">
            <v>Boca BTCC 2,50 x 2,50 m normal AC/BC</v>
          </cell>
          <cell r="D919" t="str">
            <v>und</v>
          </cell>
          <cell r="H919" t="str">
            <v>DNIT 025/2004-ES</v>
          </cell>
        </row>
        <row r="920">
          <cell r="A920" t="str">
            <v>2 S 04 221 54</v>
          </cell>
          <cell r="B920" t="str">
            <v>-</v>
          </cell>
          <cell r="C920" t="str">
            <v>Boca BTCC 3,00 x 3,00 m normal AC/BC</v>
          </cell>
          <cell r="D920" t="str">
            <v>und</v>
          </cell>
          <cell r="H920" t="str">
            <v>DNIT 025/2004-ES</v>
          </cell>
        </row>
        <row r="921">
          <cell r="A921" t="str">
            <v>2 S 04 221 55</v>
          </cell>
          <cell r="B921" t="str">
            <v>-</v>
          </cell>
          <cell r="C921" t="str">
            <v>Boca BTCC 1,50 x 1,50 m - esc=15 AC/BC</v>
          </cell>
          <cell r="D921" t="str">
            <v>und</v>
          </cell>
          <cell r="H921" t="str">
            <v>DNIT 025/2004-ES</v>
          </cell>
        </row>
        <row r="922">
          <cell r="A922" t="str">
            <v>2 S 04 221 56</v>
          </cell>
          <cell r="B922" t="str">
            <v>-</v>
          </cell>
          <cell r="C922" t="str">
            <v>Boca BTCC 2,00 x 2,00 m - esc=15 AC/BC</v>
          </cell>
          <cell r="D922" t="str">
            <v>und</v>
          </cell>
          <cell r="H922" t="str">
            <v>DNIT 025/2004-ES</v>
          </cell>
        </row>
        <row r="923">
          <cell r="A923" t="str">
            <v>2 S 04 221 57</v>
          </cell>
          <cell r="B923" t="str">
            <v>-</v>
          </cell>
          <cell r="C923" t="str">
            <v>Boca BTCC 2,50 x 2,50 m - esc=15 AC/BC</v>
          </cell>
          <cell r="D923" t="str">
            <v>und</v>
          </cell>
          <cell r="H923" t="str">
            <v>DNIT 025/2004-ES</v>
          </cell>
        </row>
        <row r="924">
          <cell r="A924" t="str">
            <v>2 S 04 221 58</v>
          </cell>
          <cell r="B924" t="str">
            <v>-</v>
          </cell>
          <cell r="C924" t="str">
            <v>Boca BTCC 3,00 x 3,00 m - esc=15 AC/BC</v>
          </cell>
          <cell r="D924" t="str">
            <v>und</v>
          </cell>
          <cell r="H924" t="str">
            <v>DNIT 025/2004-ES</v>
          </cell>
        </row>
        <row r="925">
          <cell r="A925" t="str">
            <v>2 S 04 221 59</v>
          </cell>
          <cell r="B925" t="str">
            <v>-</v>
          </cell>
          <cell r="C925" t="str">
            <v>Boca BTCC 1,50 x 1,50 m - esc=30 AC/BC</v>
          </cell>
          <cell r="D925" t="str">
            <v>und</v>
          </cell>
          <cell r="H925" t="str">
            <v>DNIT 025/2004-ES</v>
          </cell>
        </row>
        <row r="926">
          <cell r="A926" t="str">
            <v>2 S 04 221 60</v>
          </cell>
          <cell r="B926" t="str">
            <v>-</v>
          </cell>
          <cell r="C926" t="str">
            <v>Boca BTCC 2,00 x 2,00 m - esc=30 AC/BC</v>
          </cell>
          <cell r="D926" t="str">
            <v>und</v>
          </cell>
          <cell r="H926" t="str">
            <v>DNIT 025/2004-ES</v>
          </cell>
        </row>
        <row r="927">
          <cell r="A927" t="str">
            <v>2 S 04 221 61</v>
          </cell>
          <cell r="B927" t="str">
            <v>-</v>
          </cell>
          <cell r="C927" t="str">
            <v>Boca BTCC 2,50 x 2,50 m - esc=30 AC/BC</v>
          </cell>
          <cell r="D927" t="str">
            <v>und</v>
          </cell>
          <cell r="H927" t="str">
            <v>DNIT 025/2004-ES</v>
          </cell>
        </row>
        <row r="928">
          <cell r="A928" t="str">
            <v>2 S 04 221 62</v>
          </cell>
          <cell r="B928" t="str">
            <v>-</v>
          </cell>
          <cell r="C928" t="str">
            <v>Boca BTCC 3,00 x 3,00 m - esc=30 AC/BC</v>
          </cell>
          <cell r="D928" t="str">
            <v>und</v>
          </cell>
          <cell r="H928" t="str">
            <v>DNIT 025/2004-ES</v>
          </cell>
        </row>
        <row r="929">
          <cell r="A929" t="str">
            <v>2 S 04 221 63</v>
          </cell>
          <cell r="B929" t="str">
            <v>-</v>
          </cell>
          <cell r="C929" t="str">
            <v>Boca BTCC 1,50 x 1,50 m - esc=45 AC/BC</v>
          </cell>
          <cell r="D929" t="str">
            <v>und</v>
          </cell>
          <cell r="H929" t="str">
            <v>DNIT 025/2004-ES</v>
          </cell>
        </row>
        <row r="930">
          <cell r="A930" t="str">
            <v>2 S 04 221 64</v>
          </cell>
          <cell r="B930" t="str">
            <v>-</v>
          </cell>
          <cell r="C930" t="str">
            <v>Boca BTCC 2,00 x 2,00 m - esc=45 AC/BC</v>
          </cell>
          <cell r="D930" t="str">
            <v>und</v>
          </cell>
          <cell r="H930" t="str">
            <v>DNIT 025/2004-ES</v>
          </cell>
        </row>
        <row r="931">
          <cell r="A931" t="str">
            <v>2 S 04 221 65</v>
          </cell>
          <cell r="B931" t="str">
            <v>-</v>
          </cell>
          <cell r="C931" t="str">
            <v>Boca BTCC 2,50 x 2,50 m - esc=45 AC/BC</v>
          </cell>
          <cell r="D931" t="str">
            <v>und</v>
          </cell>
          <cell r="H931" t="str">
            <v>DNIT 025/2004-ES</v>
          </cell>
        </row>
        <row r="932">
          <cell r="A932" t="str">
            <v>2 S 04 221 66</v>
          </cell>
          <cell r="B932" t="str">
            <v>-</v>
          </cell>
          <cell r="C932" t="str">
            <v>Boca BTCC 3,00 x 3,00 m - esc = 45 AC/BC</v>
          </cell>
          <cell r="D932" t="str">
            <v>und</v>
          </cell>
          <cell r="H932" t="str">
            <v>DNIT 025/2004-ES</v>
          </cell>
        </row>
        <row r="933">
          <cell r="A933" t="str">
            <v>2 S 04 300 16</v>
          </cell>
          <cell r="B933" t="str">
            <v>-</v>
          </cell>
          <cell r="C933" t="str">
            <v>Bueiro met. chapas múltiplas D=1,60 m galv.</v>
          </cell>
          <cell r="D933" t="str">
            <v>m</v>
          </cell>
        </row>
        <row r="934">
          <cell r="A934" t="str">
            <v>2 S 04 300 20</v>
          </cell>
          <cell r="B934" t="str">
            <v>-</v>
          </cell>
          <cell r="C934" t="str">
            <v>Bueiro met.chapas múltiplas D=2,00 m galv.</v>
          </cell>
          <cell r="D934" t="str">
            <v>m</v>
          </cell>
        </row>
        <row r="935">
          <cell r="A935" t="str">
            <v>2 S 04 300 66</v>
          </cell>
          <cell r="B935" t="str">
            <v>-</v>
          </cell>
          <cell r="C935" t="str">
            <v>Bueiro met.chapas múltiplas D=1,60 m galvan.BC</v>
          </cell>
          <cell r="D935" t="str">
            <v>m</v>
          </cell>
        </row>
        <row r="936">
          <cell r="A936" t="str">
            <v>2 S 04 300 70</v>
          </cell>
          <cell r="B936" t="str">
            <v>-</v>
          </cell>
          <cell r="C936" t="str">
            <v>Bueiro met.chapas múltiplas D=2,00 m galvan.BC</v>
          </cell>
          <cell r="D936" t="str">
            <v>m</v>
          </cell>
        </row>
        <row r="937">
          <cell r="A937" t="str">
            <v>2 S 04 301 16</v>
          </cell>
          <cell r="B937" t="str">
            <v>-</v>
          </cell>
          <cell r="C937" t="str">
            <v>Bueiro met. chapas múltiplas D=1,60 m rev. epoxy</v>
          </cell>
          <cell r="D937" t="str">
            <v>m</v>
          </cell>
        </row>
        <row r="938">
          <cell r="A938" t="str">
            <v>2 S 04 301 20</v>
          </cell>
          <cell r="B938" t="str">
            <v>-</v>
          </cell>
          <cell r="C938" t="str">
            <v>Bueiro met. chapa múltipla D=2,00 m rev. epoxy</v>
          </cell>
          <cell r="D938" t="str">
            <v>m</v>
          </cell>
        </row>
        <row r="939">
          <cell r="A939" t="str">
            <v>2 S 04 301 66</v>
          </cell>
          <cell r="B939" t="str">
            <v>-</v>
          </cell>
          <cell r="C939" t="str">
            <v>Bueiro met.chapas múlt. D=1,60 m rev. c/epoxy BC</v>
          </cell>
          <cell r="D939" t="str">
            <v>m</v>
          </cell>
        </row>
        <row r="940">
          <cell r="A940" t="str">
            <v>2 S 04 301 70</v>
          </cell>
          <cell r="B940" t="str">
            <v>-</v>
          </cell>
          <cell r="C940" t="str">
            <v>Bueiro met.chapas múlt. D=2,00 m rev. c/epoxy BC</v>
          </cell>
          <cell r="D940" t="str">
            <v>m</v>
          </cell>
        </row>
        <row r="941">
          <cell r="A941" t="str">
            <v>2 S 04 310 12</v>
          </cell>
          <cell r="B941" t="str">
            <v>-</v>
          </cell>
          <cell r="C941" t="str">
            <v>Bueiro met.s/interrupção traf. D=1,20m galv.</v>
          </cell>
          <cell r="D941" t="str">
            <v>m</v>
          </cell>
          <cell r="H941" t="str">
            <v>DNIT 024/2004-ES</v>
          </cell>
        </row>
        <row r="942">
          <cell r="A942" t="str">
            <v>2 S 04 310 16</v>
          </cell>
          <cell r="B942" t="str">
            <v>-</v>
          </cell>
          <cell r="C942" t="str">
            <v>Bueiro met.s/ interrupção tráf. D=1,60m galv.</v>
          </cell>
          <cell r="D942" t="str">
            <v>m</v>
          </cell>
          <cell r="H942" t="str">
            <v>DNIT 024/2004-ES</v>
          </cell>
        </row>
        <row r="943">
          <cell r="A943" t="str">
            <v>2 S 04 310 20</v>
          </cell>
          <cell r="B943" t="str">
            <v>-</v>
          </cell>
          <cell r="C943" t="str">
            <v>Bueiro met.s/ interrupção tráf. D=2,00m galv.</v>
          </cell>
          <cell r="D943" t="str">
            <v>m</v>
          </cell>
          <cell r="H943" t="str">
            <v>DNIT 024/2004-ES</v>
          </cell>
        </row>
        <row r="944">
          <cell r="A944" t="str">
            <v>2 S 04 311 12</v>
          </cell>
          <cell r="B944" t="str">
            <v>-</v>
          </cell>
          <cell r="C944" t="str">
            <v>Bueiro met.s/interrupção traf. D=1,20m epoxy</v>
          </cell>
          <cell r="D944" t="str">
            <v>m</v>
          </cell>
          <cell r="H944" t="str">
            <v>DNIT 024/2004-ES</v>
          </cell>
        </row>
        <row r="945">
          <cell r="A945" t="str">
            <v>2 S 04 311 16</v>
          </cell>
          <cell r="B945" t="str">
            <v>-</v>
          </cell>
          <cell r="C945" t="str">
            <v>Bueiro met.s/interrupção tráf.D=1,60 m rev.epoxy</v>
          </cell>
          <cell r="D945" t="str">
            <v>m</v>
          </cell>
          <cell r="H945" t="str">
            <v>DNIT 024/2004-ES</v>
          </cell>
        </row>
        <row r="946">
          <cell r="A946" t="str">
            <v>2 S 04 311 20</v>
          </cell>
          <cell r="B946" t="str">
            <v>-</v>
          </cell>
          <cell r="C946" t="str">
            <v>Bueiro met.s/interrupção traf.D=2,00 m rev.epoxy</v>
          </cell>
          <cell r="D946" t="str">
            <v>m</v>
          </cell>
          <cell r="H946" t="str">
            <v>DNIT 024/2004-ES</v>
          </cell>
        </row>
        <row r="947">
          <cell r="A947" t="str">
            <v>2 S 04 400 01</v>
          </cell>
          <cell r="B947" t="str">
            <v>-</v>
          </cell>
          <cell r="C947" t="str">
            <v>Valeta prot.cortes c/revest. vegetal - VPC 01</v>
          </cell>
          <cell r="D947" t="str">
            <v>m</v>
          </cell>
          <cell r="H947" t="str">
            <v>DNIT 018/2004-ES</v>
          </cell>
        </row>
        <row r="948">
          <cell r="A948" t="str">
            <v>2 S 04 400 02</v>
          </cell>
          <cell r="B948" t="str">
            <v>-</v>
          </cell>
          <cell r="C948" t="str">
            <v>Valeta prot.cortes c/revest. vegetal - VPC 02</v>
          </cell>
          <cell r="D948" t="str">
            <v>m</v>
          </cell>
          <cell r="H948" t="str">
            <v>DNIT 018/2004-ES</v>
          </cell>
        </row>
        <row r="949">
          <cell r="A949" t="str">
            <v>2 S 04 400 03</v>
          </cell>
          <cell r="B949" t="str">
            <v>-</v>
          </cell>
          <cell r="C949" t="str">
            <v>Valeta prot.cortes c/revest.concreto - VPC 03</v>
          </cell>
          <cell r="D949" t="str">
            <v>m</v>
          </cell>
          <cell r="H949" t="str">
            <v>DNIT 018/2004-ES</v>
          </cell>
        </row>
        <row r="950">
          <cell r="A950" t="str">
            <v>2 S 04 400 04</v>
          </cell>
          <cell r="B950" t="str">
            <v>-</v>
          </cell>
          <cell r="C950" t="str">
            <v>Valeta prot.cortes c/revest.concreto - VPC 04</v>
          </cell>
          <cell r="D950" t="str">
            <v>m</v>
          </cell>
          <cell r="H950" t="str">
            <v>DNIT 018/2004-ES</v>
          </cell>
        </row>
        <row r="951">
          <cell r="A951" t="str">
            <v>2 S 04 400 53</v>
          </cell>
          <cell r="B951" t="str">
            <v>-</v>
          </cell>
          <cell r="C951" t="str">
            <v>Valeta prot.de cortes c/revest.concr.VPC 03 AC/BC</v>
          </cell>
          <cell r="D951" t="str">
            <v>m</v>
          </cell>
          <cell r="H951" t="str">
            <v>DNIT 018/2004-ES</v>
          </cell>
        </row>
        <row r="952">
          <cell r="A952" t="str">
            <v>2 S 04 400 54</v>
          </cell>
          <cell r="B952" t="str">
            <v>-</v>
          </cell>
          <cell r="C952" t="str">
            <v>Valeta prot.de cortes c/revest.concr.VPC 04 AC/BC</v>
          </cell>
          <cell r="D952" t="str">
            <v>m</v>
          </cell>
          <cell r="H952" t="str">
            <v>DNIT 018/2004-ES</v>
          </cell>
        </row>
        <row r="953">
          <cell r="A953" t="str">
            <v>2 S 04 401 01</v>
          </cell>
          <cell r="B953" t="str">
            <v>-</v>
          </cell>
          <cell r="C953" t="str">
            <v>Valeta prot.aterros c/revest. vegetal - VPA 01</v>
          </cell>
          <cell r="D953" t="str">
            <v>m</v>
          </cell>
          <cell r="H953" t="str">
            <v>DNIT 018/2004-ES</v>
          </cell>
        </row>
        <row r="954">
          <cell r="A954" t="str">
            <v>2 S 04 401 02</v>
          </cell>
          <cell r="B954" t="str">
            <v>-</v>
          </cell>
          <cell r="C954" t="str">
            <v>Valeta prot.aterros c/revest. vegetal - VPA 02</v>
          </cell>
          <cell r="D954" t="str">
            <v>m</v>
          </cell>
          <cell r="H954" t="str">
            <v>DNIT 018/2004-ES</v>
          </cell>
        </row>
        <row r="955">
          <cell r="A955" t="str">
            <v>2 S 04 401 03</v>
          </cell>
          <cell r="B955" t="str">
            <v>-</v>
          </cell>
          <cell r="C955" t="str">
            <v>Valeta prot.aterro c/revest. concreto - VPA 03</v>
          </cell>
          <cell r="D955" t="str">
            <v>m</v>
          </cell>
          <cell r="H955" t="str">
            <v>DNIT 018/2004-ES</v>
          </cell>
        </row>
        <row r="956">
          <cell r="A956" t="str">
            <v>2 S 04 401 04</v>
          </cell>
          <cell r="B956" t="str">
            <v>-</v>
          </cell>
          <cell r="C956" t="str">
            <v>Valeta prot.aterro c/revest. concreto - VPA 04</v>
          </cell>
          <cell r="D956" t="str">
            <v>m</v>
          </cell>
          <cell r="H956" t="str">
            <v>DNIT 018/2004-ES</v>
          </cell>
        </row>
        <row r="957">
          <cell r="A957" t="str">
            <v>2 S 04 401 05</v>
          </cell>
          <cell r="B957" t="str">
            <v>-</v>
          </cell>
          <cell r="C957" t="str">
            <v>Valeta prot.corte/aterro s/rev. - VPC 05/VPA 05</v>
          </cell>
          <cell r="D957" t="str">
            <v>m</v>
          </cell>
          <cell r="H957" t="str">
            <v>DNIT 018/2004-ES</v>
          </cell>
        </row>
        <row r="958">
          <cell r="A958" t="str">
            <v>2 S 04 401 06</v>
          </cell>
          <cell r="B958" t="str">
            <v>-</v>
          </cell>
          <cell r="C958" t="str">
            <v>Valeta prot.corte/aterro s/rev. - VPC 06/VPA 06</v>
          </cell>
          <cell r="D958" t="str">
            <v>m</v>
          </cell>
          <cell r="H958" t="str">
            <v>DNIT 018/2004-ES</v>
          </cell>
        </row>
        <row r="959">
          <cell r="A959" t="str">
            <v>2 S 04 401 53</v>
          </cell>
          <cell r="B959" t="str">
            <v>-</v>
          </cell>
          <cell r="C959" t="str">
            <v>Valeta prot.de aterro c/revest.concr.VPA 03 AC/BC</v>
          </cell>
          <cell r="D959" t="str">
            <v>m</v>
          </cell>
          <cell r="H959" t="str">
            <v>DNIT 018/2004-ES</v>
          </cell>
        </row>
        <row r="960">
          <cell r="A960" t="str">
            <v>2 S 04 401 54</v>
          </cell>
          <cell r="B960" t="str">
            <v>-</v>
          </cell>
          <cell r="C960" t="str">
            <v>Valeta prot.de aterro c/revest.concr.VPA 04 AC/BC</v>
          </cell>
          <cell r="D960" t="str">
            <v>m</v>
          </cell>
          <cell r="H960" t="str">
            <v>DNIT 018/2004-ES</v>
          </cell>
        </row>
        <row r="961">
          <cell r="A961" t="str">
            <v>2 S 04 500 01</v>
          </cell>
          <cell r="B961" t="str">
            <v>-</v>
          </cell>
          <cell r="C961" t="str">
            <v>Dreno longitudinal prof. p/corte em solo - DPS 01</v>
          </cell>
          <cell r="D961" t="str">
            <v>m</v>
          </cell>
          <cell r="H961" t="str">
            <v>DNIT 015/2004-ES</v>
          </cell>
        </row>
        <row r="962">
          <cell r="A962" t="str">
            <v>2 S 04 500 02</v>
          </cell>
          <cell r="B962" t="str">
            <v>-</v>
          </cell>
          <cell r="C962" t="str">
            <v>Dreno longitudinal prof. p/corte em solo - DPS 02</v>
          </cell>
          <cell r="D962" t="str">
            <v>m</v>
          </cell>
          <cell r="H962" t="str">
            <v>DNIT 015/2004-ES</v>
          </cell>
        </row>
        <row r="963">
          <cell r="A963" t="str">
            <v>2 S 04 500 03</v>
          </cell>
          <cell r="B963" t="str">
            <v>-</v>
          </cell>
          <cell r="C963" t="str">
            <v>Dreno longitudinal prof. p/corte em solo - DPS 03</v>
          </cell>
          <cell r="D963" t="str">
            <v>m</v>
          </cell>
          <cell r="H963" t="str">
            <v>DNIT 015/2004-ES</v>
          </cell>
        </row>
        <row r="964">
          <cell r="A964" t="str">
            <v>2 S 04 500 04</v>
          </cell>
          <cell r="B964" t="str">
            <v>-</v>
          </cell>
          <cell r="C964" t="str">
            <v>Dreno longitudinal prof. p/corte em solo - DPS 04</v>
          </cell>
          <cell r="D964" t="str">
            <v>m</v>
          </cell>
          <cell r="H964" t="str">
            <v>DNIT 015/2004-ES</v>
          </cell>
        </row>
        <row r="965">
          <cell r="A965" t="str">
            <v>2 S 04 500 05</v>
          </cell>
          <cell r="B965" t="str">
            <v>-</v>
          </cell>
          <cell r="C965" t="str">
            <v>Dreno longitudinal prof. p/corte em solo - DPS 05</v>
          </cell>
          <cell r="D965" t="str">
            <v>m</v>
          </cell>
          <cell r="H965" t="str">
            <v>DNIT 015/2004-ES</v>
          </cell>
        </row>
        <row r="966">
          <cell r="A966" t="str">
            <v>2 S 04 500 06</v>
          </cell>
          <cell r="B966" t="str">
            <v>-</v>
          </cell>
          <cell r="C966" t="str">
            <v>Dreno longitudinal prof. p/corte em solo - DPS 06</v>
          </cell>
          <cell r="D966" t="str">
            <v>m</v>
          </cell>
          <cell r="H966" t="str">
            <v>DNIT 015/2004-ES</v>
          </cell>
        </row>
        <row r="967">
          <cell r="A967" t="str">
            <v>2 S 04 500 07</v>
          </cell>
          <cell r="B967" t="str">
            <v>-</v>
          </cell>
          <cell r="C967" t="str">
            <v>Dreno longitudinal prof. p/corte em solo - DPS 07</v>
          </cell>
          <cell r="D967" t="str">
            <v>m</v>
          </cell>
          <cell r="H967" t="str">
            <v>DNIT 015/2004-ES</v>
          </cell>
        </row>
        <row r="968">
          <cell r="A968" t="str">
            <v>2 S 04 500 08</v>
          </cell>
          <cell r="B968" t="str">
            <v>-</v>
          </cell>
          <cell r="C968" t="str">
            <v>Dreno longitudinal prof. p/corte em solo - DPS 08</v>
          </cell>
          <cell r="D968" t="str">
            <v>m</v>
          </cell>
          <cell r="H968" t="str">
            <v>DNIT 015/2004-ES</v>
          </cell>
        </row>
        <row r="969">
          <cell r="A969" t="str">
            <v>2 S 04 500 51</v>
          </cell>
          <cell r="B969" t="str">
            <v>-</v>
          </cell>
          <cell r="C969" t="str">
            <v>Dreno longit. prof.p/corte em solo - DPS 01 AC/BC</v>
          </cell>
          <cell r="D969" t="str">
            <v>m</v>
          </cell>
          <cell r="H969" t="str">
            <v>DNIT 015/2004-ES</v>
          </cell>
        </row>
        <row r="970">
          <cell r="A970" t="str">
            <v>2 S 04 500 52</v>
          </cell>
          <cell r="B970" t="str">
            <v>-</v>
          </cell>
          <cell r="C970" t="str">
            <v>Dreno longit.prof. p/corte em solo - DPS 02 AC/BC</v>
          </cell>
          <cell r="D970" t="str">
            <v>m</v>
          </cell>
          <cell r="H970" t="str">
            <v>DNIT 015/2004-ES</v>
          </cell>
        </row>
        <row r="971">
          <cell r="A971" t="str">
            <v>2 S 04 500 53</v>
          </cell>
          <cell r="B971" t="str">
            <v>-</v>
          </cell>
          <cell r="C971" t="str">
            <v>Dreno longit.prof. p/corte em solo - DPS 03 AC/BC</v>
          </cell>
          <cell r="D971" t="str">
            <v>m</v>
          </cell>
          <cell r="H971" t="str">
            <v>DNIT 015/2004-ES</v>
          </cell>
        </row>
        <row r="972">
          <cell r="A972" t="str">
            <v xml:space="preserve">2 S 04 500 54 </v>
          </cell>
          <cell r="B972" t="str">
            <v>-</v>
          </cell>
          <cell r="C972" t="str">
            <v>Dreno longit.prof. p/corte em solo - DPS 04 AC/BC</v>
          </cell>
          <cell r="D972" t="str">
            <v>m</v>
          </cell>
          <cell r="H972" t="str">
            <v>DNIT 015/2004-ES</v>
          </cell>
        </row>
        <row r="973">
          <cell r="A973" t="str">
            <v>2 S 04 500 55</v>
          </cell>
          <cell r="B973" t="str">
            <v>-</v>
          </cell>
          <cell r="C973" t="str">
            <v>Dreno longit.prof. p/corte em solo - DPS 05 AC/BC</v>
          </cell>
          <cell r="D973" t="str">
            <v>m</v>
          </cell>
          <cell r="H973" t="str">
            <v>DNIT 015/2004-ES</v>
          </cell>
        </row>
        <row r="974">
          <cell r="A974" t="str">
            <v>2 S 04 500 56</v>
          </cell>
          <cell r="B974" t="str">
            <v>-</v>
          </cell>
          <cell r="C974" t="str">
            <v>Dreno longit.prof. p/corte em solo - DPS 06 AC/BC</v>
          </cell>
          <cell r="D974" t="str">
            <v>m</v>
          </cell>
          <cell r="H974" t="str">
            <v>DNIT 015/2004-ES</v>
          </cell>
        </row>
        <row r="975">
          <cell r="A975" t="str">
            <v>2 S 04 500 57</v>
          </cell>
          <cell r="B975" t="str">
            <v>-</v>
          </cell>
          <cell r="C975" t="str">
            <v>Dreno longit.prof. p/corte em solo - DPS 07 AC/BC</v>
          </cell>
          <cell r="D975" t="str">
            <v>m</v>
          </cell>
          <cell r="H975" t="str">
            <v>DNIT 015/2004-ES</v>
          </cell>
        </row>
        <row r="976">
          <cell r="A976" t="str">
            <v>2 S 04 500 58</v>
          </cell>
          <cell r="B976" t="str">
            <v>-</v>
          </cell>
          <cell r="C976" t="str">
            <v>Dreno longit.prof. p/corte em solo - DPS 08 AC/BC</v>
          </cell>
          <cell r="D976" t="str">
            <v>m</v>
          </cell>
          <cell r="H976" t="str">
            <v>DNIT 015/2004-ES</v>
          </cell>
        </row>
        <row r="977">
          <cell r="A977" t="str">
            <v>2 S 04 501 01</v>
          </cell>
          <cell r="B977" t="str">
            <v>-</v>
          </cell>
          <cell r="C977" t="str">
            <v>Dreno longitudinal prof. p/corte em rocha - DPR 01</v>
          </cell>
          <cell r="D977" t="str">
            <v>m</v>
          </cell>
          <cell r="H977" t="str">
            <v>DNIT 015/2004-ES</v>
          </cell>
        </row>
        <row r="978">
          <cell r="A978" t="str">
            <v>2 S 04 501 02</v>
          </cell>
          <cell r="B978" t="str">
            <v>-</v>
          </cell>
          <cell r="C978" t="str">
            <v>Dreno longitudinal prof. p/corte em rocha - DPR 02</v>
          </cell>
          <cell r="D978" t="str">
            <v>m</v>
          </cell>
          <cell r="H978" t="str">
            <v>DNIT 015/2004-ES</v>
          </cell>
        </row>
        <row r="979">
          <cell r="A979" t="str">
            <v>2 S 04 501 03</v>
          </cell>
          <cell r="B979" t="str">
            <v>-</v>
          </cell>
          <cell r="C979" t="str">
            <v>Dreno longitudinal prof. p/corte em rocha - DPR 03</v>
          </cell>
          <cell r="D979" t="str">
            <v>m</v>
          </cell>
          <cell r="H979" t="str">
            <v>DNIT 015/2004-ES</v>
          </cell>
        </row>
        <row r="980">
          <cell r="A980" t="str">
            <v>2 S 04 501 04</v>
          </cell>
          <cell r="B980" t="str">
            <v>-</v>
          </cell>
          <cell r="C980" t="str">
            <v>Dreno longitudinal prof. p/corte em rocha - DPR 04</v>
          </cell>
          <cell r="D980" t="str">
            <v>m</v>
          </cell>
          <cell r="H980" t="str">
            <v>DNIT 015/2004-ES</v>
          </cell>
        </row>
        <row r="981">
          <cell r="A981" t="str">
            <v>2 S 04 501 05</v>
          </cell>
          <cell r="B981" t="str">
            <v>-</v>
          </cell>
          <cell r="C981" t="str">
            <v>Dreno longitudinal prof. p/corte em rocha - DPR 05</v>
          </cell>
          <cell r="D981" t="str">
            <v>m</v>
          </cell>
          <cell r="H981" t="str">
            <v>DNIT 015/2004-ES</v>
          </cell>
        </row>
        <row r="982">
          <cell r="A982" t="str">
            <v>2 S 04 501 51</v>
          </cell>
          <cell r="B982" t="str">
            <v>-</v>
          </cell>
          <cell r="C982" t="str">
            <v>Dreno longit.prof. p/corte em rocha - DPR 01 AC/BC</v>
          </cell>
          <cell r="D982" t="str">
            <v>m</v>
          </cell>
          <cell r="H982" t="str">
            <v>DNIT 015/2004-ES</v>
          </cell>
        </row>
        <row r="983">
          <cell r="A983" t="str">
            <v>2 S 04 501 52</v>
          </cell>
          <cell r="B983" t="str">
            <v>-</v>
          </cell>
          <cell r="C983" t="str">
            <v>Dreno longit.prof. p/corte em rocha - DPR 02 AC/BC</v>
          </cell>
          <cell r="D983" t="str">
            <v>m</v>
          </cell>
          <cell r="H983" t="str">
            <v>DNIT 015/2004-ES</v>
          </cell>
        </row>
        <row r="984">
          <cell r="A984" t="str">
            <v>2 S 04 501 53</v>
          </cell>
          <cell r="B984" t="str">
            <v>-</v>
          </cell>
          <cell r="C984" t="str">
            <v>Dreno longit.prof. p/corte em rocha - DPR 03 BC</v>
          </cell>
          <cell r="D984" t="str">
            <v>m</v>
          </cell>
          <cell r="H984" t="str">
            <v>DNIT 015/2004-ES</v>
          </cell>
        </row>
        <row r="985">
          <cell r="A985" t="str">
            <v>2 S 04 501 54</v>
          </cell>
          <cell r="B985" t="str">
            <v>-</v>
          </cell>
          <cell r="C985" t="str">
            <v>Dreno longit.prof. p/corte em rocha - DPR 04 BC</v>
          </cell>
          <cell r="D985" t="str">
            <v>m</v>
          </cell>
          <cell r="H985" t="str">
            <v>DNIT 015/2004-ES</v>
          </cell>
        </row>
        <row r="986">
          <cell r="A986" t="str">
            <v>2 S 04 501 55</v>
          </cell>
          <cell r="B986" t="str">
            <v>-</v>
          </cell>
          <cell r="C986" t="str">
            <v>Dreno longit.prof. p/corte em rocha - DPR 05 AC/BC</v>
          </cell>
          <cell r="D986" t="str">
            <v>m</v>
          </cell>
          <cell r="H986" t="str">
            <v>DNIT 015/2004-ES</v>
          </cell>
        </row>
        <row r="987">
          <cell r="A987" t="str">
            <v>2 S 04 502 01</v>
          </cell>
          <cell r="B987" t="str">
            <v>-</v>
          </cell>
          <cell r="C987" t="str">
            <v>Boca saída p/dreno longitudinal prof. BSD 01</v>
          </cell>
          <cell r="D987" t="str">
            <v>m</v>
          </cell>
          <cell r="H987" t="str">
            <v>DNIT 015/2004-ES</v>
          </cell>
        </row>
        <row r="988">
          <cell r="A988" t="str">
            <v>2 S 04 502 02</v>
          </cell>
          <cell r="B988" t="str">
            <v>-</v>
          </cell>
          <cell r="C988" t="str">
            <v>Boca saída p/dreno longitudinal prof. BSD 02</v>
          </cell>
          <cell r="D988" t="str">
            <v>m</v>
          </cell>
          <cell r="H988" t="str">
            <v>DNIT 015/2004-ES</v>
          </cell>
        </row>
        <row r="989">
          <cell r="A989" t="str">
            <v>2 S 04 502 51</v>
          </cell>
          <cell r="B989" t="str">
            <v>-</v>
          </cell>
          <cell r="C989" t="str">
            <v>Boca de saída p/dreno longit. prof. - BSD 01 AC/BC</v>
          </cell>
          <cell r="D989" t="str">
            <v>m</v>
          </cell>
          <cell r="H989" t="str">
            <v>DNIT 015/2004-ES</v>
          </cell>
        </row>
        <row r="990">
          <cell r="A990" t="str">
            <v>2 S 04 502 52</v>
          </cell>
          <cell r="B990" t="str">
            <v>-</v>
          </cell>
          <cell r="C990" t="str">
            <v>Boca de saída p/dreno longit. prof. - BSD 02 AC/BC</v>
          </cell>
          <cell r="D990" t="str">
            <v>m</v>
          </cell>
          <cell r="H990" t="str">
            <v>DNIT 015/2004-ES</v>
          </cell>
        </row>
        <row r="991">
          <cell r="A991" t="str">
            <v>2 S 04 510 01</v>
          </cell>
          <cell r="B991" t="str">
            <v>-</v>
          </cell>
          <cell r="C991" t="str">
            <v>Dreno sub-superficial - DSS 01</v>
          </cell>
          <cell r="D991" t="str">
            <v>m</v>
          </cell>
          <cell r="H991" t="str">
            <v>DNIT 016/2004-ES</v>
          </cell>
        </row>
        <row r="992">
          <cell r="A992" t="str">
            <v>2 S 04 510 02</v>
          </cell>
          <cell r="B992" t="str">
            <v>-</v>
          </cell>
          <cell r="C992" t="str">
            <v>Dreno sub-superficial - DSS 02</v>
          </cell>
          <cell r="D992" t="str">
            <v>m</v>
          </cell>
          <cell r="H992" t="str">
            <v>DNIT 016/2004-ES</v>
          </cell>
        </row>
        <row r="993">
          <cell r="A993" t="str">
            <v>2 S 04 510 03</v>
          </cell>
          <cell r="B993" t="str">
            <v>-</v>
          </cell>
          <cell r="C993" t="str">
            <v>Dreno sub-superficial - DSS 03</v>
          </cell>
          <cell r="D993" t="str">
            <v>m</v>
          </cell>
          <cell r="H993" t="str">
            <v>DNIT 016/2004-ES</v>
          </cell>
        </row>
        <row r="994">
          <cell r="A994" t="str">
            <v>2 S 04 510 04</v>
          </cell>
          <cell r="B994" t="str">
            <v>-</v>
          </cell>
          <cell r="C994" t="str">
            <v>Dreno sub-superficial - DSS 04</v>
          </cell>
          <cell r="D994" t="str">
            <v>m</v>
          </cell>
          <cell r="H994" t="str">
            <v>DNIT 016/2004-ES</v>
          </cell>
        </row>
        <row r="995">
          <cell r="A995" t="str">
            <v>2 S 04 510 51</v>
          </cell>
          <cell r="B995" t="str">
            <v>-</v>
          </cell>
          <cell r="C995" t="str">
            <v>Dreno sub-superficial - DSS 01 AC</v>
          </cell>
          <cell r="D995" t="str">
            <v>m</v>
          </cell>
          <cell r="H995" t="str">
            <v>DNIT 016/2004-ES</v>
          </cell>
        </row>
        <row r="996">
          <cell r="A996" t="str">
            <v>2 S 04 510 52</v>
          </cell>
          <cell r="B996" t="str">
            <v>-</v>
          </cell>
          <cell r="C996" t="str">
            <v>Dreno sub-superficial - DSS 02 BC</v>
          </cell>
          <cell r="D996" t="str">
            <v>m</v>
          </cell>
          <cell r="H996" t="str">
            <v>DNIT 016/2004-ES</v>
          </cell>
        </row>
        <row r="997">
          <cell r="A997" t="str">
            <v>2 S 04 510 53</v>
          </cell>
          <cell r="B997" t="str">
            <v>-</v>
          </cell>
          <cell r="C997" t="str">
            <v>Dreno sub-superficial - DSS 03 BC</v>
          </cell>
          <cell r="D997" t="str">
            <v>m</v>
          </cell>
          <cell r="H997" t="str">
            <v>DNIT 016/2004-ES</v>
          </cell>
        </row>
        <row r="998">
          <cell r="A998" t="str">
            <v>2 S 04 510 54</v>
          </cell>
          <cell r="B998" t="str">
            <v>-</v>
          </cell>
          <cell r="C998" t="str">
            <v>Dreno sub-superficial - DSS 04 BC</v>
          </cell>
          <cell r="D998" t="str">
            <v>m</v>
          </cell>
          <cell r="H998" t="str">
            <v>DNIT 016/2004-ES</v>
          </cell>
        </row>
        <row r="999">
          <cell r="A999" t="str">
            <v>2 S 04 511 01</v>
          </cell>
          <cell r="B999" t="str">
            <v>-</v>
          </cell>
          <cell r="C999" t="str">
            <v>Boca saída p/dreno sub-superficial - BSD 03</v>
          </cell>
          <cell r="D999" t="str">
            <v>m</v>
          </cell>
          <cell r="H999" t="str">
            <v>DNIT 016/2004-ES</v>
          </cell>
        </row>
        <row r="1000">
          <cell r="A1000" t="str">
            <v>2 S 04 511 51</v>
          </cell>
          <cell r="B1000" t="str">
            <v>-</v>
          </cell>
          <cell r="C1000" t="str">
            <v>Boca de saída p/dreno sub-superficial-BSD 03 AC/BC</v>
          </cell>
          <cell r="D1000" t="str">
            <v>Und</v>
          </cell>
          <cell r="H1000" t="str">
            <v>DNIT 016/2004-ES</v>
          </cell>
        </row>
        <row r="1001">
          <cell r="A1001" t="str">
            <v>2 S 04 520 01</v>
          </cell>
          <cell r="B1001" t="str">
            <v>-</v>
          </cell>
          <cell r="C1001" t="str">
            <v>Dreno sub-horizontal - DSH 01</v>
          </cell>
          <cell r="D1001" t="str">
            <v>m</v>
          </cell>
          <cell r="H1001" t="str">
            <v>DNIT 017/2004-ES</v>
          </cell>
        </row>
        <row r="1002">
          <cell r="A1002" t="str">
            <v>2 S 04 520 51</v>
          </cell>
          <cell r="B1002" t="str">
            <v>-</v>
          </cell>
          <cell r="C1002" t="str">
            <v>Dreno sub-horizontal - DSH 01</v>
          </cell>
          <cell r="D1002" t="str">
            <v>m</v>
          </cell>
          <cell r="H1002" t="str">
            <v>DNIT 017/2004-ES</v>
          </cell>
        </row>
        <row r="1003">
          <cell r="A1003" t="str">
            <v>2 S 04 521 01</v>
          </cell>
          <cell r="B1003" t="str">
            <v>-</v>
          </cell>
          <cell r="C1003" t="str">
            <v>Boca saída p/dreno sub-horizontal - BSD 04</v>
          </cell>
          <cell r="D1003" t="str">
            <v>Und</v>
          </cell>
          <cell r="H1003" t="str">
            <v>DNIT 017/2004-ES</v>
          </cell>
        </row>
        <row r="1004">
          <cell r="A1004" t="str">
            <v>2 S 04 521 51</v>
          </cell>
          <cell r="B1004" t="str">
            <v>-</v>
          </cell>
          <cell r="C1004" t="str">
            <v>Boca de saída p/dreno sub-superficial-BSD 04 AC/BC</v>
          </cell>
          <cell r="D1004" t="str">
            <v>Und</v>
          </cell>
          <cell r="H1004" t="str">
            <v>DNIT 017/2004-ES</v>
          </cell>
        </row>
        <row r="1005">
          <cell r="A1005" t="str">
            <v>2 S 04 900 01</v>
          </cell>
          <cell r="B1005" t="str">
            <v>-</v>
          </cell>
          <cell r="C1005" t="str">
            <v>Sarjeta triangular de concreto - STC 01</v>
          </cell>
          <cell r="D1005" t="str">
            <v>m</v>
          </cell>
          <cell r="H1005" t="str">
            <v>DNIT 018/2004-ES</v>
          </cell>
        </row>
        <row r="1006">
          <cell r="A1006" t="str">
            <v>2 S 04 900 02</v>
          </cell>
          <cell r="B1006" t="str">
            <v>-</v>
          </cell>
          <cell r="C1006" t="str">
            <v>Sarjeta triangular de concreto - STC 02</v>
          </cell>
          <cell r="D1006" t="str">
            <v>m</v>
          </cell>
          <cell r="H1006" t="str">
            <v>DNIT 018/2004-ES</v>
          </cell>
        </row>
        <row r="1007">
          <cell r="A1007" t="str">
            <v>2 S 04 900 03</v>
          </cell>
          <cell r="B1007" t="str">
            <v>-</v>
          </cell>
          <cell r="C1007" t="str">
            <v>Sarjeta triangular de concreto - STC 03</v>
          </cell>
          <cell r="D1007" t="str">
            <v>m</v>
          </cell>
          <cell r="H1007" t="str">
            <v>DNIT 018/2004-ES</v>
          </cell>
        </row>
        <row r="1008">
          <cell r="A1008" t="str">
            <v>2 S 04 900 04</v>
          </cell>
          <cell r="B1008" t="str">
            <v>-</v>
          </cell>
          <cell r="C1008" t="str">
            <v>Sarjeta triangular de concreto - STC 04</v>
          </cell>
          <cell r="D1008" t="str">
            <v>m</v>
          </cell>
          <cell r="H1008" t="str">
            <v>DNIT 018/2004-ES</v>
          </cell>
        </row>
        <row r="1009">
          <cell r="A1009" t="str">
            <v>2 S 04 900 05</v>
          </cell>
          <cell r="B1009" t="str">
            <v>-</v>
          </cell>
          <cell r="C1009" t="str">
            <v>Sarjeta triangular de concreto - STC 05</v>
          </cell>
          <cell r="D1009" t="str">
            <v>m</v>
          </cell>
          <cell r="H1009" t="str">
            <v>DNIT 018/2004-ES</v>
          </cell>
        </row>
        <row r="1010">
          <cell r="A1010" t="str">
            <v>2 S 04 900 06</v>
          </cell>
          <cell r="B1010" t="str">
            <v>-</v>
          </cell>
          <cell r="C1010" t="str">
            <v>Sarjeta triangular de concreto - STC 06</v>
          </cell>
          <cell r="D1010" t="str">
            <v>m</v>
          </cell>
          <cell r="H1010" t="str">
            <v>DNIT 018/2004-ES</v>
          </cell>
        </row>
        <row r="1011">
          <cell r="A1011" t="str">
            <v>2 S 04 900 07</v>
          </cell>
          <cell r="B1011" t="str">
            <v>-</v>
          </cell>
          <cell r="C1011" t="str">
            <v>Sarjeta triangular de concreto - STC 07</v>
          </cell>
          <cell r="D1011" t="str">
            <v>m</v>
          </cell>
          <cell r="H1011" t="str">
            <v>DNIT 018/2004-ES</v>
          </cell>
        </row>
        <row r="1012">
          <cell r="A1012" t="str">
            <v>2 S 04 900 08</v>
          </cell>
          <cell r="B1012" t="str">
            <v>-</v>
          </cell>
          <cell r="C1012" t="str">
            <v>Sarjeta triangular de concreto - STC 08</v>
          </cell>
          <cell r="D1012" t="str">
            <v>m</v>
          </cell>
          <cell r="H1012" t="str">
            <v>DNIT 018/2004-ES</v>
          </cell>
        </row>
        <row r="1013">
          <cell r="A1013" t="str">
            <v>2 S 04 900 21</v>
          </cell>
          <cell r="B1013" t="str">
            <v>-</v>
          </cell>
          <cell r="C1013" t="str">
            <v>Sarjeta canteiro central concreto - SCC 01</v>
          </cell>
          <cell r="D1013" t="str">
            <v>m</v>
          </cell>
          <cell r="H1013" t="str">
            <v>DNIT 018/2004-ES</v>
          </cell>
        </row>
        <row r="1014">
          <cell r="A1014" t="str">
            <v>2 S 04 900 22</v>
          </cell>
          <cell r="B1014" t="str">
            <v>-</v>
          </cell>
          <cell r="C1014" t="str">
            <v>Sarjeta canteiro central concreto - SCC 02</v>
          </cell>
          <cell r="D1014" t="str">
            <v>m</v>
          </cell>
          <cell r="H1014" t="str">
            <v>DNIT 018/2004-ES</v>
          </cell>
        </row>
        <row r="1015">
          <cell r="A1015" t="str">
            <v>2 S 04 900 31</v>
          </cell>
          <cell r="B1015" t="str">
            <v>-</v>
          </cell>
          <cell r="C1015" t="str">
            <v>Sarjeta triangular de grama - STG 01</v>
          </cell>
          <cell r="D1015" t="str">
            <v>m</v>
          </cell>
          <cell r="H1015" t="str">
            <v>DNIT 018/2004-ES</v>
          </cell>
        </row>
        <row r="1016">
          <cell r="A1016" t="str">
            <v>2 S 04 900 32</v>
          </cell>
          <cell r="B1016" t="str">
            <v>-</v>
          </cell>
          <cell r="C1016" t="str">
            <v>Sarjeta triangular de grama - STG 02</v>
          </cell>
          <cell r="D1016" t="str">
            <v>m</v>
          </cell>
          <cell r="H1016" t="str">
            <v>DNIT 018/2004-ES</v>
          </cell>
        </row>
        <row r="1017">
          <cell r="A1017" t="str">
            <v>2 S 04 900 33</v>
          </cell>
          <cell r="B1017" t="str">
            <v>-</v>
          </cell>
          <cell r="C1017" t="str">
            <v>Sarjeta triangular de grama - STG 03</v>
          </cell>
          <cell r="D1017" t="str">
            <v>m</v>
          </cell>
          <cell r="H1017" t="str">
            <v>DNIT 018/2004-ES</v>
          </cell>
        </row>
        <row r="1018">
          <cell r="A1018" t="str">
            <v>2 S 04 900 34</v>
          </cell>
          <cell r="B1018" t="str">
            <v>-</v>
          </cell>
          <cell r="C1018" t="str">
            <v>Sarjeta triangular de grama - STG 04</v>
          </cell>
          <cell r="D1018" t="str">
            <v>m</v>
          </cell>
          <cell r="H1018" t="str">
            <v>DNIT 018/2004-ES</v>
          </cell>
        </row>
        <row r="1019">
          <cell r="A1019" t="str">
            <v>2 S 04 900 41</v>
          </cell>
          <cell r="B1019" t="str">
            <v>-</v>
          </cell>
          <cell r="C1019" t="str">
            <v>Sarjeta triangular não revestida - STT 01</v>
          </cell>
          <cell r="D1019" t="str">
            <v>m</v>
          </cell>
          <cell r="H1019" t="str">
            <v>DNIT 018/2004-ES</v>
          </cell>
        </row>
        <row r="1020">
          <cell r="A1020" t="str">
            <v>2 S 04 900 42</v>
          </cell>
          <cell r="B1020" t="str">
            <v>-</v>
          </cell>
          <cell r="C1020" t="str">
            <v>Sarjeta triangular não revestida - STT 02</v>
          </cell>
          <cell r="D1020" t="str">
            <v>m</v>
          </cell>
          <cell r="H1020" t="str">
            <v>DNIT 018/2004-ES</v>
          </cell>
        </row>
        <row r="1021">
          <cell r="A1021" t="str">
            <v>2 S 04 900 43</v>
          </cell>
          <cell r="B1021" t="str">
            <v>-</v>
          </cell>
          <cell r="C1021" t="str">
            <v>Sarjeta triangular não revestida - STT 03</v>
          </cell>
          <cell r="D1021" t="str">
            <v>m</v>
          </cell>
          <cell r="H1021" t="str">
            <v>DNIT 018/2004-ES</v>
          </cell>
        </row>
        <row r="1022">
          <cell r="A1022" t="str">
            <v>2 S 04 900 44</v>
          </cell>
          <cell r="B1022" t="str">
            <v>-</v>
          </cell>
          <cell r="C1022" t="str">
            <v>Sarjeta triangular não revestida - STT 04</v>
          </cell>
          <cell r="D1022" t="str">
            <v>m</v>
          </cell>
          <cell r="H1022" t="str">
            <v>DNIT 018/2004-ES</v>
          </cell>
        </row>
        <row r="1023">
          <cell r="A1023" t="str">
            <v>2 S 04 900 51</v>
          </cell>
          <cell r="B1023" t="str">
            <v>-</v>
          </cell>
          <cell r="C1023" t="str">
            <v>Sarjeta triangular de concreto - STC 01 AC/BC</v>
          </cell>
          <cell r="D1023" t="str">
            <v>m</v>
          </cell>
          <cell r="H1023" t="str">
            <v>DNIT 018/2004-ES</v>
          </cell>
        </row>
        <row r="1024">
          <cell r="A1024" t="str">
            <v>2 S 04 900 52</v>
          </cell>
          <cell r="B1024" t="str">
            <v>-</v>
          </cell>
          <cell r="C1024" t="str">
            <v>Sarjeta triangular de concreto - STC 02 AC/BC</v>
          </cell>
          <cell r="D1024" t="str">
            <v>m</v>
          </cell>
          <cell r="H1024" t="str">
            <v>DNIT 018/2004-ES</v>
          </cell>
        </row>
        <row r="1025">
          <cell r="A1025" t="str">
            <v>2 S 04 900 53</v>
          </cell>
          <cell r="B1025" t="str">
            <v>-</v>
          </cell>
          <cell r="C1025" t="str">
            <v>Sarjeta triangular de concreto - STC 03 AC/BC</v>
          </cell>
          <cell r="D1025" t="str">
            <v>m</v>
          </cell>
          <cell r="H1025" t="str">
            <v>DNIT 018/2004-ES</v>
          </cell>
        </row>
        <row r="1026">
          <cell r="A1026" t="str">
            <v>2 S 04 900 54</v>
          </cell>
          <cell r="B1026" t="str">
            <v>-</v>
          </cell>
          <cell r="C1026" t="str">
            <v>Sarjeta triangular de concreto - STC 04 AC/BC</v>
          </cell>
          <cell r="D1026" t="str">
            <v>m</v>
          </cell>
          <cell r="H1026" t="str">
            <v>DNIT 018/2004-ES</v>
          </cell>
        </row>
        <row r="1027">
          <cell r="A1027" t="str">
            <v>2 S 04 900 55</v>
          </cell>
          <cell r="B1027" t="str">
            <v>-</v>
          </cell>
          <cell r="C1027" t="str">
            <v>Sarjeta triangular de concreto - STC 05 AC/BC</v>
          </cell>
          <cell r="D1027" t="str">
            <v>m</v>
          </cell>
          <cell r="H1027" t="str">
            <v>DNIT 018/2004-ES</v>
          </cell>
        </row>
        <row r="1028">
          <cell r="A1028" t="str">
            <v>2 S 04 900 56</v>
          </cell>
          <cell r="B1028" t="str">
            <v>-</v>
          </cell>
          <cell r="C1028" t="str">
            <v>Sarjeta triangular de concreto - STC 06 AC/BC</v>
          </cell>
          <cell r="D1028" t="str">
            <v>m</v>
          </cell>
          <cell r="H1028" t="str">
            <v>DNIT 018/2004-ES</v>
          </cell>
        </row>
        <row r="1029">
          <cell r="A1029" t="str">
            <v>2 S 04 900 57</v>
          </cell>
          <cell r="B1029" t="str">
            <v>-</v>
          </cell>
          <cell r="C1029" t="str">
            <v>Sarjeta triangular de concreto - STC 07 AC/BC</v>
          </cell>
          <cell r="D1029" t="str">
            <v>m</v>
          </cell>
          <cell r="H1029" t="str">
            <v>DNIT 018/2004-ES</v>
          </cell>
        </row>
        <row r="1030">
          <cell r="A1030" t="str">
            <v>2 S 04 900 58</v>
          </cell>
          <cell r="B1030" t="str">
            <v>-</v>
          </cell>
          <cell r="C1030" t="str">
            <v>Sarjeta triangular de concreto - STC 08 AC/BC</v>
          </cell>
          <cell r="D1030" t="str">
            <v>m</v>
          </cell>
          <cell r="H1030" t="str">
            <v>DNIT 018/2004-ES</v>
          </cell>
        </row>
        <row r="1031">
          <cell r="A1031" t="str">
            <v>2 S 04 900 71</v>
          </cell>
          <cell r="B1031" t="str">
            <v>-</v>
          </cell>
          <cell r="C1031" t="str">
            <v>Sarjeta canteiro central concreto - SCC 01 AC/BC</v>
          </cell>
          <cell r="D1031" t="str">
            <v>m</v>
          </cell>
          <cell r="H1031" t="str">
            <v>DNIT 018/2004-ES</v>
          </cell>
        </row>
        <row r="1032">
          <cell r="A1032" t="str">
            <v>2 S 04 900 72</v>
          </cell>
          <cell r="B1032" t="str">
            <v>-</v>
          </cell>
          <cell r="C1032" t="str">
            <v>Sarjeta canteiro central concreto - SCC 02 AC/BC</v>
          </cell>
          <cell r="D1032" t="str">
            <v>m</v>
          </cell>
          <cell r="H1032" t="str">
            <v>DNIT 018/2004-ES</v>
          </cell>
        </row>
        <row r="1033">
          <cell r="A1033" t="str">
            <v>2 S 04 901 01</v>
          </cell>
          <cell r="B1033" t="str">
            <v>-</v>
          </cell>
          <cell r="C1033" t="str">
            <v>Sarjeta trapezoidal de concreto - SZC 01</v>
          </cell>
          <cell r="D1033" t="str">
            <v>m</v>
          </cell>
          <cell r="H1033" t="str">
            <v>DNIT 018/2004-ES</v>
          </cell>
        </row>
        <row r="1034">
          <cell r="A1034" t="str">
            <v>2 S 04 901 02</v>
          </cell>
          <cell r="B1034" t="str">
            <v>-</v>
          </cell>
          <cell r="C1034" t="str">
            <v>Sarjeta trapezoidal de concreto - SZC 02</v>
          </cell>
          <cell r="D1034" t="str">
            <v>m</v>
          </cell>
          <cell r="H1034" t="str">
            <v>DNIT 018/2004-ES</v>
          </cell>
        </row>
        <row r="1035">
          <cell r="A1035" t="str">
            <v>2 S 04 901 21</v>
          </cell>
          <cell r="B1035" t="str">
            <v>-</v>
          </cell>
          <cell r="C1035" t="str">
            <v>Sarjeta de canteiro central de concreto - SCC 03</v>
          </cell>
          <cell r="D1035" t="str">
            <v>m</v>
          </cell>
          <cell r="H1035" t="str">
            <v>DNIT 018/2004-ES</v>
          </cell>
        </row>
        <row r="1036">
          <cell r="A1036" t="str">
            <v>2 S 04 901 22</v>
          </cell>
          <cell r="B1036" t="str">
            <v>-</v>
          </cell>
          <cell r="C1036" t="str">
            <v>Sarjeta de canteiro central de cocnreto - SCC 04</v>
          </cell>
          <cell r="D1036" t="str">
            <v>m</v>
          </cell>
          <cell r="H1036" t="str">
            <v>DNIT 018/2004-ES</v>
          </cell>
        </row>
        <row r="1037">
          <cell r="A1037" t="str">
            <v>2 S 04 901 31</v>
          </cell>
          <cell r="B1037" t="str">
            <v>-</v>
          </cell>
          <cell r="C1037" t="str">
            <v>Sarjeta trapezoidal de grama - SZG 01</v>
          </cell>
          <cell r="D1037" t="str">
            <v>m</v>
          </cell>
          <cell r="H1037" t="str">
            <v>DNIT 018/2004-ES</v>
          </cell>
        </row>
        <row r="1038">
          <cell r="A1038" t="str">
            <v>2 S 04 901 32</v>
          </cell>
          <cell r="B1038" t="str">
            <v>-</v>
          </cell>
          <cell r="C1038" t="str">
            <v>Sarjeta trapezoidal de grama - SZG 02</v>
          </cell>
          <cell r="D1038" t="str">
            <v>m</v>
          </cell>
          <cell r="H1038" t="str">
            <v>DNIT 018/2004-ES</v>
          </cell>
        </row>
        <row r="1039">
          <cell r="A1039" t="str">
            <v>2 S 04 901 41</v>
          </cell>
          <cell r="B1039" t="str">
            <v>-</v>
          </cell>
          <cell r="C1039" t="str">
            <v>Sarjeta trapezoidal não revestida - SZT 01</v>
          </cell>
          <cell r="D1039" t="str">
            <v>m</v>
          </cell>
          <cell r="H1039" t="str">
            <v>DNIT 018/2004-ES</v>
          </cell>
        </row>
        <row r="1040">
          <cell r="A1040" t="str">
            <v>2 S 04 901 42</v>
          </cell>
          <cell r="B1040" t="str">
            <v>-</v>
          </cell>
          <cell r="C1040" t="str">
            <v>Sarjeta trapezoidal não revestida - SZT 02</v>
          </cell>
          <cell r="D1040" t="str">
            <v>m</v>
          </cell>
          <cell r="H1040" t="str">
            <v>DNIT 018/2004-ES</v>
          </cell>
        </row>
        <row r="1041">
          <cell r="A1041" t="str">
            <v>2 S 04 901 51</v>
          </cell>
          <cell r="B1041" t="str">
            <v>-</v>
          </cell>
          <cell r="C1041" t="str">
            <v>Sarjeta trapezoidal de concreto - SZC 01 AC/BC</v>
          </cell>
          <cell r="D1041" t="str">
            <v>m</v>
          </cell>
          <cell r="H1041" t="str">
            <v>DNIT 018/2004-ES</v>
          </cell>
        </row>
        <row r="1042">
          <cell r="A1042" t="str">
            <v>2 S 04 901 52</v>
          </cell>
          <cell r="B1042" t="str">
            <v>-</v>
          </cell>
          <cell r="C1042" t="str">
            <v>Sarjeta trapezoidal de concreto - SZC 02 AC/BC</v>
          </cell>
          <cell r="D1042" t="str">
            <v>m</v>
          </cell>
          <cell r="H1042" t="str">
            <v>DNIT 018/2004-ES</v>
          </cell>
        </row>
        <row r="1043">
          <cell r="A1043" t="str">
            <v>2 S 04 901 71</v>
          </cell>
          <cell r="B1043" t="str">
            <v>-</v>
          </cell>
          <cell r="C1043" t="str">
            <v>Sarjeta canteiro central concreto - SCC 03 AC/BC</v>
          </cell>
          <cell r="D1043" t="str">
            <v>m</v>
          </cell>
          <cell r="H1043" t="str">
            <v>DNIT 018/2004-ES</v>
          </cell>
        </row>
        <row r="1044">
          <cell r="A1044" t="str">
            <v>2 S 04 901 72</v>
          </cell>
          <cell r="B1044" t="str">
            <v>-</v>
          </cell>
          <cell r="C1044" t="str">
            <v>Sarjeta canteiro central concreto - SCC 04 AC/BC</v>
          </cell>
          <cell r="D1044" t="str">
            <v>m</v>
          </cell>
          <cell r="H1044" t="str">
            <v>DNIT 018/2004-ES</v>
          </cell>
        </row>
        <row r="1045">
          <cell r="A1045" t="str">
            <v>2 S 04 910 01</v>
          </cell>
          <cell r="B1045" t="str">
            <v>-</v>
          </cell>
          <cell r="C1045" t="str">
            <v>Meio fio de concreto - MFC 01</v>
          </cell>
          <cell r="D1045" t="str">
            <v>m</v>
          </cell>
          <cell r="H1045" t="str">
            <v>DNIT 020/2004-ES</v>
          </cell>
        </row>
        <row r="1046">
          <cell r="A1046" t="str">
            <v>2 S 04 910 02</v>
          </cell>
          <cell r="B1046" t="str">
            <v>-</v>
          </cell>
          <cell r="C1046" t="str">
            <v>Meio fio de concreto - MFC 02</v>
          </cell>
          <cell r="D1046" t="str">
            <v>m</v>
          </cell>
          <cell r="H1046" t="str">
            <v>DNIT 020/2004-ES</v>
          </cell>
        </row>
        <row r="1047">
          <cell r="A1047" t="str">
            <v>2 S 04 910 03</v>
          </cell>
          <cell r="B1047" t="str">
            <v>-</v>
          </cell>
          <cell r="C1047" t="str">
            <v>Meio fio de concreto - MFC 03</v>
          </cell>
          <cell r="D1047" t="str">
            <v>m</v>
          </cell>
          <cell r="H1047" t="str">
            <v>DNIT 020/2004-ES</v>
          </cell>
        </row>
        <row r="1048">
          <cell r="A1048" t="str">
            <v>2 S 04 910 04</v>
          </cell>
          <cell r="B1048" t="str">
            <v>-</v>
          </cell>
          <cell r="C1048" t="str">
            <v>Meio fio de concreto - MFC 04</v>
          </cell>
          <cell r="D1048" t="str">
            <v>m</v>
          </cell>
          <cell r="H1048" t="str">
            <v>DNIT 020/2004-ES</v>
          </cell>
        </row>
        <row r="1049">
          <cell r="A1049" t="str">
            <v>2 S 04 910 05</v>
          </cell>
          <cell r="B1049" t="str">
            <v>-</v>
          </cell>
          <cell r="C1049" t="str">
            <v>Meio fio de concreto - MFC 05</v>
          </cell>
          <cell r="D1049" t="str">
            <v>m</v>
          </cell>
          <cell r="H1049" t="str">
            <v>DNIT 020/2004-ES</v>
          </cell>
        </row>
        <row r="1050">
          <cell r="A1050" t="str">
            <v>2 S 04 910 06</v>
          </cell>
          <cell r="B1050" t="str">
            <v>-</v>
          </cell>
          <cell r="C1050" t="str">
            <v>Meio fio de concreto - MFC 06</v>
          </cell>
          <cell r="D1050" t="str">
            <v>m</v>
          </cell>
          <cell r="H1050" t="str">
            <v>DNIT 020/2004-ES</v>
          </cell>
        </row>
        <row r="1051">
          <cell r="A1051" t="str">
            <v>2 S 04 910 07</v>
          </cell>
          <cell r="B1051" t="str">
            <v>-</v>
          </cell>
          <cell r="C1051" t="str">
            <v>Meio fio de concreto - MFC 07</v>
          </cell>
          <cell r="D1051" t="str">
            <v>m</v>
          </cell>
          <cell r="H1051" t="str">
            <v>DNIT 020/2004-ES</v>
          </cell>
        </row>
        <row r="1052">
          <cell r="A1052" t="str">
            <v>2 S 04 910 08</v>
          </cell>
          <cell r="B1052" t="str">
            <v>-</v>
          </cell>
          <cell r="C1052" t="str">
            <v>Meio fio de concreto - MFC 08</v>
          </cell>
          <cell r="D1052" t="str">
            <v>m</v>
          </cell>
          <cell r="H1052" t="str">
            <v>DNIT 020/2004-ES</v>
          </cell>
        </row>
        <row r="1053">
          <cell r="A1053" t="str">
            <v>2 S 04 910 51</v>
          </cell>
          <cell r="B1053" t="str">
            <v>-</v>
          </cell>
          <cell r="C1053" t="str">
            <v>Meio-fio de concreto - MFC 01 AC/BC</v>
          </cell>
          <cell r="D1053" t="str">
            <v>m</v>
          </cell>
          <cell r="H1053" t="str">
            <v>DNIT 020/2004-ES</v>
          </cell>
        </row>
        <row r="1054">
          <cell r="A1054" t="str">
            <v>2 S 04 910 52</v>
          </cell>
          <cell r="B1054" t="str">
            <v>-</v>
          </cell>
          <cell r="C1054" t="str">
            <v>Meio-fio de concreto - MFC 02 AC/BC</v>
          </cell>
          <cell r="D1054" t="str">
            <v>m</v>
          </cell>
          <cell r="H1054" t="str">
            <v>DNIT 020/2004-ES</v>
          </cell>
        </row>
        <row r="1055">
          <cell r="A1055" t="str">
            <v>2 S 04 910 53</v>
          </cell>
          <cell r="B1055" t="str">
            <v>-</v>
          </cell>
          <cell r="C1055" t="str">
            <v>Meio-fio de concreto - MFC 03 AC/BC</v>
          </cell>
          <cell r="D1055" t="str">
            <v>m</v>
          </cell>
          <cell r="H1055" t="str">
            <v>DNIT 020/2004-ES</v>
          </cell>
        </row>
        <row r="1056">
          <cell r="A1056" t="str">
            <v>2 S 04 910 54</v>
          </cell>
          <cell r="B1056" t="str">
            <v>-</v>
          </cell>
          <cell r="C1056" t="str">
            <v>Meio-fio de concreto - MFC 04 AC/BC</v>
          </cell>
          <cell r="D1056" t="str">
            <v>m</v>
          </cell>
          <cell r="H1056" t="str">
            <v>DNIT 020/2004-ES</v>
          </cell>
        </row>
        <row r="1057">
          <cell r="A1057" t="str">
            <v>2 S 04 910 55</v>
          </cell>
          <cell r="B1057" t="str">
            <v>-</v>
          </cell>
          <cell r="C1057" t="str">
            <v>Meio-fio de concreto - MFC 05 AC/BC</v>
          </cell>
          <cell r="D1057" t="str">
            <v>m</v>
          </cell>
          <cell r="H1057" t="str">
            <v>DNIT 020/2004-ES</v>
          </cell>
        </row>
        <row r="1058">
          <cell r="A1058" t="str">
            <v>2 S 04 910 56</v>
          </cell>
          <cell r="B1058" t="str">
            <v>-</v>
          </cell>
          <cell r="C1058" t="str">
            <v>Meio-fio de concreto - MFC 06 AC/BC</v>
          </cell>
          <cell r="D1058" t="str">
            <v>m</v>
          </cell>
          <cell r="H1058" t="str">
            <v>DNIT 020/2004-ES</v>
          </cell>
        </row>
        <row r="1059">
          <cell r="A1059" t="str">
            <v>2 S 04 910 57</v>
          </cell>
          <cell r="B1059" t="str">
            <v>-</v>
          </cell>
          <cell r="C1059" t="str">
            <v>Meio-fio de concreto - MFC 07 AC/BC</v>
          </cell>
          <cell r="D1059" t="str">
            <v>m</v>
          </cell>
          <cell r="H1059" t="str">
            <v>DNIT 020/2004-ES</v>
          </cell>
        </row>
        <row r="1060">
          <cell r="A1060" t="str">
            <v>2 S 04 910 58</v>
          </cell>
          <cell r="B1060" t="str">
            <v>-</v>
          </cell>
          <cell r="C1060" t="str">
            <v>Meio-fio de concreto - MFC 08 AC/BC</v>
          </cell>
          <cell r="D1060" t="str">
            <v>m</v>
          </cell>
          <cell r="H1060" t="str">
            <v>DNIT 020/2004-ES</v>
          </cell>
        </row>
        <row r="1061">
          <cell r="A1061" t="str">
            <v>2 S 04 930 01</v>
          </cell>
          <cell r="B1061" t="str">
            <v>-</v>
          </cell>
          <cell r="C1061" t="str">
            <v>Caixa coletora de sarjeta - CCS 01</v>
          </cell>
          <cell r="D1061" t="str">
            <v>und</v>
          </cell>
          <cell r="H1061" t="str">
            <v>DNIT 026/2004-ES</v>
          </cell>
        </row>
        <row r="1062">
          <cell r="A1062" t="str">
            <v>2 S 04 930 02</v>
          </cell>
          <cell r="B1062" t="str">
            <v>-</v>
          </cell>
          <cell r="C1062" t="str">
            <v>Caixa coletora de sarjeta - CCS 02</v>
          </cell>
          <cell r="D1062" t="str">
            <v>und</v>
          </cell>
          <cell r="H1062" t="str">
            <v>DNIT 026/2004-ES</v>
          </cell>
        </row>
        <row r="1063">
          <cell r="A1063" t="str">
            <v>2 S 04 930 03</v>
          </cell>
          <cell r="B1063" t="str">
            <v>-</v>
          </cell>
          <cell r="C1063" t="str">
            <v>Caixa coletora de sarjeta - CCS 03</v>
          </cell>
          <cell r="D1063" t="str">
            <v>und</v>
          </cell>
          <cell r="H1063" t="str">
            <v>DNIT 026/2004-ES</v>
          </cell>
        </row>
        <row r="1064">
          <cell r="A1064" t="str">
            <v>2 S 04 930 04</v>
          </cell>
          <cell r="B1064" t="str">
            <v>-</v>
          </cell>
          <cell r="C1064" t="str">
            <v>Caixa coletora de sarjeta - CCS 04</v>
          </cell>
          <cell r="D1064" t="str">
            <v>und</v>
          </cell>
          <cell r="H1064" t="str">
            <v>DNIT 026/2004-ES</v>
          </cell>
        </row>
        <row r="1065">
          <cell r="A1065" t="str">
            <v>2 S 04 930 05</v>
          </cell>
          <cell r="B1065" t="str">
            <v>-</v>
          </cell>
          <cell r="C1065" t="str">
            <v>Caixa coletora de sarjeta - CCS 05</v>
          </cell>
          <cell r="D1065" t="str">
            <v>und</v>
          </cell>
          <cell r="H1065" t="str">
            <v>DNIT 026/2004-ES</v>
          </cell>
        </row>
        <row r="1066">
          <cell r="A1066" t="str">
            <v>2 S 04 930 06</v>
          </cell>
          <cell r="B1066" t="str">
            <v>-</v>
          </cell>
          <cell r="C1066" t="str">
            <v>Caixa coletora de sarjeta - CCS 06</v>
          </cell>
          <cell r="D1066" t="str">
            <v>und</v>
          </cell>
          <cell r="H1066" t="str">
            <v>DNIT 026/2004-ES</v>
          </cell>
        </row>
        <row r="1067">
          <cell r="A1067" t="str">
            <v>2 S 04 930 07</v>
          </cell>
          <cell r="B1067" t="str">
            <v>-</v>
          </cell>
          <cell r="C1067" t="str">
            <v>Caixa coletora de sarjeta - CCS 07</v>
          </cell>
          <cell r="D1067" t="str">
            <v>und</v>
          </cell>
          <cell r="H1067" t="str">
            <v>DNIT 026/2004-ES</v>
          </cell>
        </row>
        <row r="1068">
          <cell r="A1068" t="str">
            <v>2 S 04 930 08</v>
          </cell>
          <cell r="B1068" t="str">
            <v>-</v>
          </cell>
          <cell r="C1068" t="str">
            <v>Caixa coletora de sarjeta - CCS 08</v>
          </cell>
          <cell r="D1068" t="str">
            <v>und</v>
          </cell>
          <cell r="H1068" t="str">
            <v>DNIT 026/2004-ES</v>
          </cell>
        </row>
        <row r="1069">
          <cell r="A1069" t="str">
            <v>2 S 04 930 09</v>
          </cell>
          <cell r="B1069" t="str">
            <v>-</v>
          </cell>
          <cell r="C1069" t="str">
            <v>Caixa coletora de sarjeta - CCS 09</v>
          </cell>
          <cell r="D1069" t="str">
            <v>und</v>
          </cell>
          <cell r="H1069" t="str">
            <v>DNIT 026/2004-ES</v>
          </cell>
        </row>
        <row r="1070">
          <cell r="A1070" t="str">
            <v>2 S 04 930 10</v>
          </cell>
          <cell r="B1070" t="str">
            <v>-</v>
          </cell>
          <cell r="C1070" t="str">
            <v>Caixa coletora de sarjeta - CCS 10</v>
          </cell>
          <cell r="D1070" t="str">
            <v>und</v>
          </cell>
          <cell r="H1070" t="str">
            <v>DNIT 026/2004-ES</v>
          </cell>
        </row>
        <row r="1071">
          <cell r="A1071" t="str">
            <v>2 S 04 930 11</v>
          </cell>
          <cell r="B1071" t="str">
            <v>-</v>
          </cell>
          <cell r="C1071" t="str">
            <v>Caixa coletora de sarjeta - CCS 11</v>
          </cell>
          <cell r="D1071" t="str">
            <v>und</v>
          </cell>
          <cell r="H1071" t="str">
            <v>DNIT 026/2004-ES</v>
          </cell>
        </row>
        <row r="1072">
          <cell r="A1072" t="str">
            <v>2 S 04 930 12</v>
          </cell>
          <cell r="B1072" t="str">
            <v>-</v>
          </cell>
          <cell r="C1072" t="str">
            <v>Caixa coletora de sarjeta - CCS 12</v>
          </cell>
          <cell r="D1072" t="str">
            <v>und</v>
          </cell>
          <cell r="H1072" t="str">
            <v>DNIT 026/2004-ES</v>
          </cell>
        </row>
        <row r="1073">
          <cell r="A1073" t="str">
            <v>2 S 04 930 13</v>
          </cell>
          <cell r="B1073" t="str">
            <v>-</v>
          </cell>
          <cell r="C1073" t="str">
            <v>Caixa coletora de sarjeta - CCS 13</v>
          </cell>
          <cell r="D1073" t="str">
            <v>und</v>
          </cell>
          <cell r="H1073" t="str">
            <v>DNIT 026/2004-ES</v>
          </cell>
        </row>
        <row r="1074">
          <cell r="A1074" t="str">
            <v>2 S 04 930 14</v>
          </cell>
          <cell r="B1074" t="str">
            <v>-</v>
          </cell>
          <cell r="C1074" t="str">
            <v>Caixa coletora de sarjeta - CCS14</v>
          </cell>
          <cell r="D1074" t="str">
            <v>und</v>
          </cell>
          <cell r="H1074" t="str">
            <v>DNIT 026/2004-ES</v>
          </cell>
        </row>
        <row r="1075">
          <cell r="A1075" t="str">
            <v>2 S 04 930 15</v>
          </cell>
          <cell r="B1075" t="str">
            <v>-</v>
          </cell>
          <cell r="C1075" t="str">
            <v>Caixa coletora de sarjeta - CCS 15</v>
          </cell>
          <cell r="D1075" t="str">
            <v>und</v>
          </cell>
          <cell r="H1075" t="str">
            <v>DNIT 026/2004-ES</v>
          </cell>
        </row>
        <row r="1076">
          <cell r="A1076" t="str">
            <v>2 S 04 930 16</v>
          </cell>
          <cell r="B1076" t="str">
            <v>-</v>
          </cell>
          <cell r="C1076" t="str">
            <v>Caixa coletora de sarjeta - CCS 16</v>
          </cell>
          <cell r="D1076" t="str">
            <v>und</v>
          </cell>
          <cell r="H1076" t="str">
            <v>DNIT 026/2004-ES</v>
          </cell>
        </row>
        <row r="1077">
          <cell r="A1077" t="str">
            <v>2 S 04 930 17</v>
          </cell>
          <cell r="B1077" t="str">
            <v>-</v>
          </cell>
          <cell r="C1077" t="str">
            <v>Caixa coletora de sarjeta - CCS 17</v>
          </cell>
          <cell r="D1077" t="str">
            <v>und</v>
          </cell>
          <cell r="H1077" t="str">
            <v>DNIT 026/2004-ES</v>
          </cell>
        </row>
        <row r="1078">
          <cell r="A1078" t="str">
            <v>2 S 04 930 18</v>
          </cell>
          <cell r="B1078" t="str">
            <v>-</v>
          </cell>
          <cell r="C1078" t="str">
            <v>Caixa coletora de sarjeta - CCS 18</v>
          </cell>
          <cell r="D1078" t="str">
            <v>und</v>
          </cell>
          <cell r="H1078" t="str">
            <v>DNIT 026/2004-ES</v>
          </cell>
        </row>
        <row r="1079">
          <cell r="A1079" t="str">
            <v>2 S 04 930 19</v>
          </cell>
          <cell r="B1079" t="str">
            <v>-</v>
          </cell>
          <cell r="C1079" t="str">
            <v>Caixa coletora de sarjeta - CCS 19</v>
          </cell>
          <cell r="D1079" t="str">
            <v>und</v>
          </cell>
          <cell r="H1079" t="str">
            <v>DNIT 026/2004-ES</v>
          </cell>
        </row>
        <row r="1080">
          <cell r="A1080" t="str">
            <v>2 S 04 930 20</v>
          </cell>
          <cell r="B1080" t="str">
            <v>-</v>
          </cell>
          <cell r="C1080" t="str">
            <v>Caixa coletora de sarjeta - CCS 20</v>
          </cell>
          <cell r="D1080" t="str">
            <v>und</v>
          </cell>
          <cell r="H1080" t="str">
            <v>DNIT 026/2004-ES</v>
          </cell>
        </row>
        <row r="1081">
          <cell r="A1081" t="str">
            <v>2 S 04 930 51</v>
          </cell>
          <cell r="B1081" t="str">
            <v>-</v>
          </cell>
          <cell r="C1081" t="str">
            <v>Caixa coletora de sarjeta - CCS 01 AC/BC</v>
          </cell>
          <cell r="D1081" t="str">
            <v>und</v>
          </cell>
          <cell r="H1081" t="str">
            <v>DNIT 026/2004-ES</v>
          </cell>
        </row>
        <row r="1082">
          <cell r="A1082" t="str">
            <v>2 S 04 930 52</v>
          </cell>
          <cell r="B1082" t="str">
            <v>-</v>
          </cell>
          <cell r="C1082" t="str">
            <v>Caixa coletora de sarjeta - CCS 02 AC/BC</v>
          </cell>
          <cell r="D1082" t="str">
            <v>und</v>
          </cell>
          <cell r="H1082" t="str">
            <v>DNIT 026/2004-ES</v>
          </cell>
        </row>
        <row r="1083">
          <cell r="A1083" t="str">
            <v>2 S 04 930 53</v>
          </cell>
          <cell r="B1083" t="str">
            <v>-</v>
          </cell>
          <cell r="C1083" t="str">
            <v>Caixa coletora de sarjeta - CCS 03 AC/BC</v>
          </cell>
          <cell r="D1083" t="str">
            <v>und</v>
          </cell>
          <cell r="H1083" t="str">
            <v>DNIT 026/2004-ES</v>
          </cell>
        </row>
        <row r="1084">
          <cell r="A1084" t="str">
            <v>2 S 04 930 54</v>
          </cell>
          <cell r="B1084" t="str">
            <v>-</v>
          </cell>
          <cell r="C1084" t="str">
            <v>Caixa coletora de sarjeta - CCS 04 AC/BC</v>
          </cell>
          <cell r="D1084" t="str">
            <v>und</v>
          </cell>
          <cell r="H1084" t="str">
            <v>DNIT 026/2004-ES</v>
          </cell>
        </row>
        <row r="1085">
          <cell r="A1085" t="str">
            <v>2 S 04 930 55</v>
          </cell>
          <cell r="B1085" t="str">
            <v>-</v>
          </cell>
          <cell r="C1085" t="str">
            <v>Caixa coletora de sarjeta - CCS 05 AC/BC</v>
          </cell>
          <cell r="D1085" t="str">
            <v>und</v>
          </cell>
          <cell r="H1085" t="str">
            <v>DNIT 026/2004-ES</v>
          </cell>
        </row>
        <row r="1086">
          <cell r="A1086" t="str">
            <v>2 S 04 930 56</v>
          </cell>
          <cell r="B1086" t="str">
            <v>-</v>
          </cell>
          <cell r="C1086" t="str">
            <v>Caixa coletora de sarjeta - CCS 06 AC/BC</v>
          </cell>
          <cell r="D1086" t="str">
            <v>und</v>
          </cell>
          <cell r="H1086" t="str">
            <v>DNIT 026/2004-ES</v>
          </cell>
        </row>
        <row r="1087">
          <cell r="A1087" t="str">
            <v>2 S 04 930 57</v>
          </cell>
          <cell r="B1087" t="str">
            <v>-</v>
          </cell>
          <cell r="C1087" t="str">
            <v>Caixa coletora de sarjeta - CCS 07 AC/BC</v>
          </cell>
          <cell r="D1087" t="str">
            <v>und</v>
          </cell>
          <cell r="H1087" t="str">
            <v>DNIT 026/2004-ES</v>
          </cell>
        </row>
        <row r="1088">
          <cell r="A1088" t="str">
            <v>2 S 04 930 58</v>
          </cell>
          <cell r="B1088" t="str">
            <v>-</v>
          </cell>
          <cell r="C1088" t="str">
            <v>Caixa coletora de sarjeta - CCS 08 AC/BC</v>
          </cell>
          <cell r="D1088" t="str">
            <v>und</v>
          </cell>
          <cell r="H1088" t="str">
            <v>DNIT 026/2004-ES</v>
          </cell>
        </row>
        <row r="1089">
          <cell r="A1089" t="str">
            <v>2 S 04 930 59</v>
          </cell>
          <cell r="B1089" t="str">
            <v>-</v>
          </cell>
          <cell r="C1089" t="str">
            <v>Caixa coletora de sarjeta - CCS 09 AC/BC</v>
          </cell>
          <cell r="D1089" t="str">
            <v>und</v>
          </cell>
          <cell r="H1089" t="str">
            <v>DNIT 026/2004-ES</v>
          </cell>
        </row>
        <row r="1090">
          <cell r="A1090" t="str">
            <v>2 S 04 930 60</v>
          </cell>
          <cell r="B1090" t="str">
            <v>-</v>
          </cell>
          <cell r="C1090" t="str">
            <v>Caixa coletora de sarjeta - CCS 10 AC/BC</v>
          </cell>
          <cell r="D1090" t="str">
            <v>und</v>
          </cell>
          <cell r="H1090" t="str">
            <v>DNIT 026/2004-ES</v>
          </cell>
        </row>
        <row r="1091">
          <cell r="A1091" t="str">
            <v>2 S 04 930 61</v>
          </cell>
          <cell r="B1091" t="str">
            <v>-</v>
          </cell>
          <cell r="C1091" t="str">
            <v>Caixa coletora de sarjeta - CCS 11 AC/BC</v>
          </cell>
          <cell r="D1091" t="str">
            <v>und</v>
          </cell>
          <cell r="H1091" t="str">
            <v>DNIT 026/2004-ES</v>
          </cell>
        </row>
        <row r="1092">
          <cell r="A1092" t="str">
            <v>2 S 04 930 62</v>
          </cell>
          <cell r="B1092" t="str">
            <v>-</v>
          </cell>
          <cell r="C1092" t="str">
            <v>Caixa coletora de sarjeta - CCS 12 AC/BC</v>
          </cell>
          <cell r="D1092" t="str">
            <v>und</v>
          </cell>
          <cell r="H1092" t="str">
            <v>DNIT 026/2004-ES</v>
          </cell>
        </row>
        <row r="1093">
          <cell r="A1093" t="str">
            <v>2 S 04 930 63</v>
          </cell>
          <cell r="B1093" t="str">
            <v>-</v>
          </cell>
          <cell r="C1093" t="str">
            <v>Caixa coletora de sarjeta - CCS 13 AC/BC</v>
          </cell>
          <cell r="D1093" t="str">
            <v>und</v>
          </cell>
          <cell r="H1093" t="str">
            <v>DNIT 026/2004-ES</v>
          </cell>
        </row>
        <row r="1094">
          <cell r="A1094" t="str">
            <v>2 S 04 930 64</v>
          </cell>
          <cell r="B1094" t="str">
            <v>-</v>
          </cell>
          <cell r="C1094" t="str">
            <v>Caixa coletora de sarjeta - CCS 14 AC/BC</v>
          </cell>
          <cell r="D1094" t="str">
            <v>und</v>
          </cell>
          <cell r="H1094" t="str">
            <v>DNIT 026/2004-ES</v>
          </cell>
        </row>
        <row r="1095">
          <cell r="A1095" t="str">
            <v>2 S 04 930 65</v>
          </cell>
          <cell r="B1095" t="str">
            <v>-</v>
          </cell>
          <cell r="C1095" t="str">
            <v>Caixa coletora de sarjeta - CCS 15 AC/BC</v>
          </cell>
          <cell r="D1095" t="str">
            <v>und</v>
          </cell>
          <cell r="H1095" t="str">
            <v>DNIT 026/2004-ES</v>
          </cell>
        </row>
        <row r="1096">
          <cell r="A1096" t="str">
            <v>2 S 04 930 66</v>
          </cell>
          <cell r="B1096" t="str">
            <v>-</v>
          </cell>
          <cell r="C1096" t="str">
            <v>Caixa coletora de sarjeta - CCS 16 AC/BC</v>
          </cell>
          <cell r="D1096" t="str">
            <v>und</v>
          </cell>
          <cell r="H1096" t="str">
            <v>DNIT 026/2004-ES</v>
          </cell>
        </row>
        <row r="1097">
          <cell r="A1097" t="str">
            <v>2 S 04 930 67</v>
          </cell>
          <cell r="B1097" t="str">
            <v>-</v>
          </cell>
          <cell r="C1097" t="str">
            <v>Caixa coletora de sarjeta - CCS 17 AC/BC</v>
          </cell>
          <cell r="D1097" t="str">
            <v>und</v>
          </cell>
          <cell r="H1097" t="str">
            <v>DNIT 026/2004-ES</v>
          </cell>
        </row>
        <row r="1098">
          <cell r="A1098" t="str">
            <v>2 S 04 930 68</v>
          </cell>
          <cell r="B1098" t="str">
            <v>-</v>
          </cell>
          <cell r="C1098" t="str">
            <v>Caixa coletora de sarjeta - CCS 18 AC/BC</v>
          </cell>
          <cell r="D1098" t="str">
            <v>und</v>
          </cell>
          <cell r="H1098" t="str">
            <v>DNIT 026/2004-ES</v>
          </cell>
        </row>
        <row r="1099">
          <cell r="A1099" t="str">
            <v>2 S 04 930 69</v>
          </cell>
          <cell r="B1099" t="str">
            <v>-</v>
          </cell>
          <cell r="C1099" t="str">
            <v>Caixa coletora de sarjeta - CCS 19 AC/BC</v>
          </cell>
          <cell r="D1099" t="str">
            <v>und</v>
          </cell>
          <cell r="H1099" t="str">
            <v>DNIT 026/2004-ES</v>
          </cell>
        </row>
        <row r="1100">
          <cell r="A1100" t="str">
            <v>2 S 04 930 70</v>
          </cell>
          <cell r="B1100" t="str">
            <v>-</v>
          </cell>
          <cell r="C1100" t="str">
            <v>Caixa coletora de sarjeta - CCS 20 AC/BC</v>
          </cell>
          <cell r="D1100" t="str">
            <v>und</v>
          </cell>
          <cell r="H1100" t="str">
            <v>DNIT 026/2004-ES</v>
          </cell>
        </row>
        <row r="1101">
          <cell r="A1101" t="str">
            <v>2 S 04 931 01</v>
          </cell>
          <cell r="B1101" t="str">
            <v>-</v>
          </cell>
          <cell r="C1101" t="str">
            <v>Caixa coletora de talvegue - CCT 01</v>
          </cell>
          <cell r="D1101" t="str">
            <v>und</v>
          </cell>
          <cell r="H1101" t="str">
            <v>DNIT 026/2004-ES</v>
          </cell>
        </row>
        <row r="1102">
          <cell r="A1102" t="str">
            <v>2 S 04 931 02</v>
          </cell>
          <cell r="B1102" t="str">
            <v>-</v>
          </cell>
          <cell r="C1102" t="str">
            <v>Caixa coletora de talvegue - CCT 02</v>
          </cell>
          <cell r="D1102" t="str">
            <v>und</v>
          </cell>
          <cell r="H1102" t="str">
            <v>DNIT 026/2004-ES</v>
          </cell>
        </row>
        <row r="1103">
          <cell r="A1103" t="str">
            <v>2 S 04 931 03</v>
          </cell>
          <cell r="B1103" t="str">
            <v>-</v>
          </cell>
          <cell r="C1103" t="str">
            <v>Caixa coletora de talvegue - CCT 03</v>
          </cell>
          <cell r="D1103" t="str">
            <v>und</v>
          </cell>
          <cell r="H1103" t="str">
            <v>DNIT 026/2004-ES</v>
          </cell>
        </row>
        <row r="1104">
          <cell r="A1104" t="str">
            <v>2 S 04 931 04</v>
          </cell>
          <cell r="B1104" t="str">
            <v>-</v>
          </cell>
          <cell r="C1104" t="str">
            <v>Caixa coletora de talvegue - CCT 04</v>
          </cell>
          <cell r="D1104" t="str">
            <v>und</v>
          </cell>
          <cell r="H1104" t="str">
            <v>DNIT 026/2004-ES</v>
          </cell>
        </row>
        <row r="1105">
          <cell r="A1105" t="str">
            <v>2 S 04 931 05</v>
          </cell>
          <cell r="B1105" t="str">
            <v>-</v>
          </cell>
          <cell r="C1105" t="str">
            <v>Caixa coletora de talvegue - CCT 05</v>
          </cell>
          <cell r="D1105" t="str">
            <v>und</v>
          </cell>
          <cell r="H1105" t="str">
            <v>DNIT 026/2004-ES</v>
          </cell>
        </row>
        <row r="1106">
          <cell r="A1106" t="str">
            <v>2 S 04 931 06</v>
          </cell>
          <cell r="B1106" t="str">
            <v>-</v>
          </cell>
          <cell r="C1106" t="str">
            <v>Caixa coletora de talvegue - CCT 06</v>
          </cell>
          <cell r="D1106" t="str">
            <v>und</v>
          </cell>
          <cell r="H1106" t="str">
            <v>DNIT 026/2004-ES</v>
          </cell>
        </row>
        <row r="1107">
          <cell r="A1107" t="str">
            <v>2 S 04 931 07</v>
          </cell>
          <cell r="B1107" t="str">
            <v>-</v>
          </cell>
          <cell r="C1107" t="str">
            <v>Caixa coletora de talvegue - CCT 07</v>
          </cell>
          <cell r="D1107" t="str">
            <v>und</v>
          </cell>
          <cell r="H1107" t="str">
            <v>DNIT 026/2004-ES</v>
          </cell>
        </row>
        <row r="1108">
          <cell r="A1108" t="str">
            <v>2 S 04 931 08</v>
          </cell>
          <cell r="B1108" t="str">
            <v>-</v>
          </cell>
          <cell r="C1108" t="str">
            <v>Caixa coletora de talvegue - CCT 08</v>
          </cell>
          <cell r="D1108" t="str">
            <v>und</v>
          </cell>
          <cell r="H1108" t="str">
            <v>DNIT 026/2004-ES</v>
          </cell>
        </row>
        <row r="1109">
          <cell r="A1109" t="str">
            <v>2 S 04 931 09</v>
          </cell>
          <cell r="B1109" t="str">
            <v>-</v>
          </cell>
          <cell r="C1109" t="str">
            <v>Caixa coletora de talvegue - CCT 09</v>
          </cell>
          <cell r="D1109" t="str">
            <v>und</v>
          </cell>
          <cell r="H1109" t="str">
            <v>DNIT 026/2004-ES</v>
          </cell>
        </row>
        <row r="1110">
          <cell r="A1110" t="str">
            <v>2 S 04 931 10</v>
          </cell>
          <cell r="B1110" t="str">
            <v>-</v>
          </cell>
          <cell r="C1110" t="str">
            <v>Caixa coletora de talvegue - CCT 10</v>
          </cell>
          <cell r="D1110" t="str">
            <v>und</v>
          </cell>
          <cell r="H1110" t="str">
            <v>DNIT 026/2004-ES</v>
          </cell>
        </row>
        <row r="1111">
          <cell r="A1111" t="str">
            <v>2 S 04 931 11</v>
          </cell>
          <cell r="B1111" t="str">
            <v>-</v>
          </cell>
          <cell r="C1111" t="str">
            <v>Caixa coletora de talvegue - CCT 11</v>
          </cell>
          <cell r="D1111" t="str">
            <v>und</v>
          </cell>
          <cell r="H1111" t="str">
            <v>DNIT 026/2004-ES</v>
          </cell>
        </row>
        <row r="1112">
          <cell r="A1112" t="str">
            <v>2 S 04 931 12</v>
          </cell>
          <cell r="B1112" t="str">
            <v>-</v>
          </cell>
          <cell r="C1112" t="str">
            <v>Caixa coletora de talvegue - CCT 12</v>
          </cell>
          <cell r="D1112" t="str">
            <v>und</v>
          </cell>
          <cell r="H1112" t="str">
            <v>DNIT 026/2004-ES</v>
          </cell>
        </row>
        <row r="1113">
          <cell r="A1113" t="str">
            <v>2 S 04 931 13</v>
          </cell>
          <cell r="B1113" t="str">
            <v>-</v>
          </cell>
          <cell r="C1113" t="str">
            <v>Caixa coletora de talvegue - CCT 13</v>
          </cell>
          <cell r="D1113" t="str">
            <v>und</v>
          </cell>
          <cell r="H1113" t="str">
            <v>DNIT 026/2004-ES</v>
          </cell>
        </row>
        <row r="1114">
          <cell r="A1114" t="str">
            <v>2 S 04 931 14</v>
          </cell>
          <cell r="B1114" t="str">
            <v>-</v>
          </cell>
          <cell r="C1114" t="str">
            <v>Caixa coletora de talvegue - CCT 14</v>
          </cell>
          <cell r="D1114" t="str">
            <v>und</v>
          </cell>
          <cell r="H1114" t="str">
            <v>DNIT 026/2004-ES</v>
          </cell>
        </row>
        <row r="1115">
          <cell r="A1115" t="str">
            <v>2 S 04 931 15</v>
          </cell>
          <cell r="B1115" t="str">
            <v>-</v>
          </cell>
          <cell r="C1115" t="str">
            <v>Caixa coletora de talvegue - CCT 15</v>
          </cell>
          <cell r="D1115" t="str">
            <v>und</v>
          </cell>
          <cell r="H1115" t="str">
            <v>DNIT 026/2004-ES</v>
          </cell>
        </row>
        <row r="1116">
          <cell r="A1116" t="str">
            <v>2 S 04 931 16</v>
          </cell>
          <cell r="B1116" t="str">
            <v>-</v>
          </cell>
          <cell r="C1116" t="str">
            <v>Caixa coletora de talvegue - CCT 16</v>
          </cell>
          <cell r="D1116" t="str">
            <v>und</v>
          </cell>
          <cell r="H1116" t="str">
            <v>DNIT 026/2004-ES</v>
          </cell>
        </row>
        <row r="1117">
          <cell r="A1117" t="str">
            <v>2 S 04 931 17</v>
          </cell>
          <cell r="B1117" t="str">
            <v>-</v>
          </cell>
          <cell r="C1117" t="str">
            <v>Caixa coletora de talvegue - CCT 17</v>
          </cell>
          <cell r="D1117" t="str">
            <v>und</v>
          </cell>
          <cell r="H1117" t="str">
            <v>DNIT 026/2004-ES</v>
          </cell>
        </row>
        <row r="1118">
          <cell r="A1118" t="str">
            <v>2 S 04 931 18</v>
          </cell>
          <cell r="B1118" t="str">
            <v>-</v>
          </cell>
          <cell r="C1118" t="str">
            <v>Caixa coletora de talvegue - CCT 18</v>
          </cell>
          <cell r="D1118" t="str">
            <v>und</v>
          </cell>
          <cell r="H1118" t="str">
            <v>DNIT 026/2004-ES</v>
          </cell>
        </row>
        <row r="1119">
          <cell r="A1119" t="str">
            <v>2 S 04 931 19</v>
          </cell>
          <cell r="B1119" t="str">
            <v>-</v>
          </cell>
          <cell r="C1119" t="str">
            <v>Caixa coletora de talvegue - CCT 19</v>
          </cell>
          <cell r="D1119" t="str">
            <v>und</v>
          </cell>
          <cell r="H1119" t="str">
            <v>DNIT 026/2004-ES</v>
          </cell>
        </row>
        <row r="1120">
          <cell r="A1120" t="str">
            <v>2 S 04 931 20</v>
          </cell>
          <cell r="B1120" t="str">
            <v>-</v>
          </cell>
          <cell r="C1120" t="str">
            <v>Caixa coletora de talvegue - CCT 20</v>
          </cell>
          <cell r="D1120" t="str">
            <v>und</v>
          </cell>
          <cell r="H1120" t="str">
            <v>DNIT 026/2004-ES</v>
          </cell>
        </row>
        <row r="1121">
          <cell r="A1121" t="str">
            <v>2 S 04 931 51</v>
          </cell>
          <cell r="B1121" t="str">
            <v>-</v>
          </cell>
          <cell r="C1121" t="str">
            <v>Caixa coletora de talvegue - CCT 01 AC/BC</v>
          </cell>
          <cell r="D1121" t="str">
            <v>und</v>
          </cell>
          <cell r="H1121" t="str">
            <v>DNIT 026/2004-ES</v>
          </cell>
        </row>
        <row r="1122">
          <cell r="A1122" t="str">
            <v>2 S 04 931 52</v>
          </cell>
          <cell r="B1122" t="str">
            <v>-</v>
          </cell>
          <cell r="C1122" t="str">
            <v>Caixa coletora de talvegue - CCT 02 AC/BC</v>
          </cell>
          <cell r="D1122" t="str">
            <v>und</v>
          </cell>
          <cell r="H1122" t="str">
            <v>DNIT 026/2004-ES</v>
          </cell>
        </row>
        <row r="1123">
          <cell r="A1123" t="str">
            <v>2 S 04 931 53</v>
          </cell>
          <cell r="B1123" t="str">
            <v>-</v>
          </cell>
          <cell r="C1123" t="str">
            <v>Caixa coletora de talvegue - CCT 03 AC/BC</v>
          </cell>
          <cell r="D1123" t="str">
            <v>und</v>
          </cell>
          <cell r="H1123" t="str">
            <v>DNIT 026/2004-ES</v>
          </cell>
        </row>
        <row r="1124">
          <cell r="A1124" t="str">
            <v>2 S 04 931 54</v>
          </cell>
          <cell r="B1124" t="str">
            <v>-</v>
          </cell>
          <cell r="C1124" t="str">
            <v>Caixa coletora de talvegue - CCT 04 AC/BC</v>
          </cell>
          <cell r="D1124" t="str">
            <v>und</v>
          </cell>
          <cell r="H1124" t="str">
            <v>DNIT 026/2004-ES</v>
          </cell>
        </row>
        <row r="1125">
          <cell r="A1125" t="str">
            <v>2 S 04 931 55</v>
          </cell>
          <cell r="B1125" t="str">
            <v>-</v>
          </cell>
          <cell r="C1125" t="str">
            <v>Caixa coletora de talvegue - CCT 05 AC/BC</v>
          </cell>
          <cell r="D1125" t="str">
            <v>und</v>
          </cell>
          <cell r="H1125" t="str">
            <v>DNIT 026/2004-ES</v>
          </cell>
        </row>
        <row r="1126">
          <cell r="A1126" t="str">
            <v>2 S 04 931 56</v>
          </cell>
          <cell r="B1126" t="str">
            <v>-</v>
          </cell>
          <cell r="C1126" t="str">
            <v>Caixa coletora de talvegue - CCT 06 AC/BC</v>
          </cell>
          <cell r="D1126" t="str">
            <v>und</v>
          </cell>
          <cell r="H1126" t="str">
            <v>DNIT 026/2004-ES</v>
          </cell>
        </row>
        <row r="1127">
          <cell r="A1127" t="str">
            <v>2 S 04 931 57</v>
          </cell>
          <cell r="B1127" t="str">
            <v>-</v>
          </cell>
          <cell r="C1127" t="str">
            <v>Caixa coletora de talvegue - CCT 07 AC/BC</v>
          </cell>
          <cell r="D1127" t="str">
            <v>und</v>
          </cell>
          <cell r="H1127" t="str">
            <v>DNIT 026/2004-ES</v>
          </cell>
        </row>
        <row r="1128">
          <cell r="A1128" t="str">
            <v>2 S 04 931 58</v>
          </cell>
          <cell r="B1128" t="str">
            <v>-</v>
          </cell>
          <cell r="C1128" t="str">
            <v>Caixa coletora de talvegue - CCT 08 AC/BC</v>
          </cell>
          <cell r="D1128" t="str">
            <v>und</v>
          </cell>
          <cell r="H1128" t="str">
            <v>DNIT 026/2004-ES</v>
          </cell>
        </row>
        <row r="1129">
          <cell r="A1129" t="str">
            <v>2 S 04 931 59</v>
          </cell>
          <cell r="B1129" t="str">
            <v>-</v>
          </cell>
          <cell r="C1129" t="str">
            <v>Caixa coletora de talvegue - CCT 09 AC/BC</v>
          </cell>
          <cell r="D1129" t="str">
            <v>und</v>
          </cell>
          <cell r="H1129" t="str">
            <v>DNIT 026/2004-ES</v>
          </cell>
        </row>
        <row r="1130">
          <cell r="A1130" t="str">
            <v>2 S 04 931 60</v>
          </cell>
          <cell r="B1130" t="str">
            <v>-</v>
          </cell>
          <cell r="C1130" t="str">
            <v>Caixa coletora de talvegue - CCT 10 AC/BC</v>
          </cell>
          <cell r="D1130" t="str">
            <v>und</v>
          </cell>
          <cell r="H1130" t="str">
            <v>DNIT 026/2004-ES</v>
          </cell>
        </row>
        <row r="1131">
          <cell r="A1131" t="str">
            <v>2 S 04 931 61</v>
          </cell>
          <cell r="B1131" t="str">
            <v>-</v>
          </cell>
          <cell r="C1131" t="str">
            <v>Caixa coletora de talvegue - CCT 11 AC/BC</v>
          </cell>
          <cell r="D1131" t="str">
            <v>und</v>
          </cell>
          <cell r="H1131" t="str">
            <v>DNIT 026/2004-ES</v>
          </cell>
        </row>
        <row r="1132">
          <cell r="A1132" t="str">
            <v>2 S 04 931 62</v>
          </cell>
          <cell r="B1132" t="str">
            <v>-</v>
          </cell>
          <cell r="C1132" t="str">
            <v>Caixa coletora de talvegue - CCT 12 AC/BC</v>
          </cell>
          <cell r="D1132" t="str">
            <v>und</v>
          </cell>
          <cell r="H1132" t="str">
            <v>DNIT 026/2004-ES</v>
          </cell>
        </row>
        <row r="1133">
          <cell r="A1133" t="str">
            <v>2 S 04 931 63</v>
          </cell>
          <cell r="B1133" t="str">
            <v>-</v>
          </cell>
          <cell r="C1133" t="str">
            <v>Caixa coletora de talvegue - CCT 13 AC/BC</v>
          </cell>
          <cell r="D1133" t="str">
            <v>und</v>
          </cell>
          <cell r="H1133" t="str">
            <v>DNIT 026/2004-ES</v>
          </cell>
        </row>
        <row r="1134">
          <cell r="A1134" t="str">
            <v>2 S 04 931 64</v>
          </cell>
          <cell r="B1134" t="str">
            <v>-</v>
          </cell>
          <cell r="C1134" t="str">
            <v>Caixa coletora de talvegue - CCT 14 AC/BC</v>
          </cell>
          <cell r="D1134" t="str">
            <v>und</v>
          </cell>
          <cell r="H1134" t="str">
            <v>DNIT 026/2004-ES</v>
          </cell>
        </row>
        <row r="1135">
          <cell r="A1135" t="str">
            <v>2 S 04 931 65</v>
          </cell>
          <cell r="B1135" t="str">
            <v>-</v>
          </cell>
          <cell r="C1135" t="str">
            <v>Caixa coletora de talvegue - CCT 15 AC/BC</v>
          </cell>
          <cell r="D1135" t="str">
            <v>und</v>
          </cell>
          <cell r="H1135" t="str">
            <v>DNIT 026/2004-ES</v>
          </cell>
        </row>
        <row r="1136">
          <cell r="A1136" t="str">
            <v>2 S 04 931 66</v>
          </cell>
          <cell r="B1136" t="str">
            <v>-</v>
          </cell>
          <cell r="C1136" t="str">
            <v>Caixa coletora de talvegue - CCT 16 AC/BC</v>
          </cell>
          <cell r="D1136" t="str">
            <v>und</v>
          </cell>
          <cell r="H1136" t="str">
            <v>DNIT 026/2004-ES</v>
          </cell>
        </row>
        <row r="1137">
          <cell r="A1137" t="str">
            <v>2 S 04 931 67</v>
          </cell>
          <cell r="B1137" t="str">
            <v>-</v>
          </cell>
          <cell r="C1137" t="str">
            <v>Caixa coleotra de talvegue - CCT 17 AC/BC</v>
          </cell>
          <cell r="D1137" t="str">
            <v>und</v>
          </cell>
          <cell r="H1137" t="str">
            <v>DNIT 026/2004-ES</v>
          </cell>
        </row>
        <row r="1138">
          <cell r="A1138" t="str">
            <v>2 S 04 931 68</v>
          </cell>
          <cell r="B1138" t="str">
            <v>-</v>
          </cell>
          <cell r="C1138" t="str">
            <v>Caixa coletora de talvegue - CCT 18 AC/BC</v>
          </cell>
          <cell r="D1138" t="str">
            <v>und</v>
          </cell>
          <cell r="H1138" t="str">
            <v>DNIT 026/2004-ES</v>
          </cell>
        </row>
        <row r="1139">
          <cell r="A1139" t="str">
            <v>2 S 04 931 69</v>
          </cell>
          <cell r="B1139" t="str">
            <v>-</v>
          </cell>
          <cell r="C1139" t="str">
            <v>Caixa coletora de talvegue - CCT 19 AC/BC</v>
          </cell>
          <cell r="D1139" t="str">
            <v>und</v>
          </cell>
          <cell r="H1139" t="str">
            <v>DNIT 026/2004-ES</v>
          </cell>
        </row>
        <row r="1140">
          <cell r="A1140" t="str">
            <v>2 S 04 931 70</v>
          </cell>
          <cell r="B1140" t="str">
            <v>-</v>
          </cell>
          <cell r="C1140" t="str">
            <v>Caixa coletora de talvegue - CCT 20 AC/BC</v>
          </cell>
          <cell r="D1140" t="str">
            <v>und</v>
          </cell>
          <cell r="H1140" t="str">
            <v>DNIT 026/2004-ES</v>
          </cell>
        </row>
        <row r="1141">
          <cell r="A1141" t="str">
            <v>2 S 04 940 01</v>
          </cell>
          <cell r="B1141" t="str">
            <v>-</v>
          </cell>
          <cell r="C1141" t="str">
            <v>Descida d'água tipo rap. - calha concr. - DAR 01</v>
          </cell>
          <cell r="D1141" t="str">
            <v>m</v>
          </cell>
          <cell r="H1141" t="str">
            <v>DNIT 021/2004-ES</v>
          </cell>
        </row>
        <row r="1142">
          <cell r="A1142" t="str">
            <v>2 S 04 940 02</v>
          </cell>
          <cell r="B1142" t="str">
            <v>-</v>
          </cell>
          <cell r="C1142" t="str">
            <v>Descida d'água tipo rap. - canal retang.- DAR 02</v>
          </cell>
          <cell r="D1142" t="str">
            <v>m</v>
          </cell>
          <cell r="H1142" t="str">
            <v>DNIT 021/2004-ES</v>
          </cell>
        </row>
        <row r="1143">
          <cell r="A1143" t="str">
            <v>2 S 04 940 03</v>
          </cell>
          <cell r="B1143" t="str">
            <v>-</v>
          </cell>
          <cell r="C1143" t="str">
            <v>Descida d'água tipo rap. - canal retang.- DAR 03</v>
          </cell>
          <cell r="D1143" t="str">
            <v>m</v>
          </cell>
          <cell r="H1143" t="str">
            <v>DNIT 021/2004-ES</v>
          </cell>
        </row>
        <row r="1144">
          <cell r="A1144" t="str">
            <v>2 S 04 940 04</v>
          </cell>
          <cell r="B1144" t="str">
            <v>-</v>
          </cell>
          <cell r="C1144" t="str">
            <v>Descida d'água tipo rap. - calha metálica - DAR 04</v>
          </cell>
          <cell r="D1144" t="str">
            <v>m</v>
          </cell>
          <cell r="H1144" t="str">
            <v>DNIT 021/2004-ES</v>
          </cell>
        </row>
        <row r="1145">
          <cell r="A1145" t="str">
            <v>2 S 04 940 51</v>
          </cell>
          <cell r="B1145" t="str">
            <v>-</v>
          </cell>
          <cell r="C1145" t="str">
            <v>Descida d'água tipo rap.calha concreto-DAR 01AC/BC</v>
          </cell>
          <cell r="D1145" t="str">
            <v>m</v>
          </cell>
          <cell r="H1145" t="str">
            <v>DNIT 021/2004-ES</v>
          </cell>
        </row>
        <row r="1146">
          <cell r="A1146" t="str">
            <v>2 S 04 940 52</v>
          </cell>
          <cell r="B1146" t="str">
            <v>-</v>
          </cell>
          <cell r="C1146" t="str">
            <v>Descida d'água tipo rap.canal retang.-DAR 02 AC/BC</v>
          </cell>
          <cell r="D1146" t="str">
            <v>m</v>
          </cell>
          <cell r="H1146" t="str">
            <v>DNIT 021/2004-ES</v>
          </cell>
        </row>
        <row r="1147">
          <cell r="A1147" t="str">
            <v>2 S 04 940 53</v>
          </cell>
          <cell r="B1147" t="str">
            <v>-</v>
          </cell>
          <cell r="C1147" t="str">
            <v>Descida d'água tipo rap.canal retang.-DAR 03 AC/BC</v>
          </cell>
          <cell r="D1147" t="str">
            <v>m</v>
          </cell>
          <cell r="H1147" t="str">
            <v>DNIT 021/2004-ES</v>
          </cell>
        </row>
        <row r="1148">
          <cell r="A1148" t="str">
            <v>2 S 04 940 54</v>
          </cell>
          <cell r="B1148" t="str">
            <v>-</v>
          </cell>
          <cell r="C1148" t="str">
            <v>Descida d'água tipo rap.calha metál.-DAR 04 AC/BC</v>
          </cell>
          <cell r="D1148" t="str">
            <v>m</v>
          </cell>
          <cell r="H1148" t="str">
            <v>DNIT 021/2004-ES</v>
          </cell>
        </row>
        <row r="1149">
          <cell r="A1149" t="str">
            <v>2 S 04 941 01</v>
          </cell>
          <cell r="B1149" t="str">
            <v>-</v>
          </cell>
          <cell r="C1149" t="str">
            <v>Descida d'água aterros em degraus - DAD 01</v>
          </cell>
          <cell r="D1149" t="str">
            <v>m</v>
          </cell>
          <cell r="H1149" t="str">
            <v>DNIT 021/2004-ES</v>
          </cell>
        </row>
        <row r="1150">
          <cell r="A1150" t="str">
            <v>2 S 04 941 02</v>
          </cell>
          <cell r="B1150" t="str">
            <v>-</v>
          </cell>
          <cell r="C1150" t="str">
            <v>Descida d'água aterros em degraus - arm - DAD 02</v>
          </cell>
          <cell r="D1150" t="str">
            <v>m</v>
          </cell>
          <cell r="H1150" t="str">
            <v>DNIT 021/2004-ES</v>
          </cell>
        </row>
        <row r="1151">
          <cell r="A1151" t="str">
            <v>2 S 04 941 03</v>
          </cell>
          <cell r="B1151" t="str">
            <v>-</v>
          </cell>
          <cell r="C1151" t="str">
            <v>Descida d'água aterros em degraus - DAD 03</v>
          </cell>
          <cell r="D1151" t="str">
            <v>m</v>
          </cell>
          <cell r="H1151" t="str">
            <v>DNIT 021/2004-ES</v>
          </cell>
        </row>
        <row r="1152">
          <cell r="A1152" t="str">
            <v>2 S 04 941 04</v>
          </cell>
          <cell r="B1152" t="str">
            <v>-</v>
          </cell>
          <cell r="C1152" t="str">
            <v>Descida d'água aterros em degraus - arm - DAD 04</v>
          </cell>
          <cell r="D1152" t="str">
            <v>m</v>
          </cell>
          <cell r="H1152" t="str">
            <v>DNIT 021/2004-ES</v>
          </cell>
        </row>
        <row r="1153">
          <cell r="A1153" t="str">
            <v>2 S 04 941 05</v>
          </cell>
          <cell r="B1153" t="str">
            <v>-</v>
          </cell>
          <cell r="C1153" t="str">
            <v>Descida d'água aterros em degraus - DAD 05</v>
          </cell>
          <cell r="D1153" t="str">
            <v>m</v>
          </cell>
          <cell r="H1153" t="str">
            <v>DNIT 021/2004-ES</v>
          </cell>
        </row>
        <row r="1154">
          <cell r="A1154" t="str">
            <v>2 S 04 941 06</v>
          </cell>
          <cell r="B1154" t="str">
            <v>-</v>
          </cell>
          <cell r="C1154" t="str">
            <v>Descida d'água aterros em degraus - arm - DAD 06</v>
          </cell>
          <cell r="D1154" t="str">
            <v>m</v>
          </cell>
          <cell r="H1154" t="str">
            <v>DNIT 021/2004-ES</v>
          </cell>
        </row>
        <row r="1155">
          <cell r="A1155" t="str">
            <v>2 S 04 941 07</v>
          </cell>
          <cell r="B1155" t="str">
            <v>-</v>
          </cell>
          <cell r="C1155" t="str">
            <v>Descida d'água aterros em degraus - DAD 07</v>
          </cell>
          <cell r="D1155" t="str">
            <v>m</v>
          </cell>
          <cell r="H1155" t="str">
            <v>DNIT 021/2004-ES</v>
          </cell>
        </row>
        <row r="1156">
          <cell r="A1156" t="str">
            <v>2 S 04 941 08</v>
          </cell>
          <cell r="B1156" t="str">
            <v>-</v>
          </cell>
          <cell r="C1156" t="str">
            <v>Descida d'água aterros em degraus - arm - DAD 08</v>
          </cell>
          <cell r="D1156" t="str">
            <v>m</v>
          </cell>
          <cell r="H1156" t="str">
            <v>DNIT 021/2004-ES</v>
          </cell>
        </row>
        <row r="1157">
          <cell r="A1157" t="str">
            <v>2 S 04 941 09</v>
          </cell>
          <cell r="B1157" t="str">
            <v>-</v>
          </cell>
          <cell r="C1157" t="str">
            <v>Descida d'água aterros em degraus - DAD 09</v>
          </cell>
          <cell r="D1157" t="str">
            <v>m</v>
          </cell>
          <cell r="H1157" t="str">
            <v>DNIT 021/2004-ES</v>
          </cell>
        </row>
        <row r="1158">
          <cell r="A1158" t="str">
            <v>2 S 04 941 10</v>
          </cell>
          <cell r="B1158" t="str">
            <v>-</v>
          </cell>
          <cell r="C1158" t="str">
            <v>Descida d'água aterros em degraus - arm - DAD 10</v>
          </cell>
          <cell r="D1158" t="str">
            <v>m</v>
          </cell>
          <cell r="H1158" t="str">
            <v>DNIT 021/2004-ES</v>
          </cell>
        </row>
        <row r="1159">
          <cell r="A1159" t="str">
            <v>2 S 04 941 11</v>
          </cell>
          <cell r="B1159" t="str">
            <v>-</v>
          </cell>
          <cell r="C1159" t="str">
            <v>Descida d'água aterros em degraus - DAD 11</v>
          </cell>
          <cell r="D1159" t="str">
            <v>m</v>
          </cell>
          <cell r="H1159" t="str">
            <v>DNIT 021/2004-ES</v>
          </cell>
        </row>
        <row r="1160">
          <cell r="A1160" t="str">
            <v>2 S 04 941 12</v>
          </cell>
          <cell r="B1160" t="str">
            <v>-</v>
          </cell>
          <cell r="C1160" t="str">
            <v>Descida d'água aterros em degraus - arm - dad 12</v>
          </cell>
          <cell r="D1160" t="str">
            <v>m</v>
          </cell>
          <cell r="H1160" t="str">
            <v>DNIT 021/2004-ES</v>
          </cell>
        </row>
        <row r="1161">
          <cell r="A1161" t="str">
            <v>2 S 04 941 13</v>
          </cell>
          <cell r="B1161" t="str">
            <v>-</v>
          </cell>
          <cell r="C1161" t="str">
            <v>Descida d'água aterros em degraus - DAD 13</v>
          </cell>
          <cell r="D1161" t="str">
            <v>m</v>
          </cell>
          <cell r="H1161" t="str">
            <v>DNIT 021/2004-ES</v>
          </cell>
        </row>
        <row r="1162">
          <cell r="A1162" t="str">
            <v>2 S 04 941 14</v>
          </cell>
          <cell r="B1162" t="str">
            <v>-</v>
          </cell>
          <cell r="C1162" t="str">
            <v>Descida d'água aterros em degraus - arm - DAD 14</v>
          </cell>
          <cell r="D1162" t="str">
            <v>m</v>
          </cell>
          <cell r="H1162" t="str">
            <v>DNIT 021/2004-ES</v>
          </cell>
        </row>
        <row r="1163">
          <cell r="A1163" t="str">
            <v>2 S 04 941 15</v>
          </cell>
          <cell r="B1163" t="str">
            <v>-</v>
          </cell>
          <cell r="C1163" t="str">
            <v>Descida d'água aterros em degraus - DAD 15</v>
          </cell>
          <cell r="D1163" t="str">
            <v>m</v>
          </cell>
          <cell r="H1163" t="str">
            <v>DNIT 021/2004-ES</v>
          </cell>
        </row>
        <row r="1164">
          <cell r="A1164" t="str">
            <v>2 S 04 941 16</v>
          </cell>
          <cell r="B1164" t="str">
            <v>-</v>
          </cell>
          <cell r="C1164" t="str">
            <v>Descida d'água aterros em degraus - arm - DAD 16</v>
          </cell>
          <cell r="D1164" t="str">
            <v>m</v>
          </cell>
          <cell r="H1164" t="str">
            <v>DNIT 021/2004-ES</v>
          </cell>
        </row>
        <row r="1165">
          <cell r="A1165" t="str">
            <v>2 S 04 941 17</v>
          </cell>
          <cell r="B1165" t="str">
            <v>-</v>
          </cell>
          <cell r="C1165" t="str">
            <v>Descida d'água aterros em degraus - DAD 17</v>
          </cell>
          <cell r="D1165" t="str">
            <v>m</v>
          </cell>
          <cell r="H1165" t="str">
            <v>DNIT 021/2004-ES</v>
          </cell>
        </row>
        <row r="1166">
          <cell r="A1166" t="str">
            <v>2 S 04 941 18</v>
          </cell>
          <cell r="B1166" t="str">
            <v>-</v>
          </cell>
          <cell r="C1166" t="str">
            <v>Descida d'água aterros em degraus - arm - DAD 18</v>
          </cell>
          <cell r="D1166" t="str">
            <v>m</v>
          </cell>
          <cell r="H1166" t="str">
            <v>DNIT 021/2004-ES</v>
          </cell>
        </row>
        <row r="1167">
          <cell r="A1167" t="str">
            <v>2 S 04 941 31</v>
          </cell>
          <cell r="B1167" t="str">
            <v>-</v>
          </cell>
          <cell r="C1167" t="str">
            <v>Descida d'água cortes em degraus - DCD 01</v>
          </cell>
          <cell r="D1167" t="str">
            <v>m</v>
          </cell>
          <cell r="H1167" t="str">
            <v>DNIT 021/2004-ES</v>
          </cell>
        </row>
        <row r="1168">
          <cell r="A1168" t="str">
            <v>2 S 04 941 32</v>
          </cell>
          <cell r="B1168" t="str">
            <v>-</v>
          </cell>
          <cell r="C1168" t="str">
            <v>Descida d'água cortes em degraus - arm - DCD 02</v>
          </cell>
          <cell r="D1168" t="str">
            <v>m</v>
          </cell>
          <cell r="H1168" t="str">
            <v>DNIT 021/2004-ES</v>
          </cell>
        </row>
        <row r="1169">
          <cell r="A1169" t="str">
            <v>2 S 04 941 33</v>
          </cell>
          <cell r="B1169" t="str">
            <v>-</v>
          </cell>
          <cell r="C1169" t="str">
            <v>Descida d'água cortes em degraus - DCD 03</v>
          </cell>
          <cell r="D1169" t="str">
            <v>m</v>
          </cell>
          <cell r="H1169" t="str">
            <v>DNIT 021/2004-ES</v>
          </cell>
        </row>
        <row r="1170">
          <cell r="A1170" t="str">
            <v>2 S 04 941 34</v>
          </cell>
          <cell r="B1170" t="str">
            <v>-</v>
          </cell>
          <cell r="C1170" t="str">
            <v>Descida d'água cortes em degraus - arm - DCD 04</v>
          </cell>
          <cell r="D1170" t="str">
            <v>m</v>
          </cell>
          <cell r="H1170" t="str">
            <v>DNIT 021/2004-ES</v>
          </cell>
        </row>
        <row r="1171">
          <cell r="A1171" t="str">
            <v>2 S 04 941 51</v>
          </cell>
          <cell r="B1171" t="str">
            <v>-</v>
          </cell>
          <cell r="C1171" t="str">
            <v>Descida d'água aterros em degraus - DAD 01 AC/BC</v>
          </cell>
          <cell r="D1171" t="str">
            <v>m</v>
          </cell>
          <cell r="H1171" t="str">
            <v>DNIT 021/2004-ES</v>
          </cell>
        </row>
        <row r="1172">
          <cell r="A1172" t="str">
            <v>2 S 04 941 52</v>
          </cell>
          <cell r="B1172" t="str">
            <v>-</v>
          </cell>
          <cell r="C1172" t="str">
            <v>Descida d'água aterros em degraus arm-DAD 02 AC/BC</v>
          </cell>
          <cell r="D1172" t="str">
            <v>m</v>
          </cell>
          <cell r="H1172" t="str">
            <v>DNIT 021/2004-ES</v>
          </cell>
        </row>
        <row r="1173">
          <cell r="A1173" t="str">
            <v>2 S 04 941 53</v>
          </cell>
          <cell r="B1173" t="str">
            <v>-</v>
          </cell>
          <cell r="C1173" t="str">
            <v>Descida d'água aterros em degraus - DAD 03 AC/BC</v>
          </cell>
          <cell r="D1173" t="str">
            <v>m</v>
          </cell>
          <cell r="H1173" t="str">
            <v>DNIT 021/2004-ES</v>
          </cell>
        </row>
        <row r="1174">
          <cell r="A1174" t="str">
            <v>2 S 04 941 54</v>
          </cell>
          <cell r="B1174" t="str">
            <v>-</v>
          </cell>
          <cell r="C1174" t="str">
            <v>Descida d'água aterros em degraus arm-DAD 04 AC/BC</v>
          </cell>
          <cell r="D1174" t="str">
            <v>m</v>
          </cell>
          <cell r="H1174" t="str">
            <v>DNIT 021/2004-ES</v>
          </cell>
        </row>
        <row r="1175">
          <cell r="A1175" t="str">
            <v>2 S 04 941 55</v>
          </cell>
          <cell r="B1175" t="str">
            <v>-</v>
          </cell>
          <cell r="C1175" t="str">
            <v>Descida d'água aterros em degraus-DAD 05 AC/BC</v>
          </cell>
          <cell r="D1175" t="str">
            <v>m</v>
          </cell>
          <cell r="H1175" t="str">
            <v>DNIT 021/2004-ES</v>
          </cell>
        </row>
        <row r="1176">
          <cell r="A1176" t="str">
            <v>2 S 04 941 56</v>
          </cell>
          <cell r="B1176" t="str">
            <v>-</v>
          </cell>
          <cell r="C1176" t="str">
            <v>Descida d'água aterros em degraus - DAD 06 AC/BC</v>
          </cell>
          <cell r="D1176" t="str">
            <v>m</v>
          </cell>
          <cell r="H1176" t="str">
            <v>DNIT 021/2004-ES</v>
          </cell>
        </row>
        <row r="1177">
          <cell r="A1177" t="str">
            <v>2 S 04 941 57</v>
          </cell>
          <cell r="B1177" t="str">
            <v>-</v>
          </cell>
          <cell r="C1177" t="str">
            <v>Descida d'água aterros em degraus - DAD 07 AC/BC</v>
          </cell>
          <cell r="D1177" t="str">
            <v>m</v>
          </cell>
          <cell r="H1177" t="str">
            <v>DNIT 021/2004-ES</v>
          </cell>
        </row>
        <row r="1178">
          <cell r="A1178" t="str">
            <v>2 S 04 941 58</v>
          </cell>
          <cell r="B1178" t="str">
            <v>-</v>
          </cell>
          <cell r="C1178" t="str">
            <v>Descida d'água aterros em degraus arm-DAD 08 AC/BC</v>
          </cell>
          <cell r="D1178" t="str">
            <v>m</v>
          </cell>
          <cell r="H1178" t="str">
            <v>DNIT 021/2004-ES</v>
          </cell>
        </row>
        <row r="1179">
          <cell r="A1179" t="str">
            <v>2 S 04 941 59</v>
          </cell>
          <cell r="B1179" t="str">
            <v>-</v>
          </cell>
          <cell r="C1179" t="str">
            <v>Descida d'água aterros em degraus - DAD 09 AC/BC</v>
          </cell>
          <cell r="D1179" t="str">
            <v>m</v>
          </cell>
          <cell r="H1179" t="str">
            <v>DNIT 021/2004-ES</v>
          </cell>
        </row>
        <row r="1180">
          <cell r="A1180" t="str">
            <v>2 S 04 941 60</v>
          </cell>
          <cell r="B1180" t="str">
            <v>-</v>
          </cell>
          <cell r="C1180" t="str">
            <v>Descida d'água aterros em degraus arm-DAD 10 AC/BC</v>
          </cell>
          <cell r="D1180" t="str">
            <v>m</v>
          </cell>
          <cell r="H1180" t="str">
            <v>DNIT 021/2004-ES</v>
          </cell>
        </row>
        <row r="1181">
          <cell r="A1181" t="str">
            <v>2 S 04 941 61</v>
          </cell>
          <cell r="B1181" t="str">
            <v>-</v>
          </cell>
          <cell r="C1181" t="str">
            <v>Descida d'água aterros em degraus - DAD 11 AC/BC</v>
          </cell>
          <cell r="D1181" t="str">
            <v>m</v>
          </cell>
          <cell r="H1181" t="str">
            <v>DNIT 021/2004-ES</v>
          </cell>
        </row>
        <row r="1182">
          <cell r="A1182" t="str">
            <v>2 S 04 941 62</v>
          </cell>
          <cell r="B1182" t="str">
            <v>-</v>
          </cell>
          <cell r="C1182" t="str">
            <v>Descida d'água aterros em degraus arm-DAD 12 AC/BC</v>
          </cell>
          <cell r="D1182" t="str">
            <v>m</v>
          </cell>
          <cell r="H1182" t="str">
            <v>DNIT 021/2004-ES</v>
          </cell>
        </row>
        <row r="1183">
          <cell r="A1183" t="str">
            <v>2 S 04 941 63</v>
          </cell>
          <cell r="B1183" t="str">
            <v>-</v>
          </cell>
          <cell r="C1183" t="str">
            <v>Descida d'água aterros em degraus - DAD 13 AC/BC</v>
          </cell>
          <cell r="D1183" t="str">
            <v>m</v>
          </cell>
          <cell r="H1183" t="str">
            <v>DNIT 021/2004-ES</v>
          </cell>
        </row>
        <row r="1184">
          <cell r="A1184" t="str">
            <v>2 S 04 941 64</v>
          </cell>
          <cell r="B1184" t="str">
            <v>-</v>
          </cell>
          <cell r="C1184" t="str">
            <v>Descida d'água aterros em degraus arm-DAD 14 AC/BC</v>
          </cell>
          <cell r="D1184" t="str">
            <v>m</v>
          </cell>
          <cell r="H1184" t="str">
            <v>DNIT 021/2004-ES</v>
          </cell>
        </row>
        <row r="1185">
          <cell r="A1185" t="str">
            <v>2 S 04 941 65</v>
          </cell>
          <cell r="B1185" t="str">
            <v>-</v>
          </cell>
          <cell r="C1185" t="str">
            <v>Descida d'água aterros em degraus - DAD 15 AC/BC</v>
          </cell>
          <cell r="D1185" t="str">
            <v>m</v>
          </cell>
          <cell r="H1185" t="str">
            <v>DNIT 021/2004-ES</v>
          </cell>
        </row>
        <row r="1186">
          <cell r="A1186" t="str">
            <v>2 S 04 941 66</v>
          </cell>
          <cell r="B1186" t="str">
            <v>-</v>
          </cell>
          <cell r="C1186" t="str">
            <v>Descida d'água aterros em degraus arm-DAD 16 AC/BC</v>
          </cell>
          <cell r="D1186" t="str">
            <v>m</v>
          </cell>
          <cell r="H1186" t="str">
            <v>DNIT 021/2004-ES</v>
          </cell>
        </row>
        <row r="1187">
          <cell r="A1187" t="str">
            <v>2 S 04 941 67</v>
          </cell>
          <cell r="B1187" t="str">
            <v>-</v>
          </cell>
          <cell r="C1187" t="str">
            <v>Descida d'água aterros em degraus - DAD 17 AC/BC</v>
          </cell>
          <cell r="D1187" t="str">
            <v>m</v>
          </cell>
          <cell r="H1187" t="str">
            <v>DNIT 021/2004-ES</v>
          </cell>
        </row>
        <row r="1188">
          <cell r="A1188" t="str">
            <v>2 S 04 941 68</v>
          </cell>
          <cell r="B1188" t="str">
            <v>-</v>
          </cell>
          <cell r="C1188" t="str">
            <v>Descida d'água aterros em degraus arm-DAD 18 AC/BC</v>
          </cell>
          <cell r="D1188" t="str">
            <v>m</v>
          </cell>
          <cell r="H1188" t="str">
            <v>DNIT 021/2004-ES</v>
          </cell>
        </row>
        <row r="1189">
          <cell r="A1189" t="str">
            <v>2 S 04 941 81</v>
          </cell>
          <cell r="B1189" t="str">
            <v>-</v>
          </cell>
          <cell r="C1189" t="str">
            <v>Descida d'água cortes em degraus - DCD 01 AC/BC</v>
          </cell>
          <cell r="D1189" t="str">
            <v>m</v>
          </cell>
          <cell r="H1189" t="str">
            <v>DNIT 021/2004-ES</v>
          </cell>
        </row>
        <row r="1190">
          <cell r="A1190" t="str">
            <v>2 S 04 941 82</v>
          </cell>
          <cell r="B1190" t="str">
            <v>-</v>
          </cell>
          <cell r="C1190" t="str">
            <v>Descida d'água cortes em degraus arm-DCD 02 AC/BC</v>
          </cell>
          <cell r="D1190" t="str">
            <v>m</v>
          </cell>
          <cell r="H1190" t="str">
            <v>DNIT 021/2004-ES</v>
          </cell>
        </row>
        <row r="1191">
          <cell r="A1191" t="str">
            <v>2 S 04 941 83</v>
          </cell>
          <cell r="B1191" t="str">
            <v>-</v>
          </cell>
          <cell r="C1191" t="str">
            <v>Descida d'água cortes em degraus - DCD 03 AC/BC</v>
          </cell>
          <cell r="D1191" t="str">
            <v>m</v>
          </cell>
          <cell r="H1191" t="str">
            <v>DNIT 021/2004-ES</v>
          </cell>
        </row>
        <row r="1192">
          <cell r="A1192" t="str">
            <v>2 S 04 941 84</v>
          </cell>
          <cell r="B1192" t="str">
            <v>-</v>
          </cell>
          <cell r="C1192" t="str">
            <v>Descida d'água cortes em degraus arm-DCD 04 AC/BC</v>
          </cell>
          <cell r="D1192" t="str">
            <v>m</v>
          </cell>
          <cell r="H1192" t="str">
            <v>DNIT 021/2004-ES</v>
          </cell>
        </row>
        <row r="1193">
          <cell r="A1193" t="str">
            <v>2 S 04 942 01</v>
          </cell>
          <cell r="B1193" t="str">
            <v>-</v>
          </cell>
          <cell r="C1193" t="str">
            <v>Entrada d'água - EDA 01</v>
          </cell>
          <cell r="D1193" t="str">
            <v>und</v>
          </cell>
          <cell r="H1193" t="str">
            <v>DNIT 021/2004-ES</v>
          </cell>
        </row>
        <row r="1194">
          <cell r="A1194" t="str">
            <v>2 S 04 942 02</v>
          </cell>
          <cell r="B1194" t="str">
            <v>-</v>
          </cell>
          <cell r="C1194" t="str">
            <v>Entrada d'água - EDA 02</v>
          </cell>
          <cell r="D1194" t="str">
            <v>und</v>
          </cell>
          <cell r="H1194" t="str">
            <v>DNIT 021/2004-ES</v>
          </cell>
        </row>
        <row r="1195">
          <cell r="A1195" t="str">
            <v>2 S 04 942 51</v>
          </cell>
          <cell r="B1195" t="str">
            <v>-</v>
          </cell>
          <cell r="C1195" t="str">
            <v>Entrada d'água - EDA 01 AC/BC</v>
          </cell>
          <cell r="D1195" t="str">
            <v>und</v>
          </cell>
          <cell r="H1195" t="str">
            <v>DNIT 021/2004-ES</v>
          </cell>
        </row>
        <row r="1196">
          <cell r="A1196" t="str">
            <v>2 S 04 942 52</v>
          </cell>
          <cell r="B1196" t="str">
            <v>-</v>
          </cell>
          <cell r="C1196" t="str">
            <v>Entrada d'água - EDA 02 AC/BC</v>
          </cell>
          <cell r="D1196" t="str">
            <v>und</v>
          </cell>
          <cell r="H1196" t="str">
            <v>DNIT 021/2004-ES</v>
          </cell>
        </row>
        <row r="1197">
          <cell r="A1197" t="str">
            <v>2 S 04 950 01</v>
          </cell>
          <cell r="B1197" t="str">
            <v>-</v>
          </cell>
          <cell r="C1197" t="str">
            <v>Dissipador de energia - DES 01</v>
          </cell>
          <cell r="D1197" t="str">
            <v>und</v>
          </cell>
          <cell r="H1197" t="str">
            <v>DNIT 022/2004-ES</v>
          </cell>
        </row>
        <row r="1198">
          <cell r="A1198" t="str">
            <v>2 S 04 950 02</v>
          </cell>
          <cell r="B1198" t="str">
            <v>-</v>
          </cell>
          <cell r="C1198" t="str">
            <v>Dissipador de energia - DES 02</v>
          </cell>
          <cell r="D1198" t="str">
            <v>und</v>
          </cell>
          <cell r="H1198" t="str">
            <v>DNIT 022/2004-ES</v>
          </cell>
        </row>
        <row r="1199">
          <cell r="A1199" t="str">
            <v>2 S 04 950 03</v>
          </cell>
          <cell r="B1199" t="str">
            <v>-</v>
          </cell>
          <cell r="C1199" t="str">
            <v>Dissipador de energia - DES 03</v>
          </cell>
          <cell r="D1199" t="str">
            <v>und</v>
          </cell>
          <cell r="H1199" t="str">
            <v>DNIT 022/2004-ES</v>
          </cell>
        </row>
        <row r="1200">
          <cell r="A1200" t="str">
            <v>2 S 04 950 04</v>
          </cell>
          <cell r="B1200" t="str">
            <v>-</v>
          </cell>
          <cell r="C1200" t="str">
            <v>Dissipador de energia - DES04</v>
          </cell>
          <cell r="D1200" t="str">
            <v>und</v>
          </cell>
          <cell r="H1200" t="str">
            <v>DNIT 022/2004-ES</v>
          </cell>
        </row>
        <row r="1201">
          <cell r="A1201" t="str">
            <v>2 S 04 950 21</v>
          </cell>
          <cell r="B1201" t="str">
            <v>-</v>
          </cell>
          <cell r="C1201" t="str">
            <v>Dissipador de energia - DEB 01</v>
          </cell>
          <cell r="D1201" t="str">
            <v>und</v>
          </cell>
          <cell r="H1201" t="str">
            <v>DNIT 022/2004-ES</v>
          </cell>
        </row>
        <row r="1202">
          <cell r="A1202" t="str">
            <v>2 S 04 950 22</v>
          </cell>
          <cell r="B1202" t="str">
            <v>-</v>
          </cell>
          <cell r="C1202" t="str">
            <v>Dissipador de energia - DEB 02</v>
          </cell>
          <cell r="D1202" t="str">
            <v>und</v>
          </cell>
          <cell r="H1202" t="str">
            <v>DNIT 022/2004-ES</v>
          </cell>
        </row>
        <row r="1203">
          <cell r="A1203" t="str">
            <v>2 S 04 950 23</v>
          </cell>
          <cell r="B1203" t="str">
            <v>-</v>
          </cell>
          <cell r="C1203" t="str">
            <v>Dissipador de energia - DEB 03</v>
          </cell>
          <cell r="D1203" t="str">
            <v>und</v>
          </cell>
          <cell r="H1203" t="str">
            <v>DNIT 022/2004-ES</v>
          </cell>
        </row>
        <row r="1204">
          <cell r="A1204" t="str">
            <v>2 S 04 950 24</v>
          </cell>
          <cell r="B1204" t="str">
            <v>-</v>
          </cell>
          <cell r="C1204" t="str">
            <v>Dissipador de energia - DEB 04</v>
          </cell>
          <cell r="D1204" t="str">
            <v>und</v>
          </cell>
          <cell r="H1204" t="str">
            <v>DNIT 022/2004-ES</v>
          </cell>
        </row>
        <row r="1205">
          <cell r="A1205" t="str">
            <v>2 S 04 950 25</v>
          </cell>
          <cell r="B1205" t="str">
            <v>-</v>
          </cell>
          <cell r="C1205" t="str">
            <v>Dissipador de energia - DEB 05</v>
          </cell>
          <cell r="D1205" t="str">
            <v>und</v>
          </cell>
          <cell r="H1205" t="str">
            <v>DNIT 022/2004-ES</v>
          </cell>
        </row>
        <row r="1206">
          <cell r="A1206" t="str">
            <v>2 S 04 950 26</v>
          </cell>
          <cell r="B1206" t="str">
            <v>-</v>
          </cell>
          <cell r="C1206" t="str">
            <v>Dissipador de energia - DEB 06</v>
          </cell>
          <cell r="D1206" t="str">
            <v>und</v>
          </cell>
          <cell r="H1206" t="str">
            <v>DNIT 022/2004-ES</v>
          </cell>
        </row>
        <row r="1207">
          <cell r="A1207" t="str">
            <v>2 S 04 950 27</v>
          </cell>
          <cell r="B1207" t="str">
            <v>-</v>
          </cell>
          <cell r="C1207" t="str">
            <v>Dissipador de energia - DEB 07</v>
          </cell>
          <cell r="D1207" t="str">
            <v>und</v>
          </cell>
          <cell r="H1207" t="str">
            <v>DNIT 022/2004-ES</v>
          </cell>
        </row>
        <row r="1208">
          <cell r="A1208" t="str">
            <v>2 S 04 950 28</v>
          </cell>
          <cell r="B1208" t="str">
            <v>-</v>
          </cell>
          <cell r="C1208" t="str">
            <v>Dissipador de energia - DEB 08</v>
          </cell>
          <cell r="D1208" t="str">
            <v>und</v>
          </cell>
          <cell r="H1208" t="str">
            <v>DNIT 022/2004-ES</v>
          </cell>
        </row>
        <row r="1209">
          <cell r="A1209" t="str">
            <v>2 S 04 950 29</v>
          </cell>
          <cell r="B1209" t="str">
            <v>-</v>
          </cell>
          <cell r="C1209" t="str">
            <v>Dissipador de energia - DEB 09</v>
          </cell>
          <cell r="D1209" t="str">
            <v>und</v>
          </cell>
          <cell r="H1209" t="str">
            <v>DNIT 022/2004-ES</v>
          </cell>
        </row>
        <row r="1210">
          <cell r="A1210" t="str">
            <v>2 S 04 950 30</v>
          </cell>
          <cell r="B1210" t="str">
            <v>-</v>
          </cell>
          <cell r="C1210" t="str">
            <v>Dissipador de energia - DEB 10</v>
          </cell>
          <cell r="D1210" t="str">
            <v>und</v>
          </cell>
          <cell r="H1210" t="str">
            <v>DNIT 022/2004-ES</v>
          </cell>
        </row>
        <row r="1211">
          <cell r="A1211" t="str">
            <v>2 S 04 950 31</v>
          </cell>
          <cell r="B1211" t="str">
            <v>-</v>
          </cell>
          <cell r="C1211" t="str">
            <v>Dissipador de energia - DEB 11</v>
          </cell>
          <cell r="D1211" t="str">
            <v>und</v>
          </cell>
          <cell r="H1211" t="str">
            <v>DNIT 022/2004-ES</v>
          </cell>
        </row>
        <row r="1212">
          <cell r="A1212" t="str">
            <v>2 S 04 950 32</v>
          </cell>
          <cell r="B1212" t="str">
            <v>-</v>
          </cell>
          <cell r="C1212" t="str">
            <v>Dissipador de energia - DEB 12</v>
          </cell>
          <cell r="D1212" t="str">
            <v>und</v>
          </cell>
          <cell r="H1212" t="str">
            <v>DNIT 022/2004-ES</v>
          </cell>
        </row>
        <row r="1213">
          <cell r="A1213" t="str">
            <v>2 S 04 950 51</v>
          </cell>
          <cell r="B1213" t="str">
            <v>-</v>
          </cell>
          <cell r="C1213" t="str">
            <v>Dissipador de energia - DED 01</v>
          </cell>
          <cell r="D1213" t="str">
            <v>und</v>
          </cell>
          <cell r="H1213" t="str">
            <v>DNIT 022/2004-ES</v>
          </cell>
        </row>
        <row r="1214">
          <cell r="A1214" t="str">
            <v>2 S 04 950 61</v>
          </cell>
          <cell r="B1214" t="str">
            <v>-</v>
          </cell>
          <cell r="C1214" t="str">
            <v>Dissipador de energia - DES 01 AC/PC</v>
          </cell>
          <cell r="D1214" t="str">
            <v>und</v>
          </cell>
          <cell r="H1214" t="str">
            <v>DNIT 022/2004-ES</v>
          </cell>
        </row>
        <row r="1215">
          <cell r="A1215" t="str">
            <v>2 S 04 950 62</v>
          </cell>
          <cell r="B1215" t="str">
            <v>-</v>
          </cell>
          <cell r="C1215" t="str">
            <v>Dissipador de energia - DES 02 AC/PC</v>
          </cell>
          <cell r="D1215" t="str">
            <v>und</v>
          </cell>
          <cell r="H1215" t="str">
            <v>DNIT 022/2004-ES</v>
          </cell>
        </row>
        <row r="1216">
          <cell r="A1216" t="str">
            <v>2 S 04 950 63</v>
          </cell>
          <cell r="B1216" t="str">
            <v>-</v>
          </cell>
          <cell r="C1216" t="str">
            <v>Dissipador de energia - DES 03 AC/PC</v>
          </cell>
          <cell r="D1216" t="str">
            <v>und</v>
          </cell>
          <cell r="H1216" t="str">
            <v>DNIT 022/2004-ES</v>
          </cell>
        </row>
        <row r="1217">
          <cell r="A1217" t="str">
            <v>2 S 04 950 64</v>
          </cell>
          <cell r="B1217" t="str">
            <v>-</v>
          </cell>
          <cell r="C1217" t="str">
            <v>Dissipador de energia - DES 04 AC/PC</v>
          </cell>
          <cell r="D1217" t="str">
            <v>und</v>
          </cell>
          <cell r="H1217" t="str">
            <v>DNIT 022/2004-ES</v>
          </cell>
        </row>
        <row r="1218">
          <cell r="A1218" t="str">
            <v>2 S 04 950 71</v>
          </cell>
          <cell r="B1218" t="str">
            <v>-</v>
          </cell>
          <cell r="C1218" t="str">
            <v>Dissipador de energia - DEB 01 AC/BC/PC</v>
          </cell>
          <cell r="D1218" t="str">
            <v>und</v>
          </cell>
          <cell r="H1218" t="str">
            <v>DNIT 022/2004-ES</v>
          </cell>
        </row>
        <row r="1219">
          <cell r="A1219" t="str">
            <v>2 S 04 950 72</v>
          </cell>
          <cell r="B1219" t="str">
            <v>-</v>
          </cell>
          <cell r="C1219" t="str">
            <v>Dissipador de energia - DEB 02 AC/BC/PC</v>
          </cell>
          <cell r="D1219" t="str">
            <v>und</v>
          </cell>
          <cell r="H1219" t="str">
            <v>DNIT 022/2004-ES</v>
          </cell>
        </row>
        <row r="1220">
          <cell r="A1220" t="str">
            <v>2 S 04 950 73</v>
          </cell>
          <cell r="B1220" t="str">
            <v>-</v>
          </cell>
          <cell r="C1220" t="str">
            <v>Dissipador de energia - DEB 03 AC/BC/PC</v>
          </cell>
          <cell r="D1220" t="str">
            <v>und</v>
          </cell>
          <cell r="H1220" t="str">
            <v>DNIT 022/2004-ES</v>
          </cell>
        </row>
        <row r="1221">
          <cell r="A1221" t="str">
            <v>2 S 04 950 74</v>
          </cell>
          <cell r="B1221" t="str">
            <v>-</v>
          </cell>
          <cell r="C1221" t="str">
            <v>Dissipador de energia - DEB 04 AC/BC/PC</v>
          </cell>
          <cell r="D1221" t="str">
            <v>und</v>
          </cell>
          <cell r="H1221" t="str">
            <v>DNIT 022/2004-ES</v>
          </cell>
        </row>
        <row r="1222">
          <cell r="A1222" t="str">
            <v>2 S 04 950 75</v>
          </cell>
          <cell r="B1222" t="str">
            <v>-</v>
          </cell>
          <cell r="C1222" t="str">
            <v>Dissipador de energia - DEB 05 AC/BC/PC</v>
          </cell>
          <cell r="D1222" t="str">
            <v>und</v>
          </cell>
          <cell r="H1222" t="str">
            <v>DNIT 022/2004-ES</v>
          </cell>
        </row>
        <row r="1223">
          <cell r="A1223" t="str">
            <v>2 S 04 950 76</v>
          </cell>
          <cell r="B1223" t="str">
            <v>-</v>
          </cell>
          <cell r="C1223" t="str">
            <v>Dissipador de energia - DEB 06 AC/BC/PC</v>
          </cell>
          <cell r="D1223" t="str">
            <v>und</v>
          </cell>
          <cell r="H1223" t="str">
            <v>DNIT 022/2004-ES</v>
          </cell>
        </row>
        <row r="1224">
          <cell r="A1224" t="str">
            <v>2 S 04 950 77</v>
          </cell>
          <cell r="B1224" t="str">
            <v>-</v>
          </cell>
          <cell r="C1224" t="str">
            <v>Dissipador de energia - DEB 07 AC/BC/PC</v>
          </cell>
          <cell r="D1224" t="str">
            <v>und</v>
          </cell>
          <cell r="H1224" t="str">
            <v>DNIT 022/2004-ES</v>
          </cell>
        </row>
        <row r="1225">
          <cell r="A1225" t="str">
            <v>2 S 04 950 78</v>
          </cell>
          <cell r="B1225" t="str">
            <v>-</v>
          </cell>
          <cell r="C1225" t="str">
            <v>Dissipador de energia - DEB 08 AC/BC/PC</v>
          </cell>
          <cell r="D1225" t="str">
            <v>und</v>
          </cell>
          <cell r="H1225" t="str">
            <v>DNIT 022/2004-ES</v>
          </cell>
        </row>
        <row r="1226">
          <cell r="A1226" t="str">
            <v>2 S 04 950 79</v>
          </cell>
          <cell r="B1226" t="str">
            <v>-</v>
          </cell>
          <cell r="C1226" t="str">
            <v>Dissipador de energia - DEB 09 AC/BC/PC</v>
          </cell>
          <cell r="D1226" t="str">
            <v>und</v>
          </cell>
          <cell r="H1226" t="str">
            <v>DNIT 022/2004-ES</v>
          </cell>
        </row>
        <row r="1227">
          <cell r="A1227" t="str">
            <v>2 S 04 950 80</v>
          </cell>
          <cell r="B1227" t="str">
            <v>-</v>
          </cell>
          <cell r="C1227" t="str">
            <v>Dissipador de energia - DEB 10 AC/BC/PC</v>
          </cell>
          <cell r="D1227" t="str">
            <v>und</v>
          </cell>
          <cell r="H1227" t="str">
            <v>DNIT 022/2004-ES</v>
          </cell>
        </row>
        <row r="1228">
          <cell r="A1228" t="str">
            <v>2 S 04 950 81</v>
          </cell>
          <cell r="B1228" t="str">
            <v>-</v>
          </cell>
          <cell r="C1228" t="str">
            <v>Dissipador de energia - DEB 11 AC/BC/PC</v>
          </cell>
          <cell r="D1228" t="str">
            <v>und</v>
          </cell>
          <cell r="H1228" t="str">
            <v>DNIT 022/2004-ES</v>
          </cell>
        </row>
        <row r="1229">
          <cell r="A1229" t="str">
            <v>2 S 04 950 82</v>
          </cell>
          <cell r="B1229" t="str">
            <v>-</v>
          </cell>
          <cell r="C1229" t="str">
            <v>Dissipador de energia - DEB 12 AC/BC/PC</v>
          </cell>
          <cell r="D1229" t="str">
            <v>und</v>
          </cell>
          <cell r="H1229" t="str">
            <v>DNIT 022/2004-ES</v>
          </cell>
        </row>
        <row r="1230">
          <cell r="A1230" t="str">
            <v>2 S 04 950 99</v>
          </cell>
          <cell r="B1230" t="str">
            <v>-</v>
          </cell>
          <cell r="C1230" t="str">
            <v>Dissipador de energia - DED 01 AC/BC</v>
          </cell>
          <cell r="D1230" t="str">
            <v>und</v>
          </cell>
          <cell r="H1230" t="str">
            <v>DNIT 022/2004-ES</v>
          </cell>
        </row>
        <row r="1231">
          <cell r="A1231" t="str">
            <v>2 S 04 960 01</v>
          </cell>
          <cell r="B1231" t="str">
            <v>-</v>
          </cell>
          <cell r="C1231" t="str">
            <v>Boca de lobo simples grelha concr. - BLS 01</v>
          </cell>
          <cell r="D1231" t="str">
            <v>und</v>
          </cell>
          <cell r="H1231" t="str">
            <v>DNIT 030/2004-ES</v>
          </cell>
        </row>
        <row r="1232">
          <cell r="A1232" t="str">
            <v>2 S 04 960 02</v>
          </cell>
          <cell r="B1232" t="str">
            <v>-</v>
          </cell>
          <cell r="C1232" t="str">
            <v>Boca de lobo simples grelha concr. - BLS 02</v>
          </cell>
          <cell r="D1232" t="str">
            <v>und</v>
          </cell>
          <cell r="H1232" t="str">
            <v>DNIT 030/2004-ES</v>
          </cell>
        </row>
        <row r="1233">
          <cell r="A1233" t="str">
            <v>2 S 04 960 03</v>
          </cell>
          <cell r="B1233" t="str">
            <v>-</v>
          </cell>
          <cell r="C1233" t="str">
            <v>Boca de lobo simples grelha concr. - BLS 03</v>
          </cell>
          <cell r="D1233" t="str">
            <v>und</v>
          </cell>
          <cell r="H1233" t="str">
            <v>DNIT 030/2004-ES</v>
          </cell>
        </row>
        <row r="1234">
          <cell r="A1234" t="str">
            <v>2 S 04 960 04</v>
          </cell>
          <cell r="B1234" t="str">
            <v>-</v>
          </cell>
          <cell r="C1234" t="str">
            <v>Boca de lobo simples grelha concr. - BLS 04</v>
          </cell>
          <cell r="D1234" t="str">
            <v>und</v>
          </cell>
          <cell r="H1234" t="str">
            <v>DNIT 030/2004-ES</v>
          </cell>
        </row>
        <row r="1235">
          <cell r="A1235" t="str">
            <v>2 S 04 960 05</v>
          </cell>
          <cell r="B1235" t="str">
            <v>-</v>
          </cell>
          <cell r="C1235" t="str">
            <v>Boca de lobo simples grelha concr. - BLS 05</v>
          </cell>
          <cell r="D1235" t="str">
            <v>und</v>
          </cell>
          <cell r="H1235" t="str">
            <v>DNIT 030/2004-ES</v>
          </cell>
        </row>
        <row r="1236">
          <cell r="A1236" t="str">
            <v>2 S 04 960 06</v>
          </cell>
          <cell r="B1236" t="str">
            <v>-</v>
          </cell>
          <cell r="C1236" t="str">
            <v>Boca de lobo simples grelha concr. - BLS 06</v>
          </cell>
          <cell r="D1236" t="str">
            <v>und</v>
          </cell>
          <cell r="H1236" t="str">
            <v>DNIT 030/2004-ES</v>
          </cell>
        </row>
        <row r="1237">
          <cell r="A1237" t="str">
            <v>2 S 04 960 07</v>
          </cell>
          <cell r="B1237" t="str">
            <v>-</v>
          </cell>
          <cell r="C1237" t="str">
            <v>Boca de lobo simples grelha concr. - BLS 07</v>
          </cell>
          <cell r="D1237" t="str">
            <v>und</v>
          </cell>
          <cell r="H1237" t="str">
            <v>DNIT 030/2004-ES</v>
          </cell>
        </row>
        <row r="1238">
          <cell r="A1238" t="str">
            <v>2 S 04 960 51</v>
          </cell>
          <cell r="B1238" t="str">
            <v>-</v>
          </cell>
          <cell r="C1238" t="str">
            <v>Boca de lobo simples grelha concr. BLS 01 AC/BC</v>
          </cell>
          <cell r="D1238" t="str">
            <v>und</v>
          </cell>
          <cell r="H1238" t="str">
            <v>DNIT 030/2004-ES</v>
          </cell>
        </row>
        <row r="1239">
          <cell r="A1239" t="str">
            <v>2 S 04 960 52</v>
          </cell>
          <cell r="B1239" t="str">
            <v>-</v>
          </cell>
          <cell r="C1239" t="str">
            <v>Boca de lobo simples grelha concr. BLS 02 AC/BC</v>
          </cell>
          <cell r="D1239" t="str">
            <v>und</v>
          </cell>
          <cell r="H1239" t="str">
            <v>DNIT 030/2004-ES</v>
          </cell>
        </row>
        <row r="1240">
          <cell r="A1240" t="str">
            <v>2 S 04 960 53</v>
          </cell>
          <cell r="B1240" t="str">
            <v>-</v>
          </cell>
          <cell r="C1240" t="str">
            <v>Boca de lobo simples grelha concr. BLS 03 AC/BC</v>
          </cell>
          <cell r="D1240" t="str">
            <v>und</v>
          </cell>
          <cell r="H1240" t="str">
            <v>DNIT 030/2004-ES</v>
          </cell>
        </row>
        <row r="1241">
          <cell r="A1241" t="str">
            <v>2 S 04 960 54</v>
          </cell>
          <cell r="B1241" t="str">
            <v>-</v>
          </cell>
          <cell r="C1241" t="str">
            <v>Boca de lobo simples grelha concr. BLS 04 AC/BC</v>
          </cell>
          <cell r="D1241" t="str">
            <v>und</v>
          </cell>
          <cell r="H1241" t="str">
            <v>DNIT 030/2004-ES</v>
          </cell>
        </row>
        <row r="1242">
          <cell r="A1242" t="str">
            <v>2 S 04 960 55</v>
          </cell>
          <cell r="B1242" t="str">
            <v>-</v>
          </cell>
          <cell r="C1242" t="str">
            <v>Boca de lobo simples grelha concr. BLS 05 AC/BC</v>
          </cell>
          <cell r="D1242" t="str">
            <v>und</v>
          </cell>
          <cell r="H1242" t="str">
            <v>DNIT 030/2004-ES</v>
          </cell>
        </row>
        <row r="1243">
          <cell r="A1243" t="str">
            <v>2 S 04 960 56</v>
          </cell>
          <cell r="B1243" t="str">
            <v>-</v>
          </cell>
          <cell r="C1243" t="str">
            <v>Boca de lobo simples grelha concr. BLS 06 AC/BC</v>
          </cell>
          <cell r="D1243" t="str">
            <v>und</v>
          </cell>
          <cell r="H1243" t="str">
            <v>DNIT 030/2004-ES</v>
          </cell>
        </row>
        <row r="1244">
          <cell r="A1244" t="str">
            <v>2 S 04 960 57</v>
          </cell>
          <cell r="B1244" t="str">
            <v>-</v>
          </cell>
          <cell r="C1244" t="str">
            <v>Boca de lobo simples grelha concr. BLS 07 AC/BC</v>
          </cell>
          <cell r="D1244" t="str">
            <v>und</v>
          </cell>
          <cell r="H1244" t="str">
            <v>DNIT 030/2004-ES</v>
          </cell>
        </row>
        <row r="1245">
          <cell r="A1245" t="str">
            <v>2 S 04 961 01</v>
          </cell>
          <cell r="B1245" t="str">
            <v>-</v>
          </cell>
          <cell r="C1245" t="str">
            <v>Boca de lobo dupla com grelha de concreto - BLD 01</v>
          </cell>
          <cell r="D1245" t="str">
            <v>und</v>
          </cell>
          <cell r="H1245" t="str">
            <v>DNIT 030/2004-ES</v>
          </cell>
        </row>
        <row r="1246">
          <cell r="A1246" t="str">
            <v>2 S 04 961 02</v>
          </cell>
          <cell r="B1246" t="str">
            <v>-</v>
          </cell>
          <cell r="C1246" t="str">
            <v>Boca de lobo dupla com grelha de concreto - BLD 02</v>
          </cell>
          <cell r="D1246" t="str">
            <v>und</v>
          </cell>
          <cell r="H1246" t="str">
            <v>DNIT 030/2004-ES</v>
          </cell>
        </row>
        <row r="1247">
          <cell r="A1247" t="str">
            <v>2 S 04 961 03</v>
          </cell>
          <cell r="B1247" t="str">
            <v>-</v>
          </cell>
          <cell r="C1247" t="str">
            <v>Boca de lobo dupla com grelha de concreto - BLD 03</v>
          </cell>
          <cell r="D1247" t="str">
            <v>und</v>
          </cell>
          <cell r="H1247" t="str">
            <v>DNIT 030/2004-ES</v>
          </cell>
        </row>
        <row r="1248">
          <cell r="A1248" t="str">
            <v>2 S 04 961 04</v>
          </cell>
          <cell r="B1248" t="str">
            <v>-</v>
          </cell>
          <cell r="C1248" t="str">
            <v>Boca de lobo dupla com grelha de concreto - BLD 04</v>
          </cell>
          <cell r="D1248" t="str">
            <v>und</v>
          </cell>
          <cell r="H1248" t="str">
            <v>DNIT 030/2004-ES</v>
          </cell>
        </row>
        <row r="1249">
          <cell r="A1249" t="str">
            <v>2 S 04 961 05</v>
          </cell>
          <cell r="B1249" t="str">
            <v>-</v>
          </cell>
          <cell r="C1249" t="str">
            <v>Boca de lobo dupla com grelha de concreto - BLD 05</v>
          </cell>
          <cell r="D1249" t="str">
            <v>und</v>
          </cell>
          <cell r="H1249" t="str">
            <v>DNIT 030/2004-ES</v>
          </cell>
        </row>
        <row r="1250">
          <cell r="A1250" t="str">
            <v>2 S 04 961 06</v>
          </cell>
          <cell r="B1250" t="str">
            <v>-</v>
          </cell>
          <cell r="C1250" t="str">
            <v>Boca de lobo dupla com grelha de concreto - BLD 06</v>
          </cell>
          <cell r="D1250" t="str">
            <v>und</v>
          </cell>
          <cell r="H1250" t="str">
            <v>DNIT 030/2004-ES</v>
          </cell>
        </row>
        <row r="1251">
          <cell r="A1251" t="str">
            <v>2 S 04 961 07</v>
          </cell>
          <cell r="B1251" t="str">
            <v>-</v>
          </cell>
          <cell r="C1251" t="str">
            <v>Boca de lobo dupla com grelha de concreto - BLD 07</v>
          </cell>
          <cell r="D1251" t="str">
            <v>und</v>
          </cell>
          <cell r="H1251" t="str">
            <v>DNIT 030/2004-ES</v>
          </cell>
        </row>
        <row r="1252">
          <cell r="A1252" t="str">
            <v>2 S 04 961 51</v>
          </cell>
          <cell r="B1252" t="str">
            <v>-</v>
          </cell>
          <cell r="C1252" t="str">
            <v>Boca de lobo dupla grelha concr. BLD 01 AC/BC</v>
          </cell>
          <cell r="D1252" t="str">
            <v>und</v>
          </cell>
          <cell r="H1252" t="str">
            <v>DNIT 030/2004-ES</v>
          </cell>
        </row>
        <row r="1253">
          <cell r="A1253" t="str">
            <v>2 S 04 961 52</v>
          </cell>
          <cell r="B1253" t="str">
            <v>-</v>
          </cell>
          <cell r="C1253" t="str">
            <v>Boca de lobo dupla grelha concr. BLD 02 AC/BC</v>
          </cell>
          <cell r="D1253" t="str">
            <v>und</v>
          </cell>
          <cell r="H1253" t="str">
            <v>DNIT 030/2004-ES</v>
          </cell>
        </row>
        <row r="1254">
          <cell r="A1254" t="str">
            <v>2 S 04 961 53</v>
          </cell>
          <cell r="B1254" t="str">
            <v>-</v>
          </cell>
          <cell r="C1254" t="str">
            <v>Boca de lobo dupla grelha concr. BLD 03 AC/BC</v>
          </cell>
          <cell r="D1254" t="str">
            <v>und</v>
          </cell>
          <cell r="H1254" t="str">
            <v>DNIT 030/2004-ES</v>
          </cell>
        </row>
        <row r="1255">
          <cell r="A1255" t="str">
            <v>2 S 04 961 54</v>
          </cell>
          <cell r="B1255" t="str">
            <v>-</v>
          </cell>
          <cell r="C1255" t="str">
            <v>Boca de lobo dupla grelha concr. BLD 04 AC/BC</v>
          </cell>
          <cell r="D1255" t="str">
            <v>und</v>
          </cell>
          <cell r="H1255" t="str">
            <v>DNIT 030/2004-ES</v>
          </cell>
        </row>
        <row r="1256">
          <cell r="A1256" t="str">
            <v>2 S 04 961 55</v>
          </cell>
          <cell r="B1256" t="str">
            <v>-</v>
          </cell>
          <cell r="C1256" t="str">
            <v>Boca de lobo dupla grelha concr. BLD 05 AC/BC</v>
          </cell>
          <cell r="D1256" t="str">
            <v>und</v>
          </cell>
          <cell r="H1256" t="str">
            <v>DNIT 030/2004-ES</v>
          </cell>
        </row>
        <row r="1257">
          <cell r="A1257" t="str">
            <v>2 S 04 961 56</v>
          </cell>
          <cell r="B1257" t="str">
            <v>-</v>
          </cell>
          <cell r="C1257" t="str">
            <v>Boca de lobo dupla grelha concr. BLD 06 AC/BC</v>
          </cell>
          <cell r="D1257" t="str">
            <v>und</v>
          </cell>
          <cell r="H1257" t="str">
            <v>DNIT 030/2004-ES</v>
          </cell>
        </row>
        <row r="1258">
          <cell r="A1258" t="str">
            <v>2 S 04 961 57</v>
          </cell>
          <cell r="B1258" t="str">
            <v>-</v>
          </cell>
          <cell r="C1258" t="str">
            <v>Boca de lobo dupla grelha concr. BLD 07 AC/BC</v>
          </cell>
          <cell r="D1258" t="str">
            <v>und</v>
          </cell>
          <cell r="H1258" t="str">
            <v>DNIT 030/2004-ES</v>
          </cell>
        </row>
        <row r="1259">
          <cell r="A1259" t="str">
            <v>2 S 04 962 01</v>
          </cell>
          <cell r="B1259" t="str">
            <v>-</v>
          </cell>
          <cell r="C1259" t="str">
            <v>Caixa de ligação e passagem - CLP 01</v>
          </cell>
          <cell r="D1259" t="str">
            <v>und</v>
          </cell>
          <cell r="H1259" t="str">
            <v>DNIT 030/2004-ES</v>
          </cell>
        </row>
        <row r="1260">
          <cell r="A1260" t="str">
            <v>2 S 04 962 02</v>
          </cell>
          <cell r="B1260" t="str">
            <v>-</v>
          </cell>
          <cell r="C1260" t="str">
            <v>Caixa de ligação e passagem - CLP 02</v>
          </cell>
          <cell r="D1260" t="str">
            <v>und</v>
          </cell>
          <cell r="H1260" t="str">
            <v>DNIT 030/2004-ES</v>
          </cell>
        </row>
        <row r="1261">
          <cell r="A1261" t="str">
            <v>2 S 04 962 03</v>
          </cell>
          <cell r="B1261" t="str">
            <v>-</v>
          </cell>
          <cell r="C1261" t="str">
            <v>Caixa de ligação e passagem - CLP 03</v>
          </cell>
          <cell r="D1261" t="str">
            <v>und</v>
          </cell>
          <cell r="H1261" t="str">
            <v>DNIT 030/2004-ES</v>
          </cell>
        </row>
        <row r="1262">
          <cell r="A1262" t="str">
            <v>2 S 04 962 04</v>
          </cell>
          <cell r="B1262" t="str">
            <v>-</v>
          </cell>
          <cell r="C1262" t="str">
            <v>Caixa de ligação e passagem - CLP 04</v>
          </cell>
          <cell r="D1262" t="str">
            <v>und</v>
          </cell>
          <cell r="H1262" t="str">
            <v>DNIT 030/2004-ES</v>
          </cell>
        </row>
        <row r="1263">
          <cell r="A1263" t="str">
            <v>2 S 04 962 05</v>
          </cell>
          <cell r="B1263" t="str">
            <v>-</v>
          </cell>
          <cell r="C1263" t="str">
            <v>Caixa de ligação e passagem - CLP 05</v>
          </cell>
          <cell r="D1263" t="str">
            <v>und</v>
          </cell>
          <cell r="H1263" t="str">
            <v>DNIT 030/2004-ES</v>
          </cell>
        </row>
        <row r="1264">
          <cell r="A1264" t="str">
            <v>2 S 04 962 06</v>
          </cell>
          <cell r="B1264" t="str">
            <v>-</v>
          </cell>
          <cell r="C1264" t="str">
            <v>Caixa de ligação e passagem - CLP 06</v>
          </cell>
          <cell r="D1264" t="str">
            <v>und</v>
          </cell>
          <cell r="H1264" t="str">
            <v>DNIT 030/2004-ES</v>
          </cell>
        </row>
        <row r="1265">
          <cell r="A1265" t="str">
            <v>2 S 04 962 07</v>
          </cell>
          <cell r="B1265" t="str">
            <v>-</v>
          </cell>
          <cell r="C1265" t="str">
            <v>Caixa de ligação e passagem - CLP 07</v>
          </cell>
          <cell r="D1265" t="str">
            <v>und</v>
          </cell>
          <cell r="H1265" t="str">
            <v>DNIT 030/2004-ES</v>
          </cell>
        </row>
        <row r="1266">
          <cell r="A1266" t="str">
            <v>2 S 04 962 08</v>
          </cell>
          <cell r="B1266" t="str">
            <v>-</v>
          </cell>
          <cell r="C1266" t="str">
            <v>Caixa de ligação e passagem - CLP 08</v>
          </cell>
          <cell r="D1266" t="str">
            <v>und</v>
          </cell>
          <cell r="H1266" t="str">
            <v>DNIT 030/2004-ES</v>
          </cell>
        </row>
        <row r="1267">
          <cell r="A1267" t="str">
            <v>2 S 04 962 09</v>
          </cell>
          <cell r="B1267" t="str">
            <v>-</v>
          </cell>
          <cell r="C1267" t="str">
            <v>Caixa de ligação e passagem - CLP 09</v>
          </cell>
          <cell r="D1267" t="str">
            <v>und</v>
          </cell>
          <cell r="H1267" t="str">
            <v>DNIT 030/2004-ES</v>
          </cell>
        </row>
        <row r="1268">
          <cell r="A1268" t="str">
            <v>2 S 04 962 10</v>
          </cell>
          <cell r="B1268" t="str">
            <v>-</v>
          </cell>
          <cell r="C1268" t="str">
            <v>Caixa de ligação e passagem - CLP 10</v>
          </cell>
          <cell r="D1268" t="str">
            <v>und</v>
          </cell>
          <cell r="H1268" t="str">
            <v>DNIT 030/2004-ES</v>
          </cell>
        </row>
        <row r="1269">
          <cell r="A1269" t="str">
            <v>2 S 04 962 11</v>
          </cell>
          <cell r="B1269" t="str">
            <v>-</v>
          </cell>
          <cell r="C1269" t="str">
            <v>Caixa de ligação e passagem - CLP 11</v>
          </cell>
          <cell r="D1269" t="str">
            <v>und</v>
          </cell>
          <cell r="H1269" t="str">
            <v>DNIT 030/2004-ES</v>
          </cell>
        </row>
        <row r="1270">
          <cell r="A1270" t="str">
            <v>2 S 04 962 12</v>
          </cell>
          <cell r="B1270" t="str">
            <v>-</v>
          </cell>
          <cell r="C1270" t="str">
            <v>Caixa de ligação e passagem - CLP 12</v>
          </cell>
          <cell r="D1270" t="str">
            <v>und</v>
          </cell>
          <cell r="H1270" t="str">
            <v>DNIT 030/2004-ES</v>
          </cell>
        </row>
        <row r="1271">
          <cell r="A1271" t="str">
            <v>2 S 04 962 13</v>
          </cell>
          <cell r="B1271" t="str">
            <v>-</v>
          </cell>
          <cell r="C1271" t="str">
            <v>Caixa de ligação e passagem - CLP 13</v>
          </cell>
          <cell r="D1271" t="str">
            <v>und</v>
          </cell>
          <cell r="H1271" t="str">
            <v>DNIT 030/2004-ES</v>
          </cell>
        </row>
        <row r="1272">
          <cell r="A1272" t="str">
            <v>2 S 04 962 14</v>
          </cell>
          <cell r="B1272" t="str">
            <v>-</v>
          </cell>
          <cell r="C1272" t="str">
            <v>Caixa de ligação e passagem - CLP 14</v>
          </cell>
          <cell r="D1272" t="str">
            <v>und</v>
          </cell>
          <cell r="H1272" t="str">
            <v>DNIT 030/2004-ES</v>
          </cell>
        </row>
        <row r="1273">
          <cell r="A1273" t="str">
            <v>2 S 04 962 15</v>
          </cell>
          <cell r="B1273" t="str">
            <v>-</v>
          </cell>
          <cell r="C1273" t="str">
            <v>Caixa de ligação e passagem - CLP 15</v>
          </cell>
          <cell r="D1273" t="str">
            <v>und</v>
          </cell>
          <cell r="H1273" t="str">
            <v>DNIT 030/2004-ES</v>
          </cell>
        </row>
        <row r="1274">
          <cell r="A1274" t="str">
            <v>2 S 04 962 16</v>
          </cell>
          <cell r="B1274" t="str">
            <v>-</v>
          </cell>
          <cell r="C1274" t="str">
            <v>Caixa de ligação e passagem - CLP 16</v>
          </cell>
          <cell r="D1274" t="str">
            <v>und</v>
          </cell>
          <cell r="H1274" t="str">
            <v>DNIT 030/2004-ES</v>
          </cell>
        </row>
        <row r="1275">
          <cell r="A1275" t="str">
            <v>2 S 04 962 17</v>
          </cell>
          <cell r="B1275" t="str">
            <v>-</v>
          </cell>
          <cell r="C1275" t="str">
            <v>Caixa de ligação e passagem - CLP 17</v>
          </cell>
          <cell r="D1275" t="str">
            <v>und</v>
          </cell>
          <cell r="H1275" t="str">
            <v>DNIT 030/2004-ES</v>
          </cell>
        </row>
        <row r="1276">
          <cell r="A1276" t="str">
            <v>2 S 04 962 18</v>
          </cell>
          <cell r="B1276" t="str">
            <v>-</v>
          </cell>
          <cell r="C1276" t="str">
            <v>Caixa de ligação e passagem - CLP 18</v>
          </cell>
          <cell r="D1276" t="str">
            <v>und</v>
          </cell>
          <cell r="H1276" t="str">
            <v>DNIT 030/2004-ES</v>
          </cell>
        </row>
        <row r="1277">
          <cell r="A1277" t="str">
            <v>2 S 04 962 51</v>
          </cell>
          <cell r="B1277" t="str">
            <v>-</v>
          </cell>
          <cell r="C1277" t="str">
            <v>Caixa de ligação e passagem - CLP 01 AC/BC</v>
          </cell>
          <cell r="D1277" t="str">
            <v>und</v>
          </cell>
          <cell r="H1277" t="str">
            <v>DNIT 030/2004-ES</v>
          </cell>
        </row>
        <row r="1278">
          <cell r="A1278" t="str">
            <v>2 S 04 962 52</v>
          </cell>
          <cell r="B1278" t="str">
            <v>-</v>
          </cell>
          <cell r="C1278" t="str">
            <v>Caixa de ligação e passagem - CLP 02 AC/BC</v>
          </cell>
          <cell r="D1278" t="str">
            <v>und</v>
          </cell>
          <cell r="H1278" t="str">
            <v>DNIT 030/2004-ES</v>
          </cell>
        </row>
        <row r="1279">
          <cell r="A1279" t="str">
            <v>2 S 04 962 53</v>
          </cell>
          <cell r="B1279" t="str">
            <v>-</v>
          </cell>
          <cell r="C1279" t="str">
            <v>Caixa de ligação e passagem - CLP 03 AC/BC</v>
          </cell>
          <cell r="D1279" t="str">
            <v>und</v>
          </cell>
          <cell r="H1279" t="str">
            <v>DNIT 030/2004-ES</v>
          </cell>
        </row>
        <row r="1280">
          <cell r="A1280" t="str">
            <v>2 S 04 962 54</v>
          </cell>
          <cell r="B1280" t="str">
            <v>-</v>
          </cell>
          <cell r="C1280" t="str">
            <v>Caixa de ligação e passagem - CLP 04 AC/BC</v>
          </cell>
          <cell r="D1280" t="str">
            <v>und</v>
          </cell>
          <cell r="H1280" t="str">
            <v>DNIT 030/2004-ES</v>
          </cell>
        </row>
        <row r="1281">
          <cell r="A1281" t="str">
            <v>2 S 04 962 55</v>
          </cell>
          <cell r="B1281" t="str">
            <v>-</v>
          </cell>
          <cell r="C1281" t="str">
            <v>Caixa de ligação e passagem - CLP 05 AC/BC</v>
          </cell>
          <cell r="D1281" t="str">
            <v>und</v>
          </cell>
          <cell r="H1281" t="str">
            <v>DNIT 030/2004-ES</v>
          </cell>
        </row>
        <row r="1282">
          <cell r="A1282" t="str">
            <v>2 S 04 962 56</v>
          </cell>
          <cell r="B1282" t="str">
            <v>-</v>
          </cell>
          <cell r="C1282" t="str">
            <v>Caixa de ligação e passagem - CLP 06 AC/BC</v>
          </cell>
          <cell r="D1282" t="str">
            <v>und</v>
          </cell>
          <cell r="H1282" t="str">
            <v>DNIT 030/2004-ES</v>
          </cell>
        </row>
        <row r="1283">
          <cell r="A1283" t="str">
            <v>2 S 04 962 57</v>
          </cell>
          <cell r="B1283" t="str">
            <v>-</v>
          </cell>
          <cell r="C1283" t="str">
            <v>Caixa de ligação e passagem - CLP 07 AC/BC</v>
          </cell>
          <cell r="D1283" t="str">
            <v>und</v>
          </cell>
          <cell r="H1283" t="str">
            <v>DNIT 030/2004-ES</v>
          </cell>
        </row>
        <row r="1284">
          <cell r="A1284" t="str">
            <v>2 S 04 962 58</v>
          </cell>
          <cell r="B1284" t="str">
            <v>-</v>
          </cell>
          <cell r="C1284" t="str">
            <v>Caixa de ligação e passagem - CLP 08 AC/BC</v>
          </cell>
          <cell r="D1284" t="str">
            <v>und</v>
          </cell>
          <cell r="H1284" t="str">
            <v>DNIT 030/2004-ES</v>
          </cell>
        </row>
        <row r="1285">
          <cell r="A1285" t="str">
            <v>2 S 04 962 59</v>
          </cell>
          <cell r="B1285" t="str">
            <v>-</v>
          </cell>
          <cell r="C1285" t="str">
            <v>Caixa de ligação e passagem - CLP 09 AC/BC</v>
          </cell>
          <cell r="D1285" t="str">
            <v>und</v>
          </cell>
          <cell r="H1285" t="str">
            <v>DNIT 030/2004-ES</v>
          </cell>
        </row>
        <row r="1286">
          <cell r="A1286" t="str">
            <v>2 S 04 962 60</v>
          </cell>
          <cell r="B1286" t="str">
            <v>-</v>
          </cell>
          <cell r="C1286" t="str">
            <v>Caixa de ligação e passagem - CLP 10 AC/BC</v>
          </cell>
          <cell r="D1286" t="str">
            <v>und</v>
          </cell>
          <cell r="H1286" t="str">
            <v>DNIT 030/2004-ES</v>
          </cell>
        </row>
        <row r="1287">
          <cell r="A1287" t="str">
            <v>2 S 04 962 61</v>
          </cell>
          <cell r="B1287" t="str">
            <v>-</v>
          </cell>
          <cell r="C1287" t="str">
            <v>Caixa de ligação e passagem - CLP 11 AC/BC</v>
          </cell>
          <cell r="D1287" t="str">
            <v>und</v>
          </cell>
          <cell r="H1287" t="str">
            <v>DNIT 030/2004-ES</v>
          </cell>
        </row>
        <row r="1288">
          <cell r="A1288" t="str">
            <v>2 S 04 962 62</v>
          </cell>
          <cell r="B1288" t="str">
            <v>-</v>
          </cell>
          <cell r="C1288" t="str">
            <v>Caixa de ligação e passagem - CLP 12 AC/BC</v>
          </cell>
          <cell r="D1288" t="str">
            <v>und</v>
          </cell>
          <cell r="H1288" t="str">
            <v>DNIT 030/2004-ES</v>
          </cell>
        </row>
        <row r="1289">
          <cell r="A1289" t="str">
            <v>2 S 04 962 63</v>
          </cell>
          <cell r="B1289" t="str">
            <v>-</v>
          </cell>
          <cell r="C1289" t="str">
            <v>Caixa de ligação e passagem - CLP 13 AC/BC</v>
          </cell>
          <cell r="D1289" t="str">
            <v>und</v>
          </cell>
          <cell r="H1289" t="str">
            <v>DNIT 030/2004-ES</v>
          </cell>
        </row>
        <row r="1290">
          <cell r="A1290" t="str">
            <v>2 S 04 962 64</v>
          </cell>
          <cell r="B1290" t="str">
            <v>-</v>
          </cell>
          <cell r="C1290" t="str">
            <v>Caixa de ligação e passagem - CLP 14 AC/BC</v>
          </cell>
          <cell r="D1290" t="str">
            <v>und</v>
          </cell>
          <cell r="H1290" t="str">
            <v>DNIT 030/2004-ES</v>
          </cell>
        </row>
        <row r="1291">
          <cell r="A1291" t="str">
            <v>2 S 04 962 65</v>
          </cell>
          <cell r="B1291" t="str">
            <v>-</v>
          </cell>
          <cell r="C1291" t="str">
            <v>Caixa de ligação e passagem - CLP 15 AC/BC</v>
          </cell>
          <cell r="D1291" t="str">
            <v>und</v>
          </cell>
          <cell r="H1291" t="str">
            <v>DNIT 030/2004-ES</v>
          </cell>
        </row>
        <row r="1292">
          <cell r="A1292" t="str">
            <v>2 S 04 962 66</v>
          </cell>
          <cell r="B1292" t="str">
            <v>-</v>
          </cell>
          <cell r="C1292" t="str">
            <v>Caixa de ligação e passagem - CLP 16 AC/BC</v>
          </cell>
          <cell r="D1292" t="str">
            <v>und</v>
          </cell>
          <cell r="H1292" t="str">
            <v>DNIT 030/2004-ES</v>
          </cell>
        </row>
        <row r="1293">
          <cell r="A1293" t="str">
            <v>2 S 04 962 67</v>
          </cell>
          <cell r="B1293" t="str">
            <v>-</v>
          </cell>
          <cell r="C1293" t="str">
            <v>Caixa de ligação e passagem - CLP 17 AC/BC</v>
          </cell>
          <cell r="D1293" t="str">
            <v>und</v>
          </cell>
          <cell r="H1293" t="str">
            <v>DNIT 030/2004-ES</v>
          </cell>
        </row>
        <row r="1294">
          <cell r="A1294" t="str">
            <v>2 S 04 962 68</v>
          </cell>
          <cell r="B1294" t="str">
            <v>-</v>
          </cell>
          <cell r="C1294" t="str">
            <v>Caixa de ligação e passagem - CLP 18 AC/BC</v>
          </cell>
          <cell r="D1294" t="str">
            <v>und</v>
          </cell>
          <cell r="H1294" t="str">
            <v>DNIT 030/2004-ES</v>
          </cell>
        </row>
        <row r="1295">
          <cell r="A1295" t="str">
            <v>2 S 04 963 01</v>
          </cell>
          <cell r="B1295" t="str">
            <v>-</v>
          </cell>
          <cell r="C1295" t="str">
            <v>Poço de visita - PVI 01</v>
          </cell>
          <cell r="D1295" t="str">
            <v>und</v>
          </cell>
          <cell r="H1295" t="str">
            <v>DNIT 030/2004-ES</v>
          </cell>
        </row>
        <row r="1296">
          <cell r="A1296" t="str">
            <v>2 S 04 963 02</v>
          </cell>
          <cell r="B1296" t="str">
            <v>-</v>
          </cell>
          <cell r="C1296" t="str">
            <v>Poço de visita - PVI 02</v>
          </cell>
          <cell r="D1296" t="str">
            <v>und</v>
          </cell>
          <cell r="H1296" t="str">
            <v>DNIT 030/2004-ES</v>
          </cell>
        </row>
        <row r="1297">
          <cell r="A1297" t="str">
            <v>2 S 04 963 03</v>
          </cell>
          <cell r="B1297" t="str">
            <v>-</v>
          </cell>
          <cell r="C1297" t="str">
            <v>Poço de visita - PVI 03</v>
          </cell>
          <cell r="D1297" t="str">
            <v>und</v>
          </cell>
          <cell r="H1297" t="str">
            <v>DNIT 030/2004-ES</v>
          </cell>
        </row>
        <row r="1298">
          <cell r="A1298" t="str">
            <v>2 S 04 963 04</v>
          </cell>
          <cell r="B1298" t="str">
            <v>-</v>
          </cell>
          <cell r="C1298" t="str">
            <v>Poço de visita - PVI 04</v>
          </cell>
          <cell r="D1298" t="str">
            <v>und</v>
          </cell>
          <cell r="H1298" t="str">
            <v>DNIT 030/2004-ES</v>
          </cell>
        </row>
        <row r="1299">
          <cell r="A1299" t="str">
            <v>2 S 04 963 05</v>
          </cell>
          <cell r="B1299" t="str">
            <v>-</v>
          </cell>
          <cell r="C1299" t="str">
            <v>Poço de visita - PVI 05</v>
          </cell>
          <cell r="D1299" t="str">
            <v>und</v>
          </cell>
          <cell r="H1299" t="str">
            <v>DNIT 030/2004-ES</v>
          </cell>
        </row>
        <row r="1300">
          <cell r="A1300" t="str">
            <v>2 S 04 963 06</v>
          </cell>
          <cell r="B1300" t="str">
            <v>-</v>
          </cell>
          <cell r="C1300" t="str">
            <v>Poço de visita - PVI 06</v>
          </cell>
          <cell r="D1300" t="str">
            <v>und</v>
          </cell>
          <cell r="H1300" t="str">
            <v>DNIT 030/2004-ES</v>
          </cell>
        </row>
        <row r="1301">
          <cell r="A1301" t="str">
            <v>2 S 04 963 07</v>
          </cell>
          <cell r="B1301" t="str">
            <v>-</v>
          </cell>
          <cell r="C1301" t="str">
            <v>Poço de visita - PVI 07</v>
          </cell>
          <cell r="D1301" t="str">
            <v>und</v>
          </cell>
          <cell r="H1301" t="str">
            <v>DNIT 030/2004-ES</v>
          </cell>
        </row>
        <row r="1302">
          <cell r="A1302" t="str">
            <v>2 S 04 963 08</v>
          </cell>
          <cell r="B1302" t="str">
            <v>-</v>
          </cell>
          <cell r="C1302" t="str">
            <v>Poço de visita - PVI 08</v>
          </cell>
          <cell r="D1302" t="str">
            <v>und</v>
          </cell>
          <cell r="H1302" t="str">
            <v>DNIT 030/2004-ES</v>
          </cell>
        </row>
        <row r="1303">
          <cell r="A1303" t="str">
            <v>2 S 04 963 09</v>
          </cell>
          <cell r="B1303" t="str">
            <v>-</v>
          </cell>
          <cell r="C1303" t="str">
            <v>Poço de visita - PVI 09</v>
          </cell>
          <cell r="D1303" t="str">
            <v>und</v>
          </cell>
          <cell r="H1303" t="str">
            <v>DNIT 030/2004-ES</v>
          </cell>
        </row>
        <row r="1304">
          <cell r="A1304" t="str">
            <v>2 S 04 963 10</v>
          </cell>
          <cell r="B1304" t="str">
            <v>-</v>
          </cell>
          <cell r="C1304" t="str">
            <v>Poço de visita - PVI 10</v>
          </cell>
          <cell r="D1304" t="str">
            <v>und</v>
          </cell>
          <cell r="H1304" t="str">
            <v>DNIT 030/2004-ES</v>
          </cell>
        </row>
        <row r="1305">
          <cell r="A1305" t="str">
            <v>2 S 04 963 11</v>
          </cell>
          <cell r="B1305" t="str">
            <v>-</v>
          </cell>
          <cell r="C1305" t="str">
            <v>Poço de visita - PVI 11</v>
          </cell>
          <cell r="D1305" t="str">
            <v>und</v>
          </cell>
          <cell r="H1305" t="str">
            <v>DNIT 030/2004-ES</v>
          </cell>
        </row>
        <row r="1306">
          <cell r="A1306" t="str">
            <v>2 S 04 963 12</v>
          </cell>
          <cell r="B1306" t="str">
            <v>-</v>
          </cell>
          <cell r="C1306" t="str">
            <v>Poço de visita - PVI 12</v>
          </cell>
          <cell r="D1306" t="str">
            <v>und</v>
          </cell>
          <cell r="H1306" t="str">
            <v>DNIT 030/2004-ES</v>
          </cell>
        </row>
        <row r="1307">
          <cell r="A1307" t="str">
            <v>2 S 04 963 13</v>
          </cell>
          <cell r="B1307" t="str">
            <v>-</v>
          </cell>
          <cell r="C1307" t="str">
            <v>Poço de visita - PVI 13</v>
          </cell>
          <cell r="D1307" t="str">
            <v>und</v>
          </cell>
          <cell r="H1307" t="str">
            <v>DNIT 030/2004-ES</v>
          </cell>
        </row>
        <row r="1308">
          <cell r="A1308" t="str">
            <v>2 S 04 963 14</v>
          </cell>
          <cell r="B1308" t="str">
            <v>-</v>
          </cell>
          <cell r="C1308" t="str">
            <v>Poço de visita - PVI 14</v>
          </cell>
          <cell r="D1308" t="str">
            <v>und</v>
          </cell>
          <cell r="H1308" t="str">
            <v>DNIT 030/2004-ES</v>
          </cell>
        </row>
        <row r="1309">
          <cell r="A1309" t="str">
            <v>2 S 04 963 15</v>
          </cell>
          <cell r="B1309" t="str">
            <v>-</v>
          </cell>
          <cell r="C1309" t="str">
            <v>Poço de visita - PVI 15</v>
          </cell>
          <cell r="D1309" t="str">
            <v>und</v>
          </cell>
          <cell r="H1309" t="str">
            <v>DNIT 030/2004-ES</v>
          </cell>
        </row>
        <row r="1310">
          <cell r="A1310" t="str">
            <v>2 S 04 963 16</v>
          </cell>
          <cell r="B1310" t="str">
            <v>-</v>
          </cell>
          <cell r="C1310" t="str">
            <v>Poço de visita - PVI 16</v>
          </cell>
          <cell r="D1310" t="str">
            <v>und</v>
          </cell>
          <cell r="H1310" t="str">
            <v>DNIT 030/2004-ES</v>
          </cell>
        </row>
        <row r="1311">
          <cell r="A1311" t="str">
            <v>2 S 04 963 17</v>
          </cell>
          <cell r="B1311" t="str">
            <v>-</v>
          </cell>
          <cell r="C1311" t="str">
            <v>Poço de visita - PVI 17</v>
          </cell>
          <cell r="D1311" t="str">
            <v>und</v>
          </cell>
          <cell r="H1311" t="str">
            <v>DNIT 030/2004-ES</v>
          </cell>
        </row>
        <row r="1312">
          <cell r="A1312" t="str">
            <v>2 S 04 963 18</v>
          </cell>
          <cell r="B1312" t="str">
            <v>-</v>
          </cell>
          <cell r="C1312" t="str">
            <v>Poço de visita - PVI 18</v>
          </cell>
          <cell r="D1312" t="str">
            <v>und</v>
          </cell>
          <cell r="H1312" t="str">
            <v>DNIT 030/2004-ES</v>
          </cell>
        </row>
        <row r="1313">
          <cell r="A1313" t="str">
            <v>2 S 04 963 31</v>
          </cell>
          <cell r="B1313" t="str">
            <v>-</v>
          </cell>
          <cell r="C1313" t="str">
            <v>Chaminé dos poços de visita - CPV 01</v>
          </cell>
          <cell r="D1313" t="str">
            <v>und</v>
          </cell>
          <cell r="H1313" t="str">
            <v>DNIT 030/2004-ES</v>
          </cell>
        </row>
        <row r="1314">
          <cell r="A1314" t="str">
            <v>2 S 04 963 32</v>
          </cell>
          <cell r="B1314" t="str">
            <v>-</v>
          </cell>
          <cell r="C1314" t="str">
            <v>Chaminé dos poços de visita - CPV 02</v>
          </cell>
          <cell r="D1314" t="str">
            <v>und</v>
          </cell>
          <cell r="H1314" t="str">
            <v>DNIT 030/2004-ES</v>
          </cell>
        </row>
        <row r="1315">
          <cell r="A1315" t="str">
            <v>2 S 04 963 33</v>
          </cell>
          <cell r="B1315" t="str">
            <v>-</v>
          </cell>
          <cell r="C1315" t="str">
            <v>Chaminé dos poços de visita - CPV 03</v>
          </cell>
          <cell r="D1315" t="str">
            <v>und</v>
          </cell>
          <cell r="H1315" t="str">
            <v>DNIT 030/2004-ES</v>
          </cell>
        </row>
        <row r="1316">
          <cell r="A1316" t="str">
            <v>2 S 04 963 34</v>
          </cell>
          <cell r="B1316" t="str">
            <v>-</v>
          </cell>
          <cell r="C1316" t="str">
            <v>Chaminé dos poços de visita - CPV 04</v>
          </cell>
          <cell r="D1316" t="str">
            <v>und</v>
          </cell>
          <cell r="H1316" t="str">
            <v>DNIT 030/2004-ES</v>
          </cell>
        </row>
        <row r="1317">
          <cell r="A1317" t="str">
            <v>2 S 04 963 35</v>
          </cell>
          <cell r="B1317" t="str">
            <v>-</v>
          </cell>
          <cell r="C1317" t="str">
            <v>Chaminé dos poços de visita - CPV 05</v>
          </cell>
          <cell r="D1317" t="str">
            <v>und</v>
          </cell>
          <cell r="H1317" t="str">
            <v>DNIT 030/2004-ES</v>
          </cell>
        </row>
        <row r="1318">
          <cell r="A1318" t="str">
            <v>2 S 04 963 36</v>
          </cell>
          <cell r="B1318" t="str">
            <v>-</v>
          </cell>
          <cell r="C1318" t="str">
            <v>Chaminé dos poços de visita - CPV 06</v>
          </cell>
          <cell r="D1318" t="str">
            <v>und</v>
          </cell>
          <cell r="H1318" t="str">
            <v>DNIT 030/2004-ES</v>
          </cell>
        </row>
        <row r="1319">
          <cell r="A1319" t="str">
            <v>2 S 04 963 37</v>
          </cell>
          <cell r="B1319" t="str">
            <v>-</v>
          </cell>
          <cell r="C1319" t="str">
            <v>Chaminé dos poços de visita - CPV 07</v>
          </cell>
          <cell r="D1319" t="str">
            <v>und</v>
          </cell>
          <cell r="H1319" t="str">
            <v>DNIT 030/2004-ES</v>
          </cell>
        </row>
        <row r="1320">
          <cell r="A1320" t="str">
            <v>2 S 04 963 51</v>
          </cell>
          <cell r="B1320" t="str">
            <v>-</v>
          </cell>
          <cell r="C1320" t="str">
            <v>Poço de visita - PVI 01 AC/BC</v>
          </cell>
          <cell r="D1320" t="str">
            <v>und</v>
          </cell>
          <cell r="H1320" t="str">
            <v>DNIT 030/2004-ES</v>
          </cell>
        </row>
        <row r="1321">
          <cell r="A1321" t="str">
            <v>2 S 04 963 52</v>
          </cell>
          <cell r="B1321" t="str">
            <v>-</v>
          </cell>
          <cell r="C1321" t="str">
            <v>Poço de visita - PVI 02 AC/BC</v>
          </cell>
          <cell r="D1321" t="str">
            <v>und</v>
          </cell>
          <cell r="H1321" t="str">
            <v>DNIT 030/2004-ES</v>
          </cell>
        </row>
        <row r="1322">
          <cell r="A1322" t="str">
            <v>2 S 04 963 53</v>
          </cell>
          <cell r="B1322" t="str">
            <v>-</v>
          </cell>
          <cell r="C1322" t="str">
            <v>Poço de visita - PVI 03 AC/BC</v>
          </cell>
          <cell r="D1322" t="str">
            <v>und</v>
          </cell>
          <cell r="H1322" t="str">
            <v>DNIT 030/2004-ES</v>
          </cell>
        </row>
        <row r="1323">
          <cell r="A1323" t="str">
            <v>2 S 04 963 54</v>
          </cell>
          <cell r="B1323" t="str">
            <v>-</v>
          </cell>
          <cell r="C1323" t="str">
            <v>Poço de visita - PVI 04 AC/BC</v>
          </cell>
          <cell r="D1323" t="str">
            <v>und</v>
          </cell>
          <cell r="H1323" t="str">
            <v>DNIT 030/2004-ES</v>
          </cell>
        </row>
        <row r="1324">
          <cell r="A1324" t="str">
            <v>2 S 04 963 55</v>
          </cell>
          <cell r="B1324" t="str">
            <v>-</v>
          </cell>
          <cell r="C1324" t="str">
            <v>Poço de visita - PVI 05 AC/BC</v>
          </cell>
          <cell r="D1324" t="str">
            <v>und</v>
          </cell>
          <cell r="H1324" t="str">
            <v>DNIT 030/2004-ES</v>
          </cell>
        </row>
        <row r="1325">
          <cell r="A1325" t="str">
            <v>2 S 04 963 56</v>
          </cell>
          <cell r="B1325" t="str">
            <v>-</v>
          </cell>
          <cell r="C1325" t="str">
            <v>Poço de visita - PVI 06 AC/BC</v>
          </cell>
          <cell r="D1325" t="str">
            <v>und</v>
          </cell>
          <cell r="H1325" t="str">
            <v>DNIT 030/2004-ES</v>
          </cell>
        </row>
        <row r="1326">
          <cell r="A1326" t="str">
            <v>2 S 04 963 57</v>
          </cell>
          <cell r="B1326" t="str">
            <v>-</v>
          </cell>
          <cell r="C1326" t="str">
            <v>Poço de visita - PVI 07 AC/BC</v>
          </cell>
          <cell r="D1326" t="str">
            <v>und</v>
          </cell>
          <cell r="H1326" t="str">
            <v>DNIT 030/2004-ES</v>
          </cell>
        </row>
        <row r="1327">
          <cell r="A1327" t="str">
            <v>2 S 04 963 58</v>
          </cell>
          <cell r="B1327" t="str">
            <v>-</v>
          </cell>
          <cell r="C1327" t="str">
            <v>Poço de visita - PVI 08 AC/BC</v>
          </cell>
          <cell r="D1327" t="str">
            <v>und</v>
          </cell>
          <cell r="H1327" t="str">
            <v>DNIT 030/2004-ES</v>
          </cell>
        </row>
        <row r="1328">
          <cell r="A1328" t="str">
            <v>2 S 04 963 59</v>
          </cell>
          <cell r="B1328" t="str">
            <v>-</v>
          </cell>
          <cell r="C1328" t="str">
            <v>Poço de visita - PVI 09 AC/BC</v>
          </cell>
          <cell r="D1328" t="str">
            <v>und</v>
          </cell>
          <cell r="H1328" t="str">
            <v>DNIT 030/2004-ES</v>
          </cell>
        </row>
        <row r="1329">
          <cell r="A1329" t="str">
            <v>2 S 04 963 60</v>
          </cell>
          <cell r="B1329" t="str">
            <v>-</v>
          </cell>
          <cell r="C1329" t="str">
            <v>Poço de visita - PVI 10 AC/BC</v>
          </cell>
          <cell r="D1329" t="str">
            <v>und</v>
          </cell>
          <cell r="H1329" t="str">
            <v>DNIT 030/2004-ES</v>
          </cell>
        </row>
        <row r="1330">
          <cell r="A1330" t="str">
            <v>2 S 04 963 61</v>
          </cell>
          <cell r="B1330" t="str">
            <v>-</v>
          </cell>
          <cell r="C1330" t="str">
            <v>Poço de visita - PVI 11 AC/BC</v>
          </cell>
          <cell r="D1330" t="str">
            <v>und</v>
          </cell>
          <cell r="H1330" t="str">
            <v>DNIT 030/2004-ES</v>
          </cell>
        </row>
        <row r="1331">
          <cell r="A1331" t="str">
            <v>2 S 04 963 62</v>
          </cell>
          <cell r="B1331" t="str">
            <v>-</v>
          </cell>
          <cell r="C1331" t="str">
            <v>Poço de visita - PVI 12 AC/BC</v>
          </cell>
          <cell r="D1331" t="str">
            <v>und</v>
          </cell>
          <cell r="H1331" t="str">
            <v>DNIT 030/2004-ES</v>
          </cell>
        </row>
        <row r="1332">
          <cell r="A1332" t="str">
            <v>2 S 04 963 63</v>
          </cell>
          <cell r="B1332" t="str">
            <v>-</v>
          </cell>
          <cell r="C1332" t="str">
            <v>Poço de visita - PVI 13 AC/BC</v>
          </cell>
          <cell r="D1332" t="str">
            <v>und</v>
          </cell>
          <cell r="H1332" t="str">
            <v>DNIT 030/2004-ES</v>
          </cell>
        </row>
        <row r="1333">
          <cell r="A1333" t="str">
            <v>2 S 04 963 64</v>
          </cell>
          <cell r="B1333" t="str">
            <v>-</v>
          </cell>
          <cell r="C1333" t="str">
            <v>Poço de visita - PVI 14 AC/BC</v>
          </cell>
          <cell r="D1333" t="str">
            <v>und</v>
          </cell>
          <cell r="H1333" t="str">
            <v>DNIT 030/2004-ES</v>
          </cell>
        </row>
        <row r="1334">
          <cell r="A1334" t="str">
            <v>2 S 04 963 65</v>
          </cell>
          <cell r="B1334" t="str">
            <v>-</v>
          </cell>
          <cell r="C1334" t="str">
            <v>Poço de visita - PVI 15 AC/BC</v>
          </cell>
          <cell r="D1334" t="str">
            <v>und</v>
          </cell>
          <cell r="H1334" t="str">
            <v>DNIT 030/2004-ES</v>
          </cell>
        </row>
        <row r="1335">
          <cell r="A1335" t="str">
            <v>2 S 04 963 66</v>
          </cell>
          <cell r="B1335" t="str">
            <v>-</v>
          </cell>
          <cell r="C1335" t="str">
            <v>Poço de visita - PVI 16 AC/BC</v>
          </cell>
          <cell r="D1335" t="str">
            <v>und</v>
          </cell>
          <cell r="H1335" t="str">
            <v>DNIT 030/2004-ES</v>
          </cell>
        </row>
        <row r="1336">
          <cell r="A1336" t="str">
            <v>2 S 04 963 67</v>
          </cell>
          <cell r="B1336" t="str">
            <v>-</v>
          </cell>
          <cell r="C1336" t="str">
            <v>Poço de visita - PVI 17 AC/BC</v>
          </cell>
          <cell r="D1336" t="str">
            <v>und</v>
          </cell>
          <cell r="H1336" t="str">
            <v>DNIT 030/2004-ES</v>
          </cell>
        </row>
        <row r="1337">
          <cell r="A1337" t="str">
            <v>2 S 04 963 68</v>
          </cell>
          <cell r="B1337" t="str">
            <v>-</v>
          </cell>
          <cell r="C1337" t="str">
            <v>Poço de visita - PVI 18 AC/BC</v>
          </cell>
          <cell r="D1337" t="str">
            <v>und</v>
          </cell>
          <cell r="H1337" t="str">
            <v>DNIT 030/2004-ES</v>
          </cell>
        </row>
        <row r="1338">
          <cell r="A1338" t="str">
            <v>2 S 04 963 81</v>
          </cell>
          <cell r="B1338" t="str">
            <v>-</v>
          </cell>
          <cell r="C1338" t="str">
            <v>Chaminé dos poços de visita - CPV 01 AC/BC</v>
          </cell>
          <cell r="D1338" t="str">
            <v>und</v>
          </cell>
          <cell r="H1338" t="str">
            <v>DNIT 030/2004-ES</v>
          </cell>
        </row>
        <row r="1339">
          <cell r="A1339" t="str">
            <v>2 S 04 963 82</v>
          </cell>
          <cell r="B1339" t="str">
            <v>-</v>
          </cell>
          <cell r="C1339" t="str">
            <v>Chaminé dos poços de visita - CPV 02 AC/BC</v>
          </cell>
          <cell r="D1339" t="str">
            <v>und</v>
          </cell>
          <cell r="H1339" t="str">
            <v>DNIT 030/2004-ES</v>
          </cell>
        </row>
        <row r="1340">
          <cell r="A1340" t="str">
            <v>2 S 04 963 83</v>
          </cell>
          <cell r="B1340" t="str">
            <v>-</v>
          </cell>
          <cell r="C1340" t="str">
            <v>Chaminé dos poços de visita - CPV 03 AC/BC</v>
          </cell>
          <cell r="D1340" t="str">
            <v>und</v>
          </cell>
          <cell r="H1340" t="str">
            <v>DNIT 030/2004-ES</v>
          </cell>
        </row>
        <row r="1341">
          <cell r="A1341" t="str">
            <v>2 S 04 963 84</v>
          </cell>
          <cell r="B1341" t="str">
            <v>-</v>
          </cell>
          <cell r="C1341" t="str">
            <v>Chaminé dos poços de visita - CPV 04 AC/BC</v>
          </cell>
          <cell r="D1341" t="str">
            <v>und</v>
          </cell>
          <cell r="H1341" t="str">
            <v>DNIT 030/2004-ES</v>
          </cell>
        </row>
        <row r="1342">
          <cell r="A1342" t="str">
            <v>2 S 04 963 85</v>
          </cell>
          <cell r="B1342" t="str">
            <v>-</v>
          </cell>
          <cell r="C1342" t="str">
            <v>Chaminé dos poços de visita - CPV 05 AC/BC</v>
          </cell>
          <cell r="D1342" t="str">
            <v>und</v>
          </cell>
          <cell r="H1342" t="str">
            <v>DNIT 030/2004-ES</v>
          </cell>
        </row>
        <row r="1343">
          <cell r="A1343" t="str">
            <v>2 S 04 963 86</v>
          </cell>
          <cell r="B1343" t="str">
            <v>-</v>
          </cell>
          <cell r="C1343" t="str">
            <v>Chaminé dos poços de visita - CPV 06 AC/BC</v>
          </cell>
          <cell r="D1343" t="str">
            <v>und</v>
          </cell>
          <cell r="H1343" t="str">
            <v>DNIT 030/2004-ES</v>
          </cell>
        </row>
        <row r="1344">
          <cell r="A1344" t="str">
            <v>2 S 04 963 87</v>
          </cell>
          <cell r="B1344" t="str">
            <v>-</v>
          </cell>
          <cell r="C1344" t="str">
            <v>Chaminé dos poços de visita - CPV 07 AC/BC</v>
          </cell>
          <cell r="D1344" t="str">
            <v>und</v>
          </cell>
          <cell r="H1344" t="str">
            <v>DNIT 030/2004-ES</v>
          </cell>
        </row>
        <row r="1345">
          <cell r="A1345" t="str">
            <v>2 S 04 964 01</v>
          </cell>
          <cell r="B1345" t="str">
            <v>-</v>
          </cell>
          <cell r="C1345" t="str">
            <v>Tubulação de drenagem urbana - D=0,40 m s/ berço</v>
          </cell>
          <cell r="D1345" t="str">
            <v>m</v>
          </cell>
          <cell r="H1345" t="str">
            <v>DNIT 030/2004-ES</v>
          </cell>
        </row>
        <row r="1346">
          <cell r="A1346" t="str">
            <v>2 S 04 964 02</v>
          </cell>
          <cell r="B1346" t="str">
            <v>-</v>
          </cell>
          <cell r="C1346" t="str">
            <v>Tubulação de drenagem urbana - D=0,60 m s/ berço</v>
          </cell>
          <cell r="D1346" t="str">
            <v>m</v>
          </cell>
          <cell r="H1346" t="str">
            <v>DNIT 030/2004-ES</v>
          </cell>
        </row>
        <row r="1347">
          <cell r="A1347" t="str">
            <v>2 S 04 964 03</v>
          </cell>
          <cell r="B1347" t="str">
            <v>-</v>
          </cell>
          <cell r="C1347" t="str">
            <v>Tubulação de drenagem urbana - D=0,80 m s/ berço</v>
          </cell>
          <cell r="D1347" t="str">
            <v>m</v>
          </cell>
          <cell r="H1347" t="str">
            <v>DNIT 030/2004-ES</v>
          </cell>
        </row>
        <row r="1348">
          <cell r="A1348" t="str">
            <v>2 S 04 964 04</v>
          </cell>
          <cell r="B1348" t="str">
            <v>-</v>
          </cell>
          <cell r="C1348" t="str">
            <v>Tubulação de drenagem urbana - D=1,00 m s/ berço</v>
          </cell>
          <cell r="D1348" t="str">
            <v>m</v>
          </cell>
          <cell r="H1348" t="str">
            <v>DNIT 030/2004-ES</v>
          </cell>
        </row>
        <row r="1349">
          <cell r="A1349" t="str">
            <v>2 S 04 964 05</v>
          </cell>
          <cell r="B1349" t="str">
            <v>-</v>
          </cell>
          <cell r="C1349" t="str">
            <v>Tubulação de drenagem urbana - D=1,20 m s/ berço</v>
          </cell>
          <cell r="D1349" t="str">
            <v>m</v>
          </cell>
          <cell r="H1349" t="str">
            <v>DNIT 030/2004-ES</v>
          </cell>
        </row>
        <row r="1350">
          <cell r="A1350" t="str">
            <v>2 S 04 964 06</v>
          </cell>
          <cell r="B1350" t="str">
            <v>-</v>
          </cell>
          <cell r="C1350" t="str">
            <v>Tubulação de drenagem urbana - D=1,50 m s/ berço</v>
          </cell>
          <cell r="D1350" t="str">
            <v>m</v>
          </cell>
          <cell r="H1350" t="str">
            <v>DNIT 030/2004-ES</v>
          </cell>
        </row>
        <row r="1351">
          <cell r="A1351" t="str">
            <v>2 S 04 964 51</v>
          </cell>
          <cell r="B1351" t="str">
            <v>-</v>
          </cell>
          <cell r="C1351" t="str">
            <v>Tubulação de drenagem urbana-D=0,40m s/berço AC/BC</v>
          </cell>
          <cell r="D1351" t="str">
            <v>m</v>
          </cell>
          <cell r="H1351" t="str">
            <v>DNIT 030/2004-ES</v>
          </cell>
        </row>
        <row r="1352">
          <cell r="A1352" t="str">
            <v>2 S 04 964 52</v>
          </cell>
          <cell r="B1352" t="str">
            <v>-</v>
          </cell>
          <cell r="C1352" t="str">
            <v>Tubulação de drenagem urbana-D=0,60m s/berço AC/BC</v>
          </cell>
          <cell r="D1352" t="str">
            <v>m</v>
          </cell>
          <cell r="H1352" t="str">
            <v>DNIT 030/2004-ES</v>
          </cell>
        </row>
        <row r="1353">
          <cell r="A1353" t="str">
            <v>2 S 04 964 53</v>
          </cell>
          <cell r="B1353" t="str">
            <v>-</v>
          </cell>
          <cell r="C1353" t="str">
            <v>Tubulação de drenagem urbana-D=0,80m s/berço AC/BC</v>
          </cell>
          <cell r="D1353" t="str">
            <v>m</v>
          </cell>
          <cell r="H1353" t="str">
            <v>DNIT 030/2004-ES</v>
          </cell>
        </row>
        <row r="1354">
          <cell r="A1354" t="str">
            <v>2 S 04 964 54</v>
          </cell>
          <cell r="B1354" t="str">
            <v>-</v>
          </cell>
          <cell r="C1354" t="str">
            <v>Tubulação de drenagem urbana-D=1,00m s/berço AC/BC</v>
          </cell>
          <cell r="D1354" t="str">
            <v>m</v>
          </cell>
          <cell r="H1354" t="str">
            <v>DNIT 030/2004-ES</v>
          </cell>
        </row>
        <row r="1355">
          <cell r="A1355" t="str">
            <v>2 S 04 964 55</v>
          </cell>
          <cell r="B1355" t="str">
            <v>-</v>
          </cell>
          <cell r="C1355" t="str">
            <v>Tubulação de drenagem urbana-D=1,20m s/berço AC/BC</v>
          </cell>
          <cell r="D1355" t="str">
            <v>m</v>
          </cell>
          <cell r="H1355" t="str">
            <v>DNIT 030/2004-ES</v>
          </cell>
        </row>
        <row r="1356">
          <cell r="A1356" t="str">
            <v>2 S 04 964 56</v>
          </cell>
          <cell r="B1356" t="str">
            <v>-</v>
          </cell>
          <cell r="C1356" t="str">
            <v>Tubulação de drenagem urbana-D=1,50m s/berço AC/BC</v>
          </cell>
          <cell r="D1356" t="str">
            <v>m</v>
          </cell>
          <cell r="H1356" t="str">
            <v>DNIT 030/2004-ES</v>
          </cell>
        </row>
        <row r="1357">
          <cell r="A1357" t="str">
            <v>2 S 04 990 01</v>
          </cell>
          <cell r="B1357" t="str">
            <v>-</v>
          </cell>
          <cell r="C1357" t="str">
            <v>Transposição de segmento de sarjetas - TSS 01</v>
          </cell>
          <cell r="D1357" t="str">
            <v>m</v>
          </cell>
          <cell r="H1357" t="str">
            <v>DNIT 019/2004-ES</v>
          </cell>
        </row>
        <row r="1358">
          <cell r="A1358" t="str">
            <v>2 S 04 990 02</v>
          </cell>
          <cell r="B1358" t="str">
            <v>-</v>
          </cell>
          <cell r="C1358" t="str">
            <v>Transposição de segmento de sarjetas - TSS 02</v>
          </cell>
          <cell r="D1358" t="str">
            <v>m</v>
          </cell>
          <cell r="H1358" t="str">
            <v>DNIT 019/2004-ES</v>
          </cell>
        </row>
        <row r="1359">
          <cell r="A1359" t="str">
            <v>2 S 04 990 03</v>
          </cell>
          <cell r="B1359" t="str">
            <v>-</v>
          </cell>
          <cell r="C1359" t="str">
            <v>Transposição de segmento de sarjetas - TSS 03</v>
          </cell>
          <cell r="D1359" t="str">
            <v>m</v>
          </cell>
          <cell r="H1359" t="str">
            <v>DNIT 019/2004-ES</v>
          </cell>
        </row>
        <row r="1360">
          <cell r="A1360" t="str">
            <v>2 S 04 990 04</v>
          </cell>
          <cell r="B1360" t="str">
            <v>-</v>
          </cell>
          <cell r="C1360" t="str">
            <v>Transposição de segmento de sarjetas - TSS 04</v>
          </cell>
          <cell r="D1360" t="str">
            <v>m</v>
          </cell>
          <cell r="H1360" t="str">
            <v>DNIT 019/2004-ES</v>
          </cell>
        </row>
        <row r="1361">
          <cell r="A1361" t="str">
            <v>2 S 04 990 05</v>
          </cell>
          <cell r="B1361" t="str">
            <v>-</v>
          </cell>
          <cell r="C1361" t="str">
            <v>Transposição de segmento de sarjetas - TSS 05</v>
          </cell>
          <cell r="D1361" t="str">
            <v>m</v>
          </cell>
          <cell r="H1361" t="str">
            <v>DNIT 019/2004-ES</v>
          </cell>
        </row>
        <row r="1362">
          <cell r="A1362" t="str">
            <v>2 S 04 990 06</v>
          </cell>
          <cell r="B1362" t="str">
            <v>-</v>
          </cell>
          <cell r="C1362" t="str">
            <v>Transposição de segmento de sarjetas - TSS 06</v>
          </cell>
          <cell r="D1362" t="str">
            <v>m</v>
          </cell>
          <cell r="H1362" t="str">
            <v>DNIT 019/2004-ES</v>
          </cell>
        </row>
        <row r="1363">
          <cell r="A1363" t="str">
            <v>2 S 04 990 51</v>
          </cell>
          <cell r="B1363" t="str">
            <v>-</v>
          </cell>
          <cell r="C1363" t="str">
            <v>Transposição de segmentos de sarjetas-TSS 01 AC/BC</v>
          </cell>
          <cell r="D1363" t="str">
            <v>m</v>
          </cell>
          <cell r="H1363" t="str">
            <v>DNIT 019/2004-ES</v>
          </cell>
        </row>
        <row r="1364">
          <cell r="A1364" t="str">
            <v>2 S 04 990 52</v>
          </cell>
          <cell r="B1364" t="str">
            <v>-</v>
          </cell>
          <cell r="C1364" t="str">
            <v>Transposição de segmentos de sarjetas-TSS 02 AC/BC</v>
          </cell>
          <cell r="D1364" t="str">
            <v>m</v>
          </cell>
          <cell r="H1364" t="str">
            <v>DNIT 019/2004-ES</v>
          </cell>
        </row>
        <row r="1365">
          <cell r="A1365" t="str">
            <v>2 S 04 990 53</v>
          </cell>
          <cell r="B1365" t="str">
            <v>-</v>
          </cell>
          <cell r="C1365" t="str">
            <v>Transposição de segmento de sarjetas-TSS 03 AC/BC</v>
          </cell>
          <cell r="D1365" t="str">
            <v>m</v>
          </cell>
          <cell r="H1365" t="str">
            <v>DNIT 019/2004-ES</v>
          </cell>
        </row>
        <row r="1366">
          <cell r="A1366" t="str">
            <v>2 S 04 990 54</v>
          </cell>
          <cell r="B1366" t="str">
            <v>-</v>
          </cell>
          <cell r="C1366" t="str">
            <v>Transposição de segmento de sarjetas-TSS 04 AC/BC</v>
          </cell>
          <cell r="D1366" t="str">
            <v>m</v>
          </cell>
          <cell r="H1366" t="str">
            <v>DNIT 019/2004-ES</v>
          </cell>
        </row>
        <row r="1367">
          <cell r="A1367" t="str">
            <v>2 S 04 990 55</v>
          </cell>
          <cell r="B1367" t="str">
            <v>-</v>
          </cell>
          <cell r="C1367" t="str">
            <v>Transposição de segmento de sarjetas-TSS 05 AC/BC</v>
          </cell>
          <cell r="D1367" t="str">
            <v>m</v>
          </cell>
          <cell r="H1367" t="str">
            <v>DNIT 019/2004-ES</v>
          </cell>
        </row>
        <row r="1368">
          <cell r="A1368" t="str">
            <v>2 S 04 990 56</v>
          </cell>
          <cell r="B1368" t="str">
            <v>-</v>
          </cell>
          <cell r="C1368" t="str">
            <v>Transposição de segmento de sarjetas-TSS 06 AC/BC</v>
          </cell>
          <cell r="D1368" t="str">
            <v>m</v>
          </cell>
          <cell r="H1368" t="str">
            <v>DNIT 019/2004-ES</v>
          </cell>
        </row>
        <row r="1369">
          <cell r="A1369" t="str">
            <v>2 S 04 991 01</v>
          </cell>
          <cell r="B1369" t="str">
            <v>-</v>
          </cell>
          <cell r="C1369" t="str">
            <v>Tampa concr. p/caixa colet. (4 nervuras) - TCC 01</v>
          </cell>
          <cell r="D1369" t="str">
            <v>und</v>
          </cell>
          <cell r="H1369" t="str">
            <v>DNIT 026/2004-ES</v>
          </cell>
        </row>
        <row r="1370">
          <cell r="A1370" t="str">
            <v>2 S 04 991 02</v>
          </cell>
          <cell r="B1370" t="str">
            <v>-</v>
          </cell>
          <cell r="C1370" t="str">
            <v>Tampa de ferro p/ caixa coletora - TCC 02</v>
          </cell>
          <cell r="D1370" t="str">
            <v>und</v>
          </cell>
          <cell r="H1370" t="str">
            <v>DNIT 026/2004-ES</v>
          </cell>
        </row>
        <row r="1371">
          <cell r="A1371" t="str">
            <v>2 S 04 991 51</v>
          </cell>
          <cell r="B1371" t="str">
            <v>-</v>
          </cell>
          <cell r="C1371" t="str">
            <v>Tampa concr.p/caixa colet(4 nervuras)-TCC 01 AC/BC</v>
          </cell>
          <cell r="D1371" t="str">
            <v>und</v>
          </cell>
          <cell r="H1371" t="str">
            <v>DNIT 026/2004-ES</v>
          </cell>
        </row>
        <row r="1372">
          <cell r="A1372" t="str">
            <v>2 S 04 999 03</v>
          </cell>
          <cell r="B1372" t="str">
            <v>-</v>
          </cell>
          <cell r="C1372" t="str">
            <v>Escoramento de bueiros celulares</v>
          </cell>
          <cell r="D1372" t="str">
            <v>m³</v>
          </cell>
        </row>
        <row r="1373">
          <cell r="A1373" t="str">
            <v>2 S 04 999 06</v>
          </cell>
          <cell r="B1373" t="str">
            <v>-</v>
          </cell>
          <cell r="C1373" t="str">
            <v>Solo local / selo de argila apiloado</v>
          </cell>
          <cell r="D1373" t="str">
            <v>m³</v>
          </cell>
        </row>
        <row r="1374">
          <cell r="A1374" t="str">
            <v>2 S 04 999 07</v>
          </cell>
          <cell r="B1374" t="str">
            <v>-</v>
          </cell>
          <cell r="C1374" t="str">
            <v>Lastro de brita</v>
          </cell>
          <cell r="D1374" t="str">
            <v>m³</v>
          </cell>
        </row>
        <row r="1375">
          <cell r="A1375" t="str">
            <v>2 S 04 999 57</v>
          </cell>
          <cell r="B1375" t="str">
            <v>-</v>
          </cell>
          <cell r="C1375" t="str">
            <v>Lastro de brita BC</v>
          </cell>
          <cell r="D1375" t="str">
            <v>m³</v>
          </cell>
        </row>
        <row r="1376">
          <cell r="A1376" t="str">
            <v>2 S 05 000 06</v>
          </cell>
          <cell r="B1376" t="str">
            <v>-</v>
          </cell>
          <cell r="C1376" t="str">
            <v>Calha metálica semi-circular D=0,40 m</v>
          </cell>
          <cell r="D1376" t="str">
            <v>m</v>
          </cell>
        </row>
        <row r="1377">
          <cell r="A1377" t="str">
            <v>2 S 05 000 09</v>
          </cell>
          <cell r="B1377" t="str">
            <v>-</v>
          </cell>
          <cell r="C1377" t="str">
            <v>Dentes para bueiros simples D=0,60 m</v>
          </cell>
          <cell r="D1377" t="str">
            <v>und</v>
          </cell>
        </row>
        <row r="1378">
          <cell r="A1378" t="str">
            <v>2 S 05 000 10</v>
          </cell>
          <cell r="B1378" t="str">
            <v>-</v>
          </cell>
          <cell r="C1378" t="str">
            <v>Dentes para bueiros simples D=0,80 m</v>
          </cell>
          <cell r="D1378" t="str">
            <v>und</v>
          </cell>
        </row>
        <row r="1379">
          <cell r="A1379" t="str">
            <v>2 S 05 000 11</v>
          </cell>
          <cell r="B1379" t="str">
            <v>-</v>
          </cell>
          <cell r="C1379" t="str">
            <v>Dentes para bueiros simples D=1,00 m</v>
          </cell>
          <cell r="D1379" t="str">
            <v>und</v>
          </cell>
        </row>
        <row r="1380">
          <cell r="A1380" t="str">
            <v>2 S 05 000 12</v>
          </cell>
          <cell r="B1380" t="str">
            <v>-</v>
          </cell>
          <cell r="C1380" t="str">
            <v>Dentes para bueiros simples D=1,20 m</v>
          </cell>
          <cell r="D1380" t="str">
            <v>und</v>
          </cell>
        </row>
        <row r="1381">
          <cell r="A1381" t="str">
            <v>2 S 05 000 13</v>
          </cell>
          <cell r="B1381" t="str">
            <v>-</v>
          </cell>
          <cell r="C1381" t="str">
            <v>Dentes para bueiros simples D=1,50 m</v>
          </cell>
          <cell r="D1381" t="str">
            <v>und</v>
          </cell>
        </row>
        <row r="1382">
          <cell r="A1382" t="str">
            <v>2 S 05 000 14</v>
          </cell>
          <cell r="B1382" t="str">
            <v>-</v>
          </cell>
          <cell r="C1382" t="str">
            <v>Dentes para bueiros duplos D=1,00 m</v>
          </cell>
          <cell r="D1382" t="str">
            <v>und</v>
          </cell>
        </row>
        <row r="1383">
          <cell r="A1383" t="str">
            <v>2 S 05 000 15</v>
          </cell>
          <cell r="B1383" t="str">
            <v>-</v>
          </cell>
          <cell r="C1383" t="str">
            <v>Dentes para bueiros duplos D=1,20 m</v>
          </cell>
          <cell r="D1383" t="str">
            <v>und</v>
          </cell>
        </row>
        <row r="1384">
          <cell r="A1384" t="str">
            <v>2 S 05 000 16</v>
          </cell>
          <cell r="B1384" t="str">
            <v>-</v>
          </cell>
          <cell r="C1384" t="str">
            <v>Dentes para bueiros duplos D=1,50 m</v>
          </cell>
          <cell r="D1384" t="str">
            <v>und</v>
          </cell>
        </row>
        <row r="1385">
          <cell r="A1385" t="str">
            <v>2 S 05 000 17</v>
          </cell>
          <cell r="B1385" t="str">
            <v>-</v>
          </cell>
          <cell r="C1385" t="str">
            <v>Dentes para bueiros triplos D=1,00 m</v>
          </cell>
          <cell r="D1385" t="str">
            <v>und</v>
          </cell>
        </row>
        <row r="1386">
          <cell r="A1386" t="str">
            <v>2 S 05 000 18</v>
          </cell>
          <cell r="B1386" t="str">
            <v>-</v>
          </cell>
          <cell r="C1386" t="str">
            <v>Dentes para bueiros triplos D=1,20</v>
          </cell>
          <cell r="D1386" t="str">
            <v>und</v>
          </cell>
        </row>
        <row r="1387">
          <cell r="A1387" t="str">
            <v>2 S 05 000 19</v>
          </cell>
          <cell r="B1387" t="str">
            <v>-</v>
          </cell>
          <cell r="C1387" t="str">
            <v>Dentes para bueiros triplos D=1,50 m</v>
          </cell>
          <cell r="D1387" t="str">
            <v>und</v>
          </cell>
        </row>
        <row r="1388">
          <cell r="A1388" t="str">
            <v>2 S 05 000 59</v>
          </cell>
          <cell r="B1388" t="str">
            <v>-</v>
          </cell>
          <cell r="C1388" t="str">
            <v>Dentes para bueiros simples D=0,60 m AC/BC/PC</v>
          </cell>
          <cell r="D1388" t="str">
            <v>und</v>
          </cell>
        </row>
        <row r="1389">
          <cell r="A1389" t="str">
            <v>2 S 05 000 60</v>
          </cell>
          <cell r="B1389" t="str">
            <v>-</v>
          </cell>
          <cell r="C1389" t="str">
            <v>Dentes para bueiros simples D=0,80 m AC/BC/PC</v>
          </cell>
          <cell r="D1389" t="str">
            <v>und</v>
          </cell>
        </row>
        <row r="1390">
          <cell r="A1390" t="str">
            <v>2 S 05 000 61</v>
          </cell>
          <cell r="B1390" t="str">
            <v>-</v>
          </cell>
          <cell r="C1390" t="str">
            <v>Dentes para bueiros simples D=1,00 m AC/BC/PC</v>
          </cell>
          <cell r="D1390" t="str">
            <v>und</v>
          </cell>
        </row>
        <row r="1391">
          <cell r="A1391" t="str">
            <v>2 S 05 000 62</v>
          </cell>
          <cell r="B1391" t="str">
            <v>-</v>
          </cell>
          <cell r="C1391" t="str">
            <v>Dentes para bueiros simples D=1,20 m AC/BC/PC</v>
          </cell>
          <cell r="D1391" t="str">
            <v>und</v>
          </cell>
        </row>
        <row r="1392">
          <cell r="A1392" t="str">
            <v>2 S 05 000 63</v>
          </cell>
          <cell r="B1392" t="str">
            <v>-</v>
          </cell>
          <cell r="C1392" t="str">
            <v>Dentes para bueiros simples D=1,50 m AC/BC/PC</v>
          </cell>
          <cell r="D1392" t="str">
            <v>und</v>
          </cell>
        </row>
        <row r="1393">
          <cell r="A1393" t="str">
            <v>2 S 05 000 64</v>
          </cell>
          <cell r="B1393" t="str">
            <v>-</v>
          </cell>
          <cell r="C1393" t="str">
            <v>Dentes para bueiros duplos D=1,00 m AC/BC/PC</v>
          </cell>
          <cell r="D1393" t="str">
            <v>und</v>
          </cell>
        </row>
        <row r="1394">
          <cell r="A1394" t="str">
            <v>2 S 05 000 65</v>
          </cell>
          <cell r="B1394" t="str">
            <v>-</v>
          </cell>
          <cell r="C1394" t="str">
            <v>Dentes para bueiros duplos D=1,20 m AC/BC/PC</v>
          </cell>
          <cell r="D1394" t="str">
            <v>und</v>
          </cell>
        </row>
        <row r="1395">
          <cell r="A1395" t="str">
            <v>2 S 05 000 66</v>
          </cell>
          <cell r="B1395" t="str">
            <v>-</v>
          </cell>
          <cell r="C1395" t="str">
            <v>Dentes para bueiros duplos D=1,50 m AC/BC/PC</v>
          </cell>
          <cell r="D1395" t="str">
            <v>und</v>
          </cell>
        </row>
        <row r="1396">
          <cell r="A1396" t="str">
            <v>2 S 05 000 67</v>
          </cell>
          <cell r="B1396" t="str">
            <v>-</v>
          </cell>
          <cell r="C1396" t="str">
            <v>Dentes para bueiros triplos D=1,00 m AC/BC/PC</v>
          </cell>
          <cell r="D1396" t="str">
            <v>und</v>
          </cell>
        </row>
        <row r="1397">
          <cell r="A1397" t="str">
            <v>2 S 05 000 68</v>
          </cell>
          <cell r="B1397" t="str">
            <v>-</v>
          </cell>
          <cell r="C1397" t="str">
            <v>Dentes para bueiros triplos D=1,20 AC/BC/PC</v>
          </cell>
          <cell r="D1397" t="str">
            <v>und</v>
          </cell>
        </row>
        <row r="1398">
          <cell r="A1398" t="str">
            <v>2 S 05 000 69</v>
          </cell>
          <cell r="B1398" t="str">
            <v>-</v>
          </cell>
          <cell r="C1398" t="str">
            <v>Dentes para bueiros triplos D=1,50 m AC/BC/PC</v>
          </cell>
          <cell r="D1398" t="str">
            <v>und</v>
          </cell>
        </row>
        <row r="1399">
          <cell r="A1399" t="str">
            <v>2 S 05 100 00</v>
          </cell>
          <cell r="B1399" t="str">
            <v>-</v>
          </cell>
          <cell r="C1399" t="str">
            <v>Enleivamento</v>
          </cell>
          <cell r="D1399" t="str">
            <v>m²</v>
          </cell>
          <cell r="H1399" t="str">
            <v>DNER-ES-341/97</v>
          </cell>
        </row>
        <row r="1400">
          <cell r="A1400" t="str">
            <v>2 S 05 102 00</v>
          </cell>
          <cell r="B1400" t="str">
            <v>-</v>
          </cell>
          <cell r="C1400" t="str">
            <v>Hidrossemeadura</v>
          </cell>
          <cell r="D1400" t="str">
            <v>m²</v>
          </cell>
          <cell r="H1400" t="str">
            <v>DNER-ES-341/97</v>
          </cell>
        </row>
        <row r="1401">
          <cell r="A1401" t="str">
            <v>2 S 05 300 01</v>
          </cell>
          <cell r="B1401" t="str">
            <v>-</v>
          </cell>
          <cell r="C1401" t="str">
            <v>Alvenaria de pedra arrumada</v>
          </cell>
          <cell r="D1401" t="str">
            <v>m³</v>
          </cell>
        </row>
        <row r="1402">
          <cell r="A1402" t="str">
            <v>2 S 05 300 02</v>
          </cell>
          <cell r="B1402" t="str">
            <v>-</v>
          </cell>
          <cell r="C1402" t="str">
            <v>Enrocamento de pedra jogada</v>
          </cell>
          <cell r="D1402" t="str">
            <v>m³</v>
          </cell>
        </row>
        <row r="1403">
          <cell r="A1403" t="str">
            <v>2 S 05 301 00</v>
          </cell>
          <cell r="B1403" t="str">
            <v>-</v>
          </cell>
          <cell r="C1403" t="str">
            <v>Alvenaria de pedra argamassada</v>
          </cell>
          <cell r="D1403" t="str">
            <v>m³</v>
          </cell>
        </row>
        <row r="1404">
          <cell r="A1404" t="str">
            <v>2 S 05 301 01</v>
          </cell>
          <cell r="B1404" t="str">
            <v>-</v>
          </cell>
          <cell r="C1404" t="str">
            <v>Alvenaria tijolos de 20 cm de espessura</v>
          </cell>
          <cell r="D1404" t="str">
            <v>m²</v>
          </cell>
        </row>
        <row r="1405">
          <cell r="A1405" t="str">
            <v>2 S 05 301 50</v>
          </cell>
          <cell r="B1405" t="str">
            <v>-</v>
          </cell>
          <cell r="C1405" t="str">
            <v>Alvenaria de pedra argamassada AC/BC/PC</v>
          </cell>
          <cell r="D1405" t="str">
            <v>m³</v>
          </cell>
        </row>
        <row r="1406">
          <cell r="A1406" t="str">
            <v>2 S 05 301 51</v>
          </cell>
          <cell r="B1406" t="str">
            <v>-</v>
          </cell>
          <cell r="C1406" t="str">
            <v>Alvenaria tijolos de 0,20 cm de espessura AC</v>
          </cell>
          <cell r="D1406" t="str">
            <v>m²</v>
          </cell>
        </row>
        <row r="1407">
          <cell r="A1407" t="str">
            <v>2 S 05 302 01</v>
          </cell>
          <cell r="B1407" t="str">
            <v>-</v>
          </cell>
          <cell r="C1407" t="str">
            <v>Muro gabião tipo caixa</v>
          </cell>
          <cell r="D1407" t="str">
            <v>m³</v>
          </cell>
        </row>
        <row r="1408">
          <cell r="A1408" t="str">
            <v>2 S 05 303 01</v>
          </cell>
          <cell r="B1408" t="str">
            <v>-</v>
          </cell>
          <cell r="C1408" t="str">
            <v>Terra armada - ECE - greide 0,0&lt;h&lt;6,00m</v>
          </cell>
          <cell r="D1408" t="str">
            <v>m²</v>
          </cell>
        </row>
        <row r="1409">
          <cell r="A1409" t="str">
            <v>2 S 05 303 02</v>
          </cell>
          <cell r="B1409" t="str">
            <v>-</v>
          </cell>
          <cell r="C1409" t="str">
            <v>Terra armada - ECE - greide 6,0&lt;h&lt;9,00m</v>
          </cell>
          <cell r="D1409" t="str">
            <v>m²</v>
          </cell>
        </row>
        <row r="1410">
          <cell r="A1410" t="str">
            <v>2 S 05 303 03</v>
          </cell>
          <cell r="B1410" t="str">
            <v>-</v>
          </cell>
          <cell r="C1410" t="str">
            <v>Terra armada - ECE - greide 9,0&lt;h&lt;12,00m</v>
          </cell>
          <cell r="D1410" t="str">
            <v>m²</v>
          </cell>
        </row>
        <row r="1411">
          <cell r="A1411" t="str">
            <v>2 S 05 303 04</v>
          </cell>
          <cell r="B1411" t="str">
            <v>-</v>
          </cell>
          <cell r="C1411" t="str">
            <v>Terra armada - ECE - pé de talude 0,0&lt;h&lt;6,00m</v>
          </cell>
          <cell r="D1411" t="str">
            <v>m²</v>
          </cell>
        </row>
        <row r="1412">
          <cell r="A1412" t="str">
            <v>2 S 05 303 05</v>
          </cell>
          <cell r="B1412" t="str">
            <v>-</v>
          </cell>
          <cell r="C1412" t="str">
            <v>Terra armada - ECE - pé de talude 6,0&lt;h&lt;9,00m</v>
          </cell>
          <cell r="D1412" t="str">
            <v>m²</v>
          </cell>
        </row>
        <row r="1413">
          <cell r="A1413" t="str">
            <v>2 S 05 303 06</v>
          </cell>
          <cell r="B1413" t="str">
            <v>-</v>
          </cell>
          <cell r="C1413" t="str">
            <v>Terra armada - ECE - pé de talude 9,0&lt;h&lt;12,00m</v>
          </cell>
          <cell r="D1413" t="str">
            <v>m²</v>
          </cell>
        </row>
        <row r="1414">
          <cell r="A1414" t="str">
            <v>2 S 05 303 07</v>
          </cell>
          <cell r="B1414" t="str">
            <v>-</v>
          </cell>
          <cell r="C1414" t="str">
            <v>Terra armada - ECE - encontro portante 0,0&lt;h&lt;6,00m</v>
          </cell>
          <cell r="D1414" t="str">
            <v>m²</v>
          </cell>
        </row>
        <row r="1415">
          <cell r="A1415" t="str">
            <v>2 S 05 303 08</v>
          </cell>
          <cell r="B1415" t="str">
            <v>-</v>
          </cell>
          <cell r="C1415" t="str">
            <v>Terra armada - ECE - encontro portante 6,0&lt;h&lt;9,00m</v>
          </cell>
          <cell r="D1415" t="str">
            <v>m²</v>
          </cell>
        </row>
        <row r="1416">
          <cell r="A1416" t="str">
            <v>2 S 05 303 09</v>
          </cell>
          <cell r="B1416" t="str">
            <v>-</v>
          </cell>
          <cell r="C1416" t="str">
            <v>Escamas de concreto armado para terra armada</v>
          </cell>
          <cell r="D1416" t="str">
            <v>m³</v>
          </cell>
        </row>
        <row r="1417">
          <cell r="A1417" t="str">
            <v>2 S 05 303 10</v>
          </cell>
          <cell r="B1417" t="str">
            <v>-</v>
          </cell>
          <cell r="C1417" t="str">
            <v>Concr. soleira e arremates de maciço terra armada</v>
          </cell>
          <cell r="D1417" t="str">
            <v>m³</v>
          </cell>
        </row>
        <row r="1418">
          <cell r="A1418" t="str">
            <v>2 S 05 303 11</v>
          </cell>
          <cell r="B1418" t="str">
            <v>-</v>
          </cell>
          <cell r="C1418" t="str">
            <v>Montagem de maciço terra armada</v>
          </cell>
          <cell r="D1418" t="str">
            <v>m²</v>
          </cell>
        </row>
        <row r="1419">
          <cell r="A1419" t="str">
            <v>2 S 05 303 59</v>
          </cell>
          <cell r="B1419" t="str">
            <v>-</v>
          </cell>
          <cell r="C1419" t="str">
            <v>Escamas de concr.armado para terra armada AC/BC</v>
          </cell>
          <cell r="D1419" t="str">
            <v>m³</v>
          </cell>
        </row>
        <row r="1420">
          <cell r="A1420" t="str">
            <v>2 S 05 303 60</v>
          </cell>
          <cell r="B1420" t="str">
            <v>-</v>
          </cell>
          <cell r="C1420" t="str">
            <v>Concr.soleira/arremates de maciço terra arm.AC/BC</v>
          </cell>
          <cell r="D1420" t="str">
            <v>m³</v>
          </cell>
        </row>
        <row r="1421">
          <cell r="A1421" t="str">
            <v>2 S 05 340 01</v>
          </cell>
          <cell r="B1421" t="str">
            <v>-</v>
          </cell>
          <cell r="C1421" t="str">
            <v>Execução cortina atirantada conc.armado fck=15 MPa</v>
          </cell>
          <cell r="D1421" t="str">
            <v>m²</v>
          </cell>
        </row>
        <row r="1422">
          <cell r="A1422" t="str">
            <v>2 S 05 340 51</v>
          </cell>
          <cell r="B1422" t="str">
            <v>-</v>
          </cell>
          <cell r="C1422" t="str">
            <v>Exec.cortina atirantada concr.arm.fck=15 MPa AC/BC</v>
          </cell>
          <cell r="D1422" t="str">
            <v>m³</v>
          </cell>
        </row>
        <row r="1423">
          <cell r="A1423" t="str">
            <v>2 S 05 900 01</v>
          </cell>
          <cell r="B1423" t="str">
            <v>-</v>
          </cell>
          <cell r="C1423" t="str">
            <v>Tirante protendido p/ cort. aço st 85/105 D= 32mm</v>
          </cell>
          <cell r="D1423" t="str">
            <v>m</v>
          </cell>
        </row>
        <row r="1424">
          <cell r="A1424" t="str">
            <v>2 S 06 210 01</v>
          </cell>
          <cell r="B1424" t="str">
            <v>-</v>
          </cell>
          <cell r="C1424" t="str">
            <v>Pórtico metálico</v>
          </cell>
          <cell r="D1424" t="str">
            <v>und</v>
          </cell>
        </row>
        <row r="1425">
          <cell r="A1425" t="str">
            <v>2 S 06 210 51</v>
          </cell>
          <cell r="B1425" t="str">
            <v>-</v>
          </cell>
          <cell r="C1425" t="str">
            <v>Pórtico metálico AC/BC</v>
          </cell>
          <cell r="D1425" t="str">
            <v>und</v>
          </cell>
        </row>
        <row r="1426">
          <cell r="A1426" t="str">
            <v>2 S 06 400 01</v>
          </cell>
          <cell r="B1426" t="str">
            <v>-</v>
          </cell>
          <cell r="C1426" t="str">
            <v>Cerca arame farp. c/ mourão concr. seção quadrada</v>
          </cell>
          <cell r="D1426" t="str">
            <v>m</v>
          </cell>
        </row>
        <row r="1427">
          <cell r="A1427" t="str">
            <v>2 S 06 400 02</v>
          </cell>
          <cell r="B1427" t="str">
            <v>-</v>
          </cell>
          <cell r="C1427" t="str">
            <v>Cerca arame farp. c/ mourão concr. seção triang.</v>
          </cell>
          <cell r="D1427" t="str">
            <v>m</v>
          </cell>
        </row>
        <row r="1428">
          <cell r="A1428" t="str">
            <v>2 S 06 400 51</v>
          </cell>
          <cell r="B1428" t="str">
            <v>-</v>
          </cell>
          <cell r="C1428" t="str">
            <v>Cerca arame farp.c/mourão concr.seção quadr.AC/BC</v>
          </cell>
          <cell r="D1428" t="str">
            <v>m</v>
          </cell>
        </row>
        <row r="1429">
          <cell r="A1429" t="str">
            <v>2 S 06 400 52</v>
          </cell>
          <cell r="B1429" t="str">
            <v>-</v>
          </cell>
          <cell r="C1429" t="str">
            <v>Cerca arame farp.c/mourão concr.seção triang.AC/BC</v>
          </cell>
          <cell r="D1429" t="str">
            <v>m</v>
          </cell>
        </row>
        <row r="1430">
          <cell r="A1430" t="str">
            <v>2 S 06 410 00</v>
          </cell>
          <cell r="B1430" t="str">
            <v>-</v>
          </cell>
          <cell r="C1430" t="str">
            <v>Cercas de arame farpado com suportes de madeira</v>
          </cell>
          <cell r="D1430" t="str">
            <v>m</v>
          </cell>
        </row>
        <row r="1431">
          <cell r="A1431" t="str">
            <v>2 S 09 001 05</v>
          </cell>
          <cell r="B1431" t="str">
            <v>-</v>
          </cell>
          <cell r="C1431" t="str">
            <v>Transporte local em rodov. não pav. (const.)</v>
          </cell>
          <cell r="D1431" t="str">
            <v>tkm</v>
          </cell>
        </row>
        <row r="1432">
          <cell r="A1432" t="str">
            <v>2 S 09 001 40</v>
          </cell>
          <cell r="B1432" t="str">
            <v>-</v>
          </cell>
          <cell r="C1432" t="str">
            <v>Transporte local c/ carroceria em rodovia não pav.</v>
          </cell>
          <cell r="D1432" t="str">
            <v>tkm</v>
          </cell>
        </row>
        <row r="1433">
          <cell r="A1433" t="str">
            <v>2 S 09 001 90</v>
          </cell>
          <cell r="B1433" t="str">
            <v>-</v>
          </cell>
          <cell r="C1433" t="str">
            <v>Transporte comercial c/ carr. rodov. não pav.</v>
          </cell>
          <cell r="D1433" t="str">
            <v>tkm</v>
          </cell>
        </row>
        <row r="1434">
          <cell r="A1434" t="str">
            <v>2 S 09 001 91</v>
          </cell>
          <cell r="B1434" t="str">
            <v>-</v>
          </cell>
          <cell r="C1434" t="str">
            <v>Transporte comercial c/ basc. 10m3 rod. não pav.</v>
          </cell>
          <cell r="D1434" t="str">
            <v>tkm</v>
          </cell>
        </row>
        <row r="1435">
          <cell r="A1435" t="str">
            <v>2 S 09 002 05</v>
          </cell>
          <cell r="B1435" t="str">
            <v>-</v>
          </cell>
          <cell r="C1435" t="str">
            <v>Transporte local em rodov. pavim. (const.)</v>
          </cell>
          <cell r="D1435" t="str">
            <v>tkm</v>
          </cell>
        </row>
        <row r="1436">
          <cell r="A1436" t="str">
            <v>2 S 09 002 40</v>
          </cell>
          <cell r="B1436" t="str">
            <v>-</v>
          </cell>
          <cell r="C1436" t="str">
            <v>Transporte local c/ carroceria em rodov. pavim.</v>
          </cell>
          <cell r="D1436" t="str">
            <v>tkm</v>
          </cell>
        </row>
        <row r="1437">
          <cell r="A1437" t="str">
            <v>2 S 09 002 90</v>
          </cell>
          <cell r="B1437" t="str">
            <v>-</v>
          </cell>
          <cell r="C1437" t="str">
            <v>Transporte comerc. c/ carr. rodov. pavim.</v>
          </cell>
          <cell r="D1437" t="str">
            <v>tkm</v>
          </cell>
        </row>
        <row r="1438">
          <cell r="A1438" t="str">
            <v>2 S 09 002 91</v>
          </cell>
          <cell r="B1438" t="str">
            <v>-</v>
          </cell>
          <cell r="C1438" t="str">
            <v>Transporte comercial c/ basc. 10m3 rod. pav.</v>
          </cell>
          <cell r="D1438" t="str">
            <v>tkm</v>
          </cell>
        </row>
        <row r="1440">
          <cell r="A1440" t="str">
            <v>DNIT - Sistema de Custos Rodoviários</v>
          </cell>
          <cell r="D1440" t="str">
            <v>Sicro2</v>
          </cell>
        </row>
        <row r="1441">
          <cell r="A1441" t="str">
            <v xml:space="preserve">Conservação Rodoviária </v>
          </cell>
          <cell r="D1441" t="str">
            <v>Minas Gerais</v>
          </cell>
        </row>
        <row r="1442">
          <cell r="A1442" t="str">
            <v>Resumo dos Custos Unitários de Referência: Maio de 2005</v>
          </cell>
          <cell r="D1442" t="str">
            <v>RCtR0330</v>
          </cell>
        </row>
        <row r="1444">
          <cell r="A1444" t="str">
            <v>Código</v>
          </cell>
          <cell r="C1444" t="str">
            <v>Atividade / Serviço</v>
          </cell>
          <cell r="D1444" t="str">
            <v>Unidade</v>
          </cell>
          <cell r="F1444" t="str">
            <v>Preço Unitário</v>
          </cell>
        </row>
        <row r="1445">
          <cell r="D1445" t="str">
            <v>Und</v>
          </cell>
          <cell r="E1445" t="str">
            <v>Direto</v>
          </cell>
          <cell r="F1445" t="str">
            <v>LDI</v>
          </cell>
          <cell r="G1445" t="str">
            <v>Total</v>
          </cell>
        </row>
        <row r="1447">
          <cell r="A1447" t="str">
            <v>3 S 01 200 00</v>
          </cell>
          <cell r="B1447" t="str">
            <v>-</v>
          </cell>
          <cell r="C1447" t="str">
            <v>Escavação e carga mat. jazida (consv)</v>
          </cell>
          <cell r="D1447" t="str">
            <v>m³</v>
          </cell>
        </row>
        <row r="1448">
          <cell r="A1448" t="str">
            <v>3 S 01 401 00</v>
          </cell>
          <cell r="B1448" t="str">
            <v>-</v>
          </cell>
          <cell r="C1448" t="str">
            <v>Recomposição de revestimento primário</v>
          </cell>
          <cell r="D1448" t="str">
            <v>m³</v>
          </cell>
        </row>
        <row r="1449">
          <cell r="A1449" t="str">
            <v>3 S 01 930 00</v>
          </cell>
          <cell r="B1449" t="str">
            <v>-</v>
          </cell>
          <cell r="C1449" t="str">
            <v>Regularização mecânica da faixa de domínio</v>
          </cell>
          <cell r="D1449" t="str">
            <v>m³</v>
          </cell>
        </row>
        <row r="1450">
          <cell r="A1450" t="str">
            <v>3 S 02 200 00</v>
          </cell>
          <cell r="B1450" t="str">
            <v>-</v>
          </cell>
          <cell r="C1450" t="str">
            <v>Solo p/ base de remendo profundo</v>
          </cell>
          <cell r="D1450" t="str">
            <v>m³</v>
          </cell>
        </row>
        <row r="1451">
          <cell r="A1451" t="str">
            <v>3 S 02 200 01</v>
          </cell>
          <cell r="B1451" t="str">
            <v>-</v>
          </cell>
          <cell r="C1451" t="str">
            <v>Recomposição de camada granular do pavimento</v>
          </cell>
          <cell r="D1451" t="str">
            <v>m³</v>
          </cell>
        </row>
        <row r="1452">
          <cell r="A1452" t="str">
            <v>3 S 02 220 00</v>
          </cell>
          <cell r="B1452" t="str">
            <v>-</v>
          </cell>
          <cell r="C1452" t="str">
            <v>Solo brita p/ base de rem. profundo</v>
          </cell>
          <cell r="D1452" t="str">
            <v>m³</v>
          </cell>
        </row>
        <row r="1453">
          <cell r="A1453" t="str">
            <v>3 S 02 220 50</v>
          </cell>
          <cell r="B1453" t="str">
            <v>-</v>
          </cell>
          <cell r="C1453" t="str">
            <v>Solo brita p/ base de remendo profundo BC</v>
          </cell>
          <cell r="D1453" t="str">
            <v>m³</v>
          </cell>
        </row>
        <row r="1454">
          <cell r="A1454" t="str">
            <v>3 S 02 230 00</v>
          </cell>
          <cell r="B1454" t="str">
            <v>-</v>
          </cell>
          <cell r="C1454" t="str">
            <v>Brita para base de remendo profundo</v>
          </cell>
          <cell r="D1454" t="str">
            <v>m³</v>
          </cell>
        </row>
        <row r="1455">
          <cell r="A1455" t="str">
            <v>3 S 02 230 50</v>
          </cell>
          <cell r="B1455" t="str">
            <v>-</v>
          </cell>
          <cell r="C1455" t="str">
            <v>Brita para base de remendo profundo BC</v>
          </cell>
          <cell r="D1455" t="str">
            <v>m³</v>
          </cell>
        </row>
        <row r="1456">
          <cell r="A1456" t="str">
            <v>3 S 02 241 00</v>
          </cell>
          <cell r="B1456" t="str">
            <v>-</v>
          </cell>
          <cell r="C1456" t="str">
            <v>Solo melhorado c/ cimento p/ base rem. profundo</v>
          </cell>
          <cell r="D1456" t="str">
            <v>m³</v>
          </cell>
        </row>
        <row r="1457">
          <cell r="A1457" t="str">
            <v>3 S 02 300 00</v>
          </cell>
          <cell r="B1457" t="str">
            <v>-</v>
          </cell>
          <cell r="C1457" t="str">
            <v>Imprimação</v>
          </cell>
          <cell r="D1457" t="str">
            <v>m³</v>
          </cell>
        </row>
        <row r="1458">
          <cell r="A1458" t="str">
            <v>3 S 02 400 00</v>
          </cell>
          <cell r="B1458" t="str">
            <v>-</v>
          </cell>
          <cell r="C1458" t="str">
            <v>Pintura de ligação</v>
          </cell>
          <cell r="D1458" t="str">
            <v>m³</v>
          </cell>
        </row>
        <row r="1459">
          <cell r="A1459" t="str">
            <v>3 S 02 500 00</v>
          </cell>
          <cell r="B1459" t="str">
            <v>-</v>
          </cell>
          <cell r="C1459" t="str">
            <v>Capa selante com pedrisco</v>
          </cell>
          <cell r="D1459" t="str">
            <v>m³</v>
          </cell>
        </row>
        <row r="1460">
          <cell r="A1460" t="str">
            <v>3 S 02 500 01</v>
          </cell>
          <cell r="B1460" t="str">
            <v>-</v>
          </cell>
          <cell r="C1460" t="str">
            <v>Capa selante com areia</v>
          </cell>
          <cell r="D1460" t="str">
            <v>m³</v>
          </cell>
        </row>
        <row r="1461">
          <cell r="A1461" t="str">
            <v>3 S 02 500 02</v>
          </cell>
          <cell r="B1461" t="str">
            <v>-</v>
          </cell>
          <cell r="C1461" t="str">
            <v>Tratamento superficial simples com CAP</v>
          </cell>
          <cell r="D1461" t="str">
            <v>m²</v>
          </cell>
        </row>
        <row r="1462">
          <cell r="A1462" t="str">
            <v>3 S 02 500 03</v>
          </cell>
          <cell r="B1462" t="str">
            <v>-</v>
          </cell>
          <cell r="C1462" t="str">
            <v>Tratamento superficial simples com emulsão</v>
          </cell>
          <cell r="D1462" t="str">
            <v>m²</v>
          </cell>
        </row>
        <row r="1463">
          <cell r="A1463" t="str">
            <v>3 S 02 500 04</v>
          </cell>
          <cell r="B1463" t="str">
            <v>-</v>
          </cell>
          <cell r="C1463" t="str">
            <v>Tratamento superficial simples c/ banho diluído</v>
          </cell>
          <cell r="D1463" t="str">
            <v>m²</v>
          </cell>
        </row>
        <row r="1464">
          <cell r="A1464" t="str">
            <v>3 S 02 500 50</v>
          </cell>
          <cell r="B1464" t="str">
            <v>-</v>
          </cell>
          <cell r="C1464" t="str">
            <v>Capa selante com pedrisco BC</v>
          </cell>
          <cell r="D1464" t="str">
            <v>m²</v>
          </cell>
        </row>
        <row r="1465">
          <cell r="A1465" t="str">
            <v>3 S 02 500 51</v>
          </cell>
          <cell r="B1465" t="str">
            <v>-</v>
          </cell>
          <cell r="C1465" t="str">
            <v>Capa selante com areia AC</v>
          </cell>
          <cell r="D1465" t="str">
            <v>m²</v>
          </cell>
        </row>
        <row r="1466">
          <cell r="A1466" t="str">
            <v>3 S 02 500 52</v>
          </cell>
          <cell r="B1466" t="str">
            <v>-</v>
          </cell>
          <cell r="C1466" t="str">
            <v>Tratamento superficial simples com CAP BC</v>
          </cell>
          <cell r="D1466" t="str">
            <v>m²</v>
          </cell>
        </row>
        <row r="1467">
          <cell r="A1467" t="str">
            <v>3 S 02 500 53</v>
          </cell>
          <cell r="B1467" t="str">
            <v>-</v>
          </cell>
          <cell r="C1467" t="str">
            <v>Tratamento superficial simples com emulsão BC</v>
          </cell>
          <cell r="D1467" t="str">
            <v>m²</v>
          </cell>
        </row>
        <row r="1468">
          <cell r="A1468" t="str">
            <v>3 S 02 500 54</v>
          </cell>
          <cell r="B1468" t="str">
            <v>-</v>
          </cell>
          <cell r="C1468" t="str">
            <v>Tratam.superficial simples c/banho diluído BC</v>
          </cell>
          <cell r="D1468" t="str">
            <v>m²</v>
          </cell>
        </row>
        <row r="1469">
          <cell r="A1469" t="str">
            <v>3 S 02 501 00</v>
          </cell>
          <cell r="B1469" t="str">
            <v>-</v>
          </cell>
          <cell r="C1469" t="str">
            <v>Tratamento superficial duplo c/ CAP</v>
          </cell>
          <cell r="D1469" t="str">
            <v>m²</v>
          </cell>
        </row>
        <row r="1470">
          <cell r="A1470" t="str">
            <v>3 S 02 501 01</v>
          </cell>
          <cell r="B1470" t="str">
            <v>-</v>
          </cell>
          <cell r="C1470" t="str">
            <v>Tratamento superficial duplo com emulsão</v>
          </cell>
          <cell r="D1470" t="str">
            <v>m²</v>
          </cell>
        </row>
        <row r="1471">
          <cell r="A1471" t="str">
            <v>3 S 02 501 02</v>
          </cell>
          <cell r="B1471" t="str">
            <v>-</v>
          </cell>
          <cell r="C1471" t="str">
            <v>Tratamento superficial duplo com banho diluído</v>
          </cell>
          <cell r="D1471" t="str">
            <v>m²</v>
          </cell>
        </row>
        <row r="1472">
          <cell r="A1472" t="str">
            <v>3 S 02 501 50</v>
          </cell>
          <cell r="B1472" t="str">
            <v>-</v>
          </cell>
          <cell r="C1472" t="str">
            <v>Tratamento superficial duplo c/ CAP BC</v>
          </cell>
          <cell r="D1472" t="str">
            <v>m²</v>
          </cell>
        </row>
        <row r="1473">
          <cell r="A1473" t="str">
            <v>3 S 02 501 51</v>
          </cell>
          <cell r="B1473" t="str">
            <v>-</v>
          </cell>
          <cell r="C1473" t="str">
            <v>Tratamento superficial duplo com emulsão BC</v>
          </cell>
          <cell r="D1473" t="str">
            <v>m²</v>
          </cell>
        </row>
        <row r="1474">
          <cell r="A1474" t="str">
            <v>3 S 02 501 52</v>
          </cell>
          <cell r="B1474" t="str">
            <v>-</v>
          </cell>
          <cell r="C1474" t="str">
            <v>Tratam.superficial duplo com banho diluído BC</v>
          </cell>
          <cell r="D1474" t="str">
            <v>m²</v>
          </cell>
        </row>
        <row r="1475">
          <cell r="A1475" t="str">
            <v>3 S 02 502 00</v>
          </cell>
          <cell r="B1475" t="str">
            <v>-</v>
          </cell>
          <cell r="C1475" t="str">
            <v>Tratamento superficial triplo com c.a.p.</v>
          </cell>
          <cell r="D1475" t="str">
            <v>m²</v>
          </cell>
        </row>
        <row r="1476">
          <cell r="A1476" t="str">
            <v>3 S 02 502 01</v>
          </cell>
          <cell r="B1476" t="str">
            <v>-</v>
          </cell>
          <cell r="C1476" t="str">
            <v>Tratamento superficial triplo com emulsão</v>
          </cell>
          <cell r="D1476" t="str">
            <v>m²</v>
          </cell>
        </row>
        <row r="1477">
          <cell r="A1477" t="str">
            <v>3 S 02 502 02</v>
          </cell>
          <cell r="B1477" t="str">
            <v>-</v>
          </cell>
          <cell r="C1477" t="str">
            <v>Tratamento superficial triplo com banho diluído</v>
          </cell>
          <cell r="D1477" t="str">
            <v>m²</v>
          </cell>
        </row>
        <row r="1478">
          <cell r="A1478" t="str">
            <v>3 S 02 502 50</v>
          </cell>
          <cell r="B1478" t="str">
            <v>-</v>
          </cell>
          <cell r="C1478" t="str">
            <v>Tratamento superficial triplo com CAP BC</v>
          </cell>
          <cell r="D1478" t="str">
            <v>m²</v>
          </cell>
        </row>
        <row r="1479">
          <cell r="A1479" t="str">
            <v>3 S 02 502 51</v>
          </cell>
          <cell r="B1479" t="str">
            <v>-</v>
          </cell>
          <cell r="C1479" t="str">
            <v>Tratamento superficial triplo com emulsão BC</v>
          </cell>
          <cell r="D1479" t="str">
            <v>m²</v>
          </cell>
        </row>
        <row r="1480">
          <cell r="A1480" t="str">
            <v>3 S 02 502 52</v>
          </cell>
          <cell r="B1480" t="str">
            <v>-</v>
          </cell>
          <cell r="C1480" t="str">
            <v>Tratam.superficial triplo com banho diluído BC</v>
          </cell>
          <cell r="D1480" t="str">
            <v>m²</v>
          </cell>
        </row>
        <row r="1481">
          <cell r="A1481" t="str">
            <v>3 S 02 510 00</v>
          </cell>
          <cell r="B1481" t="str">
            <v>-</v>
          </cell>
          <cell r="C1481" t="str">
            <v>Lama asfáltica fina (granulometrias I e II )</v>
          </cell>
          <cell r="D1481" t="str">
            <v>m²</v>
          </cell>
        </row>
        <row r="1482">
          <cell r="A1482" t="str">
            <v>3 S 02 510 01</v>
          </cell>
          <cell r="B1482" t="str">
            <v>-</v>
          </cell>
          <cell r="C1482" t="str">
            <v>Lama asfáltica grossa (granulometrias III e IV)</v>
          </cell>
          <cell r="D1482" t="str">
            <v>m²</v>
          </cell>
        </row>
        <row r="1483">
          <cell r="A1483" t="str">
            <v>3 S 02 510 50</v>
          </cell>
          <cell r="B1483" t="str">
            <v>-</v>
          </cell>
          <cell r="C1483" t="str">
            <v>Lama asfáltica fina (granulometrias I e II ) AC/BC</v>
          </cell>
          <cell r="D1483" t="str">
            <v>m²</v>
          </cell>
        </row>
        <row r="1484">
          <cell r="A1484" t="str">
            <v>3 S 02 510 51</v>
          </cell>
          <cell r="B1484" t="str">
            <v>-</v>
          </cell>
          <cell r="C1484" t="str">
            <v>Lama asfált.grossa (granulometrias III e IV)AC/BC</v>
          </cell>
          <cell r="D1484" t="str">
            <v>m²</v>
          </cell>
        </row>
        <row r="1485">
          <cell r="A1485" t="str">
            <v>3 S 02 520 00</v>
          </cell>
          <cell r="B1485" t="str">
            <v>-</v>
          </cell>
          <cell r="C1485" t="str">
            <v>Mistura areia-asfalto em betoneira</v>
          </cell>
          <cell r="D1485" t="str">
            <v>m³</v>
          </cell>
        </row>
        <row r="1486">
          <cell r="A1486" t="str">
            <v>3 S 02 520 01</v>
          </cell>
          <cell r="B1486" t="str">
            <v>-</v>
          </cell>
          <cell r="C1486" t="str">
            <v>Mistura areia-asfalto usinada a frio</v>
          </cell>
          <cell r="D1486" t="str">
            <v>m³</v>
          </cell>
        </row>
        <row r="1487">
          <cell r="A1487" t="str">
            <v>3 S 02 520 02</v>
          </cell>
          <cell r="B1487" t="str">
            <v>-</v>
          </cell>
          <cell r="C1487" t="str">
            <v>Rec.do rev. com areia asfalto a frio</v>
          </cell>
          <cell r="D1487" t="str">
            <v>m³</v>
          </cell>
        </row>
        <row r="1488">
          <cell r="A1488" t="str">
            <v>3 S 02 520 50</v>
          </cell>
          <cell r="B1488" t="str">
            <v>-</v>
          </cell>
          <cell r="C1488" t="str">
            <v>Mistura areia-asfalto em betoneira AC</v>
          </cell>
          <cell r="D1488" t="str">
            <v>m³</v>
          </cell>
        </row>
        <row r="1489">
          <cell r="A1489" t="str">
            <v>3 S 02 520 51</v>
          </cell>
          <cell r="B1489" t="str">
            <v>-</v>
          </cell>
          <cell r="C1489" t="str">
            <v>Mistura areia-asfalto usinada a frio AC</v>
          </cell>
          <cell r="D1489" t="str">
            <v>m³</v>
          </cell>
        </row>
        <row r="1490">
          <cell r="A1490" t="str">
            <v>3 S 02 521 00</v>
          </cell>
          <cell r="B1490" t="str">
            <v>-</v>
          </cell>
          <cell r="C1490" t="str">
            <v>Mistura areia-asfalto usinada a quente</v>
          </cell>
          <cell r="D1490" t="str">
            <v>m³</v>
          </cell>
        </row>
        <row r="1491">
          <cell r="A1491" t="str">
            <v>3 S 02 521 01</v>
          </cell>
          <cell r="B1491" t="str">
            <v>-</v>
          </cell>
          <cell r="C1491" t="str">
            <v>Rec. do rev. com areia asfalto a quente</v>
          </cell>
          <cell r="D1491" t="str">
            <v>m³</v>
          </cell>
        </row>
        <row r="1492">
          <cell r="A1492" t="str">
            <v>3 S 02 521 50</v>
          </cell>
          <cell r="B1492" t="str">
            <v>-</v>
          </cell>
          <cell r="C1492" t="str">
            <v>Mistura areia-asfalto usinada a quente AC</v>
          </cell>
          <cell r="D1492" t="str">
            <v>m³</v>
          </cell>
        </row>
        <row r="1493">
          <cell r="A1493" t="str">
            <v>3 S 02 530 00</v>
          </cell>
          <cell r="B1493" t="str">
            <v>-</v>
          </cell>
          <cell r="C1493" t="str">
            <v>Mistura betuminosa em betoneira</v>
          </cell>
          <cell r="D1493" t="str">
            <v>m³</v>
          </cell>
        </row>
        <row r="1494">
          <cell r="A1494" t="str">
            <v>3 S 02 530 01</v>
          </cell>
          <cell r="B1494" t="str">
            <v>-</v>
          </cell>
          <cell r="C1494" t="str">
            <v>Mistura betuminosa usinada a frio</v>
          </cell>
          <cell r="D1494" t="str">
            <v>m³</v>
          </cell>
        </row>
        <row r="1495">
          <cell r="A1495" t="str">
            <v>3 S 02 530 02</v>
          </cell>
          <cell r="B1495" t="str">
            <v>-</v>
          </cell>
          <cell r="C1495" t="str">
            <v>Rec.do rev. com mistura betuminosa a frio</v>
          </cell>
          <cell r="D1495" t="str">
            <v>m³</v>
          </cell>
        </row>
        <row r="1496">
          <cell r="A1496" t="str">
            <v>3 S 02 530 50</v>
          </cell>
          <cell r="B1496" t="str">
            <v>-</v>
          </cell>
          <cell r="C1496" t="str">
            <v>Mistura betuminosa em betoneira AC/BC</v>
          </cell>
          <cell r="D1496" t="str">
            <v>m³</v>
          </cell>
        </row>
        <row r="1497">
          <cell r="A1497" t="str">
            <v>3 S 02 530 51</v>
          </cell>
          <cell r="B1497" t="str">
            <v>-</v>
          </cell>
          <cell r="C1497" t="str">
            <v>Mistura betuminosa usinada a frio AC/BC</v>
          </cell>
          <cell r="D1497" t="str">
            <v>m³</v>
          </cell>
        </row>
        <row r="1498">
          <cell r="A1498" t="str">
            <v>3 S 02 540 00</v>
          </cell>
          <cell r="B1498" t="str">
            <v>-</v>
          </cell>
          <cell r="C1498" t="str">
            <v>Mistura betuminosa usinada a quente</v>
          </cell>
          <cell r="D1498" t="str">
            <v>m³</v>
          </cell>
        </row>
        <row r="1499">
          <cell r="A1499" t="str">
            <v>3 S 02 540 01</v>
          </cell>
          <cell r="B1499" t="str">
            <v>-</v>
          </cell>
          <cell r="C1499" t="str">
            <v>Rec.do rev.com mistura betuminosa a quente</v>
          </cell>
          <cell r="D1499" t="str">
            <v>m³</v>
          </cell>
        </row>
        <row r="1500">
          <cell r="A1500" t="str">
            <v>3 S 02 540 50</v>
          </cell>
          <cell r="B1500" t="str">
            <v>-</v>
          </cell>
          <cell r="C1500" t="str">
            <v>Mistura betuminosa usinada a quente AC/BC</v>
          </cell>
          <cell r="D1500" t="str">
            <v>m³</v>
          </cell>
        </row>
        <row r="1501">
          <cell r="A1501" t="str">
            <v>3 S 02 601 00</v>
          </cell>
          <cell r="B1501" t="str">
            <v>-</v>
          </cell>
          <cell r="C1501" t="str">
            <v>Recomposição de placa de concreto</v>
          </cell>
          <cell r="D1501" t="str">
            <v>m³</v>
          </cell>
        </row>
        <row r="1502">
          <cell r="A1502" t="str">
            <v>3 S 02 601 50</v>
          </cell>
          <cell r="B1502" t="str">
            <v>-</v>
          </cell>
          <cell r="C1502" t="str">
            <v>Recomposição de placa de concreto AC/BC</v>
          </cell>
          <cell r="D1502" t="str">
            <v>m³</v>
          </cell>
        </row>
        <row r="1503">
          <cell r="A1503" t="str">
            <v>3 S 02 900 00</v>
          </cell>
          <cell r="B1503" t="str">
            <v>-</v>
          </cell>
          <cell r="C1503" t="str">
            <v>Remoção mecanizada de revestimento betuminoso</v>
          </cell>
          <cell r="D1503" t="str">
            <v>m³</v>
          </cell>
          <cell r="H1503" t="str">
            <v>DNER-ES-321/97</v>
          </cell>
        </row>
        <row r="1504">
          <cell r="A1504" t="str">
            <v>3 S 02 901 00</v>
          </cell>
          <cell r="B1504" t="str">
            <v>-</v>
          </cell>
          <cell r="C1504" t="str">
            <v>Remoção manual de revestimento betuminoso</v>
          </cell>
          <cell r="D1504" t="str">
            <v>m³</v>
          </cell>
          <cell r="H1504" t="str">
            <v>DNER-ES-321/97</v>
          </cell>
        </row>
        <row r="1505">
          <cell r="A1505" t="str">
            <v>3 S 02 902 00</v>
          </cell>
          <cell r="B1505" t="str">
            <v>-</v>
          </cell>
          <cell r="C1505" t="str">
            <v>Remoção mecanizada da camada granular do pavimento</v>
          </cell>
          <cell r="D1505" t="str">
            <v>m³</v>
          </cell>
          <cell r="H1505" t="str">
            <v>DNER-ES-321/97</v>
          </cell>
        </row>
        <row r="1506">
          <cell r="A1506" t="str">
            <v>3 S 02 903 00</v>
          </cell>
          <cell r="B1506" t="str">
            <v>-</v>
          </cell>
          <cell r="C1506" t="str">
            <v>Remoção manual da camada granular do pavimento</v>
          </cell>
          <cell r="D1506" t="str">
            <v>m³</v>
          </cell>
          <cell r="H1506" t="str">
            <v>DNER-ES-321/97</v>
          </cell>
        </row>
        <row r="1507">
          <cell r="A1507" t="str">
            <v>3 S 02 999 00</v>
          </cell>
          <cell r="B1507" t="str">
            <v>-</v>
          </cell>
          <cell r="C1507" t="str">
            <v>Peneiramento</v>
          </cell>
          <cell r="D1507" t="str">
            <v>m³</v>
          </cell>
        </row>
        <row r="1508">
          <cell r="A1508" t="str">
            <v>3 S 03 310 00</v>
          </cell>
          <cell r="B1508" t="str">
            <v>-</v>
          </cell>
          <cell r="C1508" t="str">
            <v>Concreto ciclópico</v>
          </cell>
          <cell r="D1508" t="str">
            <v>m³</v>
          </cell>
        </row>
        <row r="1509">
          <cell r="A1509" t="str">
            <v>3 S 03 310 50</v>
          </cell>
          <cell r="B1509" t="str">
            <v>-</v>
          </cell>
          <cell r="C1509" t="str">
            <v>Concreto ciclópico AC/BC/PC</v>
          </cell>
          <cell r="D1509" t="str">
            <v>m³</v>
          </cell>
        </row>
        <row r="1510">
          <cell r="A1510" t="str">
            <v>3 S 03 329 00</v>
          </cell>
          <cell r="B1510" t="str">
            <v>-</v>
          </cell>
          <cell r="C1510" t="str">
            <v>Concreto de cimento (confecção e lançamento)</v>
          </cell>
          <cell r="D1510" t="str">
            <v>m³</v>
          </cell>
        </row>
        <row r="1511">
          <cell r="A1511" t="str">
            <v>3 S 03 329 01</v>
          </cell>
          <cell r="B1511" t="str">
            <v>-</v>
          </cell>
          <cell r="C1511" t="str">
            <v>Concreto de cimento(confecção manual e lançamento)</v>
          </cell>
          <cell r="D1511" t="str">
            <v>m³</v>
          </cell>
        </row>
        <row r="1512">
          <cell r="A1512" t="str">
            <v>3 S 03 329 50</v>
          </cell>
          <cell r="B1512" t="str">
            <v>-</v>
          </cell>
          <cell r="C1512" t="str">
            <v>Concreto de cimento (confecção e lançamento) AC/BC</v>
          </cell>
          <cell r="D1512" t="str">
            <v>m³</v>
          </cell>
        </row>
        <row r="1513">
          <cell r="A1513" t="str">
            <v>3 S 03 329 51</v>
          </cell>
          <cell r="B1513" t="str">
            <v>-</v>
          </cell>
          <cell r="C1513" t="str">
            <v>Concr.de cimento (conf.manual lançamento) AC/BC</v>
          </cell>
          <cell r="D1513" t="str">
            <v>m³</v>
          </cell>
        </row>
        <row r="1514">
          <cell r="A1514" t="str">
            <v>3 S 03 340 02</v>
          </cell>
          <cell r="B1514" t="str">
            <v>-</v>
          </cell>
          <cell r="C1514" t="str">
            <v>Argamassa cimento areia 1-6</v>
          </cell>
          <cell r="D1514" t="str">
            <v>m³</v>
          </cell>
        </row>
        <row r="1515">
          <cell r="A1515" t="str">
            <v>3 S 03 340 03</v>
          </cell>
          <cell r="B1515" t="str">
            <v>-</v>
          </cell>
          <cell r="C1515" t="str">
            <v>Argamassa cimento solo 1:10</v>
          </cell>
          <cell r="D1515" t="str">
            <v>m³</v>
          </cell>
        </row>
        <row r="1516">
          <cell r="A1516" t="str">
            <v>3 S 03 340 52</v>
          </cell>
          <cell r="B1516" t="str">
            <v>-</v>
          </cell>
          <cell r="C1516" t="str">
            <v>Argamassa cimento areia 1-6 AC</v>
          </cell>
          <cell r="D1516" t="str">
            <v>m³</v>
          </cell>
        </row>
        <row r="1517">
          <cell r="A1517" t="str">
            <v>3 S 03 353 00</v>
          </cell>
          <cell r="B1517" t="str">
            <v>-</v>
          </cell>
          <cell r="C1517" t="str">
            <v>Dobragem e colocação de armadura</v>
          </cell>
          <cell r="D1517" t="str">
            <v>Kg</v>
          </cell>
        </row>
        <row r="1518">
          <cell r="A1518" t="str">
            <v>3 S 03 370 00</v>
          </cell>
          <cell r="B1518" t="str">
            <v>-</v>
          </cell>
          <cell r="C1518" t="str">
            <v>Forma comum de madeira</v>
          </cell>
          <cell r="D1518" t="str">
            <v>m²</v>
          </cell>
        </row>
        <row r="1519">
          <cell r="A1519" t="str">
            <v>3 S 03 940 01</v>
          </cell>
          <cell r="B1519" t="str">
            <v>-</v>
          </cell>
          <cell r="C1519" t="str">
            <v>Reaterro e compactação p/ bueiro</v>
          </cell>
          <cell r="D1519" t="str">
            <v>m³</v>
          </cell>
        </row>
        <row r="1520">
          <cell r="A1520" t="str">
            <v>3 S 03 940 02</v>
          </cell>
          <cell r="B1520" t="str">
            <v>-</v>
          </cell>
          <cell r="C1520" t="str">
            <v>Reaterro apiloado</v>
          </cell>
          <cell r="D1520" t="str">
            <v>m³</v>
          </cell>
        </row>
        <row r="1521">
          <cell r="A1521" t="str">
            <v>3 S 03 950 00</v>
          </cell>
          <cell r="B1521" t="str">
            <v>-</v>
          </cell>
          <cell r="C1521" t="str">
            <v>Limpeza de ponte</v>
          </cell>
          <cell r="D1521" t="str">
            <v>m</v>
          </cell>
        </row>
        <row r="1522">
          <cell r="A1522" t="str">
            <v>3 S 04 000 00</v>
          </cell>
          <cell r="B1522" t="str">
            <v>-</v>
          </cell>
          <cell r="C1522" t="str">
            <v>Escavação manual em material de 1a categoria</v>
          </cell>
          <cell r="D1522" t="str">
            <v>m³</v>
          </cell>
        </row>
        <row r="1523">
          <cell r="A1523" t="str">
            <v>3 S 04 000 01</v>
          </cell>
          <cell r="B1523" t="str">
            <v>-</v>
          </cell>
          <cell r="C1523" t="str">
            <v>Escavação manual em material de 2a categoria</v>
          </cell>
          <cell r="D1523" t="str">
            <v>m³</v>
          </cell>
        </row>
        <row r="1524">
          <cell r="A1524" t="str">
            <v>3 S 04 001 00</v>
          </cell>
          <cell r="B1524" t="str">
            <v>-</v>
          </cell>
          <cell r="C1524" t="str">
            <v>Escavação mecaniz. de vala em mater. de 1a cat.</v>
          </cell>
          <cell r="D1524" t="str">
            <v>m³</v>
          </cell>
        </row>
        <row r="1525">
          <cell r="A1525" t="str">
            <v>3 S 04 010 00</v>
          </cell>
          <cell r="B1525" t="str">
            <v>-</v>
          </cell>
          <cell r="C1525" t="str">
            <v>Escavação mecaniz.de vala em material de 2a cat.</v>
          </cell>
          <cell r="D1525" t="str">
            <v>m³</v>
          </cell>
        </row>
        <row r="1526">
          <cell r="A1526" t="str">
            <v>3 S 04 020 00</v>
          </cell>
          <cell r="B1526" t="str">
            <v>-</v>
          </cell>
          <cell r="C1526" t="str">
            <v>Escavação e carga de material de 3a cat. em valas</v>
          </cell>
          <cell r="D1526" t="str">
            <v>m³</v>
          </cell>
        </row>
        <row r="1527">
          <cell r="A1527" t="str">
            <v>3 S 04 300 16</v>
          </cell>
          <cell r="B1527" t="str">
            <v>-</v>
          </cell>
          <cell r="C1527" t="str">
            <v>Bueiro met. chapa múltipla D=1,60m galv.</v>
          </cell>
          <cell r="D1527" t="str">
            <v>m</v>
          </cell>
        </row>
        <row r="1528">
          <cell r="A1528" t="str">
            <v>3 S 04 300 20</v>
          </cell>
          <cell r="B1528" t="str">
            <v>-</v>
          </cell>
          <cell r="C1528" t="str">
            <v>Bueiro met. chapa múltipla D=2,00m galv.</v>
          </cell>
          <cell r="D1528" t="str">
            <v>m</v>
          </cell>
        </row>
        <row r="1529">
          <cell r="A1529" t="str">
            <v>3 S 04 300 66</v>
          </cell>
          <cell r="B1529" t="str">
            <v>-</v>
          </cell>
          <cell r="C1529" t="str">
            <v>Bueiro met. chapa múltipla D=1,60m galvan. BC</v>
          </cell>
          <cell r="D1529" t="str">
            <v>m</v>
          </cell>
        </row>
        <row r="1530">
          <cell r="A1530" t="str">
            <v>3 S 04 300 70</v>
          </cell>
          <cell r="B1530" t="str">
            <v>-</v>
          </cell>
          <cell r="C1530" t="str">
            <v>Bueiro met. chapa múltipla D=2,00m galvan. BC</v>
          </cell>
          <cell r="D1530" t="str">
            <v>m</v>
          </cell>
        </row>
        <row r="1531">
          <cell r="A1531" t="str">
            <v>3 S 04 301 16</v>
          </cell>
          <cell r="B1531" t="str">
            <v>-</v>
          </cell>
          <cell r="C1531" t="str">
            <v>Bueiro met.chapas múlt. D=1,60 m rev. epoxy</v>
          </cell>
          <cell r="D1531" t="str">
            <v>m</v>
          </cell>
        </row>
        <row r="1532">
          <cell r="A1532" t="str">
            <v>3 S 04 301 20</v>
          </cell>
          <cell r="B1532" t="str">
            <v>-</v>
          </cell>
          <cell r="C1532" t="str">
            <v>Bueiro met. chapas múlt. D=2,00 m rev. epoxy</v>
          </cell>
          <cell r="D1532" t="str">
            <v>m</v>
          </cell>
        </row>
        <row r="1533">
          <cell r="A1533" t="str">
            <v>3 S 04 301 66</v>
          </cell>
          <cell r="B1533" t="str">
            <v>-</v>
          </cell>
          <cell r="C1533" t="str">
            <v>Bueiro met. chapas múlt. D=1,60 m rev. Epoxy BC</v>
          </cell>
          <cell r="D1533" t="str">
            <v>m</v>
          </cell>
        </row>
        <row r="1534">
          <cell r="A1534" t="str">
            <v>3 S 04 301 70</v>
          </cell>
          <cell r="B1534" t="str">
            <v>-</v>
          </cell>
          <cell r="C1534" t="str">
            <v>Bueiro met. chapas múlt. D=2,00 m rev. epoxy BC</v>
          </cell>
          <cell r="D1534" t="str">
            <v>m</v>
          </cell>
        </row>
        <row r="1535">
          <cell r="A1535" t="str">
            <v>3 S 04 310 12</v>
          </cell>
          <cell r="B1535" t="str">
            <v>-</v>
          </cell>
          <cell r="C1535" t="str">
            <v>Bueiro met. s/interrupção tráf. D=1,20 m galv.</v>
          </cell>
          <cell r="D1535" t="str">
            <v>m</v>
          </cell>
        </row>
        <row r="1536">
          <cell r="A1536" t="str">
            <v>3 S 04 310 16</v>
          </cell>
          <cell r="B1536" t="str">
            <v>-</v>
          </cell>
          <cell r="C1536" t="str">
            <v>Bueiro met. s/interrupção tráf. D=1,60 m galv.</v>
          </cell>
          <cell r="D1536" t="str">
            <v>m</v>
          </cell>
        </row>
        <row r="1537">
          <cell r="A1537" t="str">
            <v>3 S 04 310 20</v>
          </cell>
          <cell r="B1537" t="str">
            <v>-</v>
          </cell>
          <cell r="C1537" t="str">
            <v>Bueiro met. s/interrupção tráf. D=2,00 m galv.</v>
          </cell>
          <cell r="D1537" t="str">
            <v>m</v>
          </cell>
        </row>
        <row r="1538">
          <cell r="A1538" t="str">
            <v>3 S 04 311 12</v>
          </cell>
          <cell r="B1538" t="str">
            <v>-</v>
          </cell>
          <cell r="C1538" t="str">
            <v>Bueiro met.s/interrupção tráf. D=1,20 m rev. epoxy</v>
          </cell>
          <cell r="D1538" t="str">
            <v>m</v>
          </cell>
        </row>
        <row r="1539">
          <cell r="A1539" t="str">
            <v>3 S 04 311 16</v>
          </cell>
          <cell r="B1539" t="str">
            <v>-</v>
          </cell>
          <cell r="C1539" t="str">
            <v>Bueiro met.s/interrupção tráf. D=1,60 m rev. epoxy</v>
          </cell>
          <cell r="D1539" t="str">
            <v>m</v>
          </cell>
        </row>
        <row r="1540">
          <cell r="A1540" t="str">
            <v>3 S 04 311 20</v>
          </cell>
          <cell r="B1540" t="str">
            <v>-</v>
          </cell>
          <cell r="C1540" t="str">
            <v>Bueiro met.s/interrupção tráf. D=2,00 m rev. epoxy</v>
          </cell>
          <cell r="D1540" t="str">
            <v>m</v>
          </cell>
        </row>
        <row r="1541">
          <cell r="A1541" t="str">
            <v>3 S 04 590 00</v>
          </cell>
          <cell r="B1541" t="str">
            <v>-</v>
          </cell>
          <cell r="C1541" t="str">
            <v>Assentamento de dreno profundo</v>
          </cell>
          <cell r="D1541" t="str">
            <v>m</v>
          </cell>
        </row>
        <row r="1542">
          <cell r="A1542" t="str">
            <v>3 S 04 590 50</v>
          </cell>
          <cell r="B1542" t="str">
            <v>-</v>
          </cell>
          <cell r="C1542" t="str">
            <v>Assentamento de dreno profundo AC/BC</v>
          </cell>
          <cell r="D1542" t="str">
            <v>m</v>
          </cell>
        </row>
        <row r="1543">
          <cell r="A1543" t="str">
            <v>3 S 04 999 08</v>
          </cell>
          <cell r="B1543" t="str">
            <v>-</v>
          </cell>
          <cell r="C1543" t="str">
            <v>Selo de argila apiloado com solo local</v>
          </cell>
          <cell r="D1543" t="str">
            <v>m³</v>
          </cell>
        </row>
        <row r="1544">
          <cell r="A1544" t="str">
            <v>3 S 05 000 00</v>
          </cell>
          <cell r="B1544" t="str">
            <v>-</v>
          </cell>
          <cell r="C1544" t="str">
            <v>Enrocamento de pedra arrumada</v>
          </cell>
          <cell r="D1544" t="str">
            <v>m³</v>
          </cell>
        </row>
        <row r="1545">
          <cell r="A1545" t="str">
            <v>3 S 05 001 00</v>
          </cell>
          <cell r="B1545" t="str">
            <v>-</v>
          </cell>
          <cell r="C1545" t="str">
            <v>Enrocamento de pedra jogada</v>
          </cell>
          <cell r="D1545" t="str">
            <v>m³</v>
          </cell>
        </row>
        <row r="1546">
          <cell r="A1546" t="str">
            <v>3 S 05 101 01</v>
          </cell>
          <cell r="B1546" t="str">
            <v>-</v>
          </cell>
          <cell r="C1546" t="str">
            <v>Revestimento vegetal com mudas</v>
          </cell>
          <cell r="D1546" t="str">
            <v>m²</v>
          </cell>
        </row>
        <row r="1547">
          <cell r="A1547" t="str">
            <v>3 S 05 101 02</v>
          </cell>
          <cell r="B1547" t="str">
            <v>-</v>
          </cell>
          <cell r="C1547" t="str">
            <v>Revestimento vegetal com grama em leivas</v>
          </cell>
          <cell r="D1547" t="str">
            <v>m²</v>
          </cell>
        </row>
        <row r="1548">
          <cell r="A1548" t="str">
            <v>3 S 08 001 00</v>
          </cell>
          <cell r="B1548" t="str">
            <v>-</v>
          </cell>
          <cell r="C1548" t="str">
            <v>Reconformação da plataforma</v>
          </cell>
          <cell r="D1548" t="str">
            <v>ha</v>
          </cell>
        </row>
        <row r="1549">
          <cell r="A1549" t="str">
            <v>3 S 08 100 00</v>
          </cell>
          <cell r="B1549" t="str">
            <v>-</v>
          </cell>
          <cell r="C1549" t="str">
            <v>Tapa buraco</v>
          </cell>
          <cell r="D1549" t="str">
            <v>m³</v>
          </cell>
        </row>
        <row r="1550">
          <cell r="A1550" t="str">
            <v>3 S 08 101 01</v>
          </cell>
          <cell r="B1550" t="str">
            <v>-</v>
          </cell>
          <cell r="C1550" t="str">
            <v>Remendo profundo com demolição manual</v>
          </cell>
          <cell r="D1550" t="str">
            <v>m³</v>
          </cell>
        </row>
        <row r="1551">
          <cell r="A1551" t="str">
            <v>3 S 08 101 02</v>
          </cell>
          <cell r="B1551" t="str">
            <v>-</v>
          </cell>
          <cell r="C1551" t="str">
            <v>Remendo profundo com demolição mecanizada</v>
          </cell>
          <cell r="D1551" t="str">
            <v>m³</v>
          </cell>
        </row>
        <row r="1552">
          <cell r="A1552" t="str">
            <v>3 S 08 102 00</v>
          </cell>
          <cell r="B1552" t="str">
            <v>-</v>
          </cell>
          <cell r="C1552" t="str">
            <v>Limpeza ench. juntas pav. concr. a quente (consv)</v>
          </cell>
          <cell r="D1552" t="str">
            <v>m</v>
          </cell>
        </row>
        <row r="1553">
          <cell r="A1553" t="str">
            <v>3 S 08 102 01</v>
          </cell>
          <cell r="B1553" t="str">
            <v>-</v>
          </cell>
          <cell r="C1553" t="str">
            <v>Limpeza ench. juntas pav. concr. a frio (consv)</v>
          </cell>
          <cell r="D1553" t="str">
            <v>m</v>
          </cell>
        </row>
        <row r="1554">
          <cell r="A1554" t="str">
            <v>3 S 08 102 51</v>
          </cell>
          <cell r="B1554" t="str">
            <v>-</v>
          </cell>
          <cell r="C1554" t="str">
            <v>Limpeza ench.juntas pav.concr.a frio(consv) AC</v>
          </cell>
          <cell r="D1554" t="str">
            <v>m</v>
          </cell>
        </row>
        <row r="1555">
          <cell r="A1555" t="str">
            <v>3 S 08 103 00</v>
          </cell>
          <cell r="B1555" t="str">
            <v>-</v>
          </cell>
          <cell r="C1555" t="str">
            <v>Selagem de trinca</v>
          </cell>
          <cell r="D1555" t="str">
            <v>I</v>
          </cell>
        </row>
        <row r="1556">
          <cell r="A1556" t="str">
            <v>3 S 08 103 50</v>
          </cell>
          <cell r="B1556" t="str">
            <v>-</v>
          </cell>
          <cell r="C1556" t="str">
            <v>Selagem de trinca AC</v>
          </cell>
          <cell r="D1556" t="str">
            <v>I</v>
          </cell>
        </row>
        <row r="1557">
          <cell r="A1557" t="str">
            <v>3 S 08 104 01</v>
          </cell>
          <cell r="B1557" t="str">
            <v>-</v>
          </cell>
          <cell r="C1557" t="str">
            <v>Combate à exsudação com areia</v>
          </cell>
          <cell r="D1557" t="str">
            <v>m²</v>
          </cell>
        </row>
        <row r="1558">
          <cell r="A1558" t="str">
            <v>3 S 08 104 02</v>
          </cell>
          <cell r="B1558" t="str">
            <v>-</v>
          </cell>
          <cell r="C1558" t="str">
            <v>Combate à exsudação com pedrisco</v>
          </cell>
          <cell r="D1558" t="str">
            <v>m²</v>
          </cell>
        </row>
        <row r="1559">
          <cell r="A1559" t="str">
            <v>3 S 08 104 51</v>
          </cell>
          <cell r="B1559" t="str">
            <v>-</v>
          </cell>
          <cell r="C1559" t="str">
            <v>Combate à exsudação com areia AC</v>
          </cell>
          <cell r="D1559" t="str">
            <v>m²</v>
          </cell>
        </row>
        <row r="1560">
          <cell r="A1560" t="str">
            <v>3 S 08 104 52</v>
          </cell>
          <cell r="B1560" t="str">
            <v>-</v>
          </cell>
          <cell r="C1560" t="str">
            <v>Combate à exsudação com pedrisco BC</v>
          </cell>
          <cell r="D1560" t="str">
            <v>m²</v>
          </cell>
        </row>
        <row r="1561">
          <cell r="A1561" t="str">
            <v>3 S 08 109 00</v>
          </cell>
          <cell r="B1561" t="str">
            <v>-</v>
          </cell>
          <cell r="C1561" t="str">
            <v>Correção de defeitos com mistura betuminosa</v>
          </cell>
          <cell r="D1561" t="str">
            <v>m³</v>
          </cell>
        </row>
        <row r="1562">
          <cell r="A1562" t="str">
            <v>3 S 08 109 12</v>
          </cell>
          <cell r="B1562" t="str">
            <v>-</v>
          </cell>
          <cell r="C1562" t="str">
            <v>Correção de defeitos por fresagem descontínua</v>
          </cell>
          <cell r="D1562" t="str">
            <v>m³</v>
          </cell>
        </row>
        <row r="1563">
          <cell r="A1563" t="str">
            <v>3 S 08 110 00</v>
          </cell>
          <cell r="B1563" t="str">
            <v>-</v>
          </cell>
          <cell r="C1563" t="str">
            <v>Correção de defeitos por penetração</v>
          </cell>
          <cell r="D1563" t="str">
            <v>m²</v>
          </cell>
        </row>
        <row r="1564">
          <cell r="A1564" t="str">
            <v>3 S 08 110 50</v>
          </cell>
          <cell r="B1564" t="str">
            <v>-</v>
          </cell>
          <cell r="C1564" t="str">
            <v>Correção de defeitos por penetração BC</v>
          </cell>
          <cell r="D1564" t="str">
            <v>m²</v>
          </cell>
        </row>
        <row r="1565">
          <cell r="A1565" t="str">
            <v>3 S 08 200 00</v>
          </cell>
          <cell r="B1565" t="str">
            <v>-</v>
          </cell>
          <cell r="C1565" t="str">
            <v>Recomp. de guarda corpo</v>
          </cell>
          <cell r="D1565" t="str">
            <v>m</v>
          </cell>
        </row>
        <row r="1566">
          <cell r="A1566" t="str">
            <v>3 S 08 200 01</v>
          </cell>
          <cell r="B1566" t="str">
            <v>-</v>
          </cell>
          <cell r="C1566" t="str">
            <v>Recomposição de sarjeta em alvenaria de tijolo</v>
          </cell>
          <cell r="D1566" t="str">
            <v>m²</v>
          </cell>
        </row>
        <row r="1567">
          <cell r="A1567" t="str">
            <v>3 S 08 200 50</v>
          </cell>
          <cell r="B1567" t="str">
            <v>-</v>
          </cell>
          <cell r="C1567" t="str">
            <v>Recomp. de guarda corpo AC/BC</v>
          </cell>
          <cell r="D1567" t="str">
            <v>m</v>
          </cell>
        </row>
        <row r="1568">
          <cell r="A1568" t="str">
            <v>3 S 08 200 51</v>
          </cell>
          <cell r="B1568" t="str">
            <v>-</v>
          </cell>
          <cell r="C1568" t="str">
            <v>Recomp.de sarjeta em alvenaria de tijolo AC</v>
          </cell>
          <cell r="D1568" t="str">
            <v>m²</v>
          </cell>
        </row>
        <row r="1569">
          <cell r="A1569" t="str">
            <v>3 S 08 300 01</v>
          </cell>
          <cell r="B1569" t="str">
            <v>-</v>
          </cell>
          <cell r="C1569" t="str">
            <v>Limpeza de sarjeta e meio fio</v>
          </cell>
          <cell r="D1569" t="str">
            <v>m</v>
          </cell>
        </row>
        <row r="1570">
          <cell r="A1570" t="str">
            <v>3 S 08 301 01</v>
          </cell>
          <cell r="B1570" t="str">
            <v>-</v>
          </cell>
          <cell r="C1570" t="str">
            <v>Limpeza de valeta de corte</v>
          </cell>
          <cell r="D1570" t="str">
            <v>m</v>
          </cell>
        </row>
        <row r="1571">
          <cell r="A1571" t="str">
            <v>3 S 08 301 02</v>
          </cell>
          <cell r="B1571" t="str">
            <v>-</v>
          </cell>
          <cell r="C1571" t="str">
            <v>Limpeza de vala de drenagem</v>
          </cell>
          <cell r="D1571" t="str">
            <v>m</v>
          </cell>
        </row>
        <row r="1572">
          <cell r="A1572" t="str">
            <v>3 S 08 301 03</v>
          </cell>
          <cell r="B1572" t="str">
            <v>-</v>
          </cell>
          <cell r="C1572" t="str">
            <v>Limpeza de descida d'água</v>
          </cell>
          <cell r="D1572" t="str">
            <v>m</v>
          </cell>
        </row>
        <row r="1573">
          <cell r="A1573" t="str">
            <v>3 S 08 302 01</v>
          </cell>
          <cell r="B1573" t="str">
            <v>-</v>
          </cell>
          <cell r="C1573" t="str">
            <v>Limpeza de bueiro</v>
          </cell>
          <cell r="D1573" t="str">
            <v>m³</v>
          </cell>
        </row>
        <row r="1574">
          <cell r="A1574" t="str">
            <v>3 S 08 302 02</v>
          </cell>
          <cell r="B1574" t="str">
            <v>-</v>
          </cell>
          <cell r="C1574" t="str">
            <v>Desobstrução de bueiro</v>
          </cell>
          <cell r="D1574" t="str">
            <v>m³</v>
          </cell>
        </row>
        <row r="1575">
          <cell r="A1575" t="str">
            <v>3 S 08 302 03</v>
          </cell>
          <cell r="B1575" t="str">
            <v>-</v>
          </cell>
          <cell r="C1575" t="str">
            <v>Assentamento de tubo D=0,60 m</v>
          </cell>
          <cell r="D1575" t="str">
            <v>m</v>
          </cell>
        </row>
        <row r="1576">
          <cell r="A1576" t="str">
            <v>3 S 08 302 04</v>
          </cell>
          <cell r="B1576" t="str">
            <v>-</v>
          </cell>
          <cell r="C1576" t="str">
            <v>Assentamento de tubo D=0,80 m</v>
          </cell>
          <cell r="D1576" t="str">
            <v>m</v>
          </cell>
        </row>
        <row r="1577">
          <cell r="A1577" t="str">
            <v>3 S 08 302 05</v>
          </cell>
          <cell r="B1577" t="str">
            <v>-</v>
          </cell>
          <cell r="C1577" t="str">
            <v>Assentamento de tubo D=1,0 m</v>
          </cell>
          <cell r="D1577" t="str">
            <v>m</v>
          </cell>
        </row>
        <row r="1578">
          <cell r="A1578" t="str">
            <v>3 S 08 302 06</v>
          </cell>
          <cell r="B1578" t="str">
            <v>-</v>
          </cell>
          <cell r="C1578" t="str">
            <v>Assentamento de tubo D=1,20 m</v>
          </cell>
          <cell r="D1578" t="str">
            <v>m</v>
          </cell>
        </row>
        <row r="1579">
          <cell r="A1579" t="str">
            <v>3 S 08 302 53</v>
          </cell>
          <cell r="B1579" t="str">
            <v>-</v>
          </cell>
          <cell r="C1579" t="str">
            <v>Assentamento de tubo D=0,60 m AC/BC</v>
          </cell>
          <cell r="D1579" t="str">
            <v>m</v>
          </cell>
        </row>
        <row r="1580">
          <cell r="A1580" t="str">
            <v>3 S 08 302 54</v>
          </cell>
          <cell r="B1580" t="str">
            <v>-</v>
          </cell>
          <cell r="C1580" t="str">
            <v>Assentamento de tubo D=0,80 m AC/BC</v>
          </cell>
          <cell r="D1580" t="str">
            <v>m</v>
          </cell>
        </row>
        <row r="1581">
          <cell r="A1581" t="str">
            <v>3 S 08 302 55</v>
          </cell>
          <cell r="B1581" t="str">
            <v>-</v>
          </cell>
          <cell r="C1581" t="str">
            <v>Assentamento de tubo D=1,0 m AC/BC</v>
          </cell>
          <cell r="D1581" t="str">
            <v>m</v>
          </cell>
        </row>
        <row r="1582">
          <cell r="A1582" t="str">
            <v>3 S 08 302 56</v>
          </cell>
          <cell r="B1582" t="str">
            <v>-</v>
          </cell>
          <cell r="C1582" t="str">
            <v>Assentamento de tubo D=1,20 m AC/BC</v>
          </cell>
          <cell r="D1582" t="str">
            <v>m</v>
          </cell>
        </row>
        <row r="1583">
          <cell r="A1583" t="str">
            <v>3 S 08 400 00</v>
          </cell>
          <cell r="B1583" t="str">
            <v>-</v>
          </cell>
          <cell r="C1583" t="str">
            <v>Limpeza de placa de sinalização</v>
          </cell>
          <cell r="D1583" t="str">
            <v>m²</v>
          </cell>
        </row>
        <row r="1584">
          <cell r="A1584" t="str">
            <v>3 S 08 400 01</v>
          </cell>
          <cell r="B1584" t="str">
            <v>-</v>
          </cell>
          <cell r="C1584" t="str">
            <v>Recomposição placa de sinalização</v>
          </cell>
          <cell r="D1584" t="str">
            <v>m²</v>
          </cell>
        </row>
        <row r="1585">
          <cell r="A1585" t="str">
            <v>3 S 08 400 02</v>
          </cell>
          <cell r="B1585" t="str">
            <v>-</v>
          </cell>
          <cell r="C1585" t="str">
            <v>Substituição de balizador</v>
          </cell>
          <cell r="D1585" t="str">
            <v>und</v>
          </cell>
        </row>
        <row r="1586">
          <cell r="A1586" t="str">
            <v>3 S 08 400 52</v>
          </cell>
          <cell r="B1586" t="str">
            <v>-</v>
          </cell>
          <cell r="C1586" t="str">
            <v>Substituição de balizador AC/BC</v>
          </cell>
          <cell r="D1586" t="str">
            <v>und</v>
          </cell>
        </row>
        <row r="1587">
          <cell r="A1587" t="str">
            <v>3 S 08 401 00</v>
          </cell>
          <cell r="B1587" t="str">
            <v>-</v>
          </cell>
          <cell r="C1587" t="str">
            <v>Recomposição de defensa metálica</v>
          </cell>
          <cell r="D1587" t="str">
            <v>m</v>
          </cell>
        </row>
        <row r="1588">
          <cell r="A1588" t="str">
            <v>3 S 08 402 00</v>
          </cell>
          <cell r="B1588" t="str">
            <v>-</v>
          </cell>
          <cell r="C1588" t="str">
            <v>Caiação</v>
          </cell>
          <cell r="D1588" t="str">
            <v>m²</v>
          </cell>
        </row>
        <row r="1589">
          <cell r="A1589" t="str">
            <v>3 S 08 403 00</v>
          </cell>
          <cell r="B1589" t="str">
            <v>-</v>
          </cell>
          <cell r="C1589" t="str">
            <v>Renovação manual de sinalização horizontal</v>
          </cell>
          <cell r="D1589" t="str">
            <v>m²</v>
          </cell>
        </row>
        <row r="1590">
          <cell r="A1590" t="str">
            <v>3 S 08 404 00</v>
          </cell>
          <cell r="B1590" t="str">
            <v>-</v>
          </cell>
          <cell r="C1590" t="str">
            <v>Recomp. tot. cerca c/ mourão de conc. secção quad.</v>
          </cell>
          <cell r="D1590" t="str">
            <v>m</v>
          </cell>
        </row>
        <row r="1591">
          <cell r="A1591" t="str">
            <v>3 S 08 404 01</v>
          </cell>
          <cell r="B1591" t="str">
            <v>-</v>
          </cell>
          <cell r="C1591" t="str">
            <v>Recomp. parc. cerca de conc. seção quad. - mourão</v>
          </cell>
          <cell r="D1591" t="str">
            <v>m</v>
          </cell>
        </row>
        <row r="1592">
          <cell r="A1592" t="str">
            <v>3 S 08 404 02</v>
          </cell>
          <cell r="B1592" t="str">
            <v>-</v>
          </cell>
          <cell r="C1592" t="str">
            <v>Recomp. parc. cerca c/ mourão de concr.-arame</v>
          </cell>
          <cell r="D1592" t="str">
            <v>m</v>
          </cell>
        </row>
        <row r="1593">
          <cell r="A1593" t="str">
            <v>3 S 08 404 03</v>
          </cell>
          <cell r="B1593" t="str">
            <v>-</v>
          </cell>
          <cell r="C1593" t="str">
            <v>Recomp. tot. cerca c/ mourão concr. seção triang.</v>
          </cell>
          <cell r="D1593" t="str">
            <v>m</v>
          </cell>
        </row>
        <row r="1594">
          <cell r="A1594" t="str">
            <v>3 S 08 404 04</v>
          </cell>
          <cell r="B1594" t="str">
            <v>-</v>
          </cell>
          <cell r="C1594" t="str">
            <v>Recomp. parc. cerca c/ mourão concr. seção triang.</v>
          </cell>
          <cell r="D1594" t="str">
            <v>m</v>
          </cell>
        </row>
        <row r="1595">
          <cell r="A1595" t="str">
            <v>3 S 08 404 50</v>
          </cell>
          <cell r="B1595" t="str">
            <v>-</v>
          </cell>
          <cell r="C1595" t="str">
            <v>Recomp.tot.cerca c/mourão conc.seção quad. AC/BC</v>
          </cell>
          <cell r="D1595" t="str">
            <v>m</v>
          </cell>
        </row>
        <row r="1596">
          <cell r="A1596" t="str">
            <v>3 S 08 404 51</v>
          </cell>
          <cell r="B1596" t="str">
            <v>-</v>
          </cell>
          <cell r="C1596" t="str">
            <v>Recomp.parc.cerca mourão conc.seção quadrada AC/BC</v>
          </cell>
          <cell r="D1596" t="str">
            <v>m</v>
          </cell>
        </row>
        <row r="1597">
          <cell r="A1597" t="str">
            <v>3 S 08 404 53</v>
          </cell>
          <cell r="B1597" t="str">
            <v>-</v>
          </cell>
          <cell r="C1597" t="str">
            <v>Recomp.tot.cerca c/mourão conc.seção triang. AC/BC</v>
          </cell>
          <cell r="D1597" t="str">
            <v>m</v>
          </cell>
        </row>
        <row r="1598">
          <cell r="A1598" t="str">
            <v>3 S 08 404 54</v>
          </cell>
          <cell r="B1598" t="str">
            <v>-</v>
          </cell>
          <cell r="C1598" t="str">
            <v>Recomp.parc.cerca c/mourão conc.seção triang.AC/BC</v>
          </cell>
          <cell r="D1598" t="str">
            <v>m</v>
          </cell>
        </row>
        <row r="1599">
          <cell r="A1599" t="str">
            <v>3 S 08 414 00</v>
          </cell>
          <cell r="B1599" t="str">
            <v>-</v>
          </cell>
          <cell r="C1599" t="str">
            <v>Recomposição total de cerca com mourão de madeira</v>
          </cell>
          <cell r="D1599" t="str">
            <v>m</v>
          </cell>
        </row>
        <row r="1600">
          <cell r="A1600" t="str">
            <v>3 S 08 414 01</v>
          </cell>
          <cell r="B1600" t="str">
            <v>-</v>
          </cell>
          <cell r="C1600" t="str">
            <v>Recomposição parcial cerca de madeira - mourão</v>
          </cell>
          <cell r="D1600" t="str">
            <v>m</v>
          </cell>
        </row>
        <row r="1601">
          <cell r="A1601" t="str">
            <v>3 S 08 414 02</v>
          </cell>
          <cell r="B1601" t="str">
            <v>-</v>
          </cell>
          <cell r="C1601" t="str">
            <v>Recomp. parcial cerca c/ mourão de madeira - arame</v>
          </cell>
          <cell r="D1601" t="str">
            <v>m</v>
          </cell>
        </row>
        <row r="1602">
          <cell r="A1602" t="str">
            <v>3 S 08 500 00</v>
          </cell>
          <cell r="B1602" t="str">
            <v>-</v>
          </cell>
          <cell r="C1602" t="str">
            <v>Recomposição manual de aterro</v>
          </cell>
          <cell r="D1602" t="str">
            <v>m³</v>
          </cell>
        </row>
        <row r="1603">
          <cell r="A1603" t="str">
            <v>3 S 08 501 00</v>
          </cell>
          <cell r="B1603" t="str">
            <v>-</v>
          </cell>
          <cell r="C1603" t="str">
            <v>Recomposição mecanizada de aterro</v>
          </cell>
          <cell r="D1603" t="str">
            <v>m³</v>
          </cell>
        </row>
        <row r="1604">
          <cell r="A1604" t="str">
            <v>3 S 08 510 00</v>
          </cell>
          <cell r="B1604" t="str">
            <v>-</v>
          </cell>
          <cell r="C1604" t="str">
            <v>Remoção manual de barreira em solo</v>
          </cell>
          <cell r="D1604" t="str">
            <v>m³</v>
          </cell>
        </row>
        <row r="1605">
          <cell r="A1605" t="str">
            <v>3 S 08 510 01</v>
          </cell>
          <cell r="B1605" t="str">
            <v>-</v>
          </cell>
          <cell r="C1605" t="str">
            <v>Remoção manual de barreira em rocha</v>
          </cell>
          <cell r="D1605" t="str">
            <v>m³</v>
          </cell>
        </row>
        <row r="1606">
          <cell r="A1606" t="str">
            <v>3 S 08 511 00</v>
          </cell>
          <cell r="B1606" t="str">
            <v>-</v>
          </cell>
          <cell r="C1606" t="str">
            <v>Remoção mecanizada de barreira - solo</v>
          </cell>
          <cell r="D1606" t="str">
            <v>m³</v>
          </cell>
        </row>
        <row r="1607">
          <cell r="A1607" t="str">
            <v>3 S 08 512 00</v>
          </cell>
          <cell r="B1607" t="str">
            <v>-</v>
          </cell>
          <cell r="C1607" t="str">
            <v>Remoção mecanizada de barreira - rocha</v>
          </cell>
          <cell r="D1607" t="str">
            <v>m³</v>
          </cell>
        </row>
        <row r="1608">
          <cell r="A1608" t="str">
            <v>3 S 08 513 00</v>
          </cell>
          <cell r="B1608" t="str">
            <v>-</v>
          </cell>
          <cell r="C1608" t="str">
            <v>Remoção de matacões</v>
          </cell>
          <cell r="D1608" t="str">
            <v>m³</v>
          </cell>
        </row>
        <row r="1609">
          <cell r="A1609" t="str">
            <v>3 S 08 900 00</v>
          </cell>
          <cell r="B1609" t="str">
            <v>-</v>
          </cell>
          <cell r="C1609" t="str">
            <v>Roçada manual</v>
          </cell>
          <cell r="D1609" t="str">
            <v>ha</v>
          </cell>
        </row>
        <row r="1610">
          <cell r="A1610" t="str">
            <v>3 S 08 900 01</v>
          </cell>
          <cell r="B1610" t="str">
            <v>-</v>
          </cell>
          <cell r="C1610" t="str">
            <v>Roçada de capim colonião</v>
          </cell>
          <cell r="D1610" t="str">
            <v>ha</v>
          </cell>
        </row>
        <row r="1611">
          <cell r="A1611" t="str">
            <v>3 S 08 901 00</v>
          </cell>
          <cell r="B1611" t="str">
            <v>-</v>
          </cell>
          <cell r="C1611" t="str">
            <v>Roçada mecanizada</v>
          </cell>
          <cell r="D1611" t="str">
            <v>ha</v>
          </cell>
        </row>
        <row r="1612">
          <cell r="A1612" t="str">
            <v>3 S 08 901 01</v>
          </cell>
          <cell r="B1612" t="str">
            <v>-</v>
          </cell>
          <cell r="C1612" t="str">
            <v>Corte e limpeza de áreas gramadas</v>
          </cell>
          <cell r="D1612" t="str">
            <v>m²</v>
          </cell>
        </row>
        <row r="1613">
          <cell r="A1613" t="str">
            <v>3 S 08 910 00</v>
          </cell>
          <cell r="B1613" t="str">
            <v>-</v>
          </cell>
          <cell r="C1613" t="str">
            <v>Capina manual</v>
          </cell>
          <cell r="D1613" t="str">
            <v>m²</v>
          </cell>
        </row>
        <row r="1614">
          <cell r="A1614" t="str">
            <v>3 S 09 001 00</v>
          </cell>
          <cell r="B1614" t="str">
            <v>-</v>
          </cell>
          <cell r="C1614" t="str">
            <v>Transporte local c/ basc. 5m3 em rodov. não pav.</v>
          </cell>
          <cell r="D1614" t="str">
            <v>tkm</v>
          </cell>
        </row>
        <row r="1615">
          <cell r="A1615" t="str">
            <v>3 S 09 001 06</v>
          </cell>
          <cell r="B1615" t="str">
            <v>-</v>
          </cell>
          <cell r="C1615" t="str">
            <v>Transporte local c/ basc. 10m3 em rodov. não pav.</v>
          </cell>
          <cell r="D1615" t="str">
            <v>tkm</v>
          </cell>
        </row>
        <row r="1616">
          <cell r="A1616" t="str">
            <v>3 S 09 001 41</v>
          </cell>
          <cell r="B1616" t="str">
            <v>-</v>
          </cell>
          <cell r="C1616" t="str">
            <v>Transp. local c/ carroceria 4t em rodov. não pav.</v>
          </cell>
          <cell r="D1616" t="str">
            <v>tkm</v>
          </cell>
        </row>
        <row r="1617">
          <cell r="A1617" t="str">
            <v>3 S 09 001 90</v>
          </cell>
          <cell r="B1617" t="str">
            <v>-</v>
          </cell>
          <cell r="C1617" t="str">
            <v>Transporte comercial c/ carroc. rodov. não pav.</v>
          </cell>
          <cell r="D1617" t="str">
            <v>tkm</v>
          </cell>
        </row>
        <row r="1618">
          <cell r="A1618" t="str">
            <v>3 S 09 001 91</v>
          </cell>
          <cell r="B1618" t="str">
            <v>-</v>
          </cell>
          <cell r="C1618" t="str">
            <v>Transporte comercial c/ basc. 10m3 rod. não pav.</v>
          </cell>
          <cell r="D1618" t="str">
            <v>tkm</v>
          </cell>
        </row>
        <row r="1619">
          <cell r="A1619" t="str">
            <v>3 S 09 002 00</v>
          </cell>
          <cell r="B1619" t="str">
            <v>-</v>
          </cell>
          <cell r="C1619" t="str">
            <v>Transporte local basc. 5m3 em rodov. pav.</v>
          </cell>
          <cell r="D1619" t="str">
            <v>tkm</v>
          </cell>
        </row>
        <row r="1620">
          <cell r="A1620" t="str">
            <v>3 S 09 002 03</v>
          </cell>
          <cell r="B1620" t="str">
            <v>-</v>
          </cell>
          <cell r="C1620" t="str">
            <v>Transporte local de material para remendos</v>
          </cell>
          <cell r="D1620" t="str">
            <v>tkm</v>
          </cell>
        </row>
        <row r="1621">
          <cell r="A1621" t="str">
            <v>3 S 09 002 06</v>
          </cell>
          <cell r="B1621" t="str">
            <v>-</v>
          </cell>
          <cell r="C1621" t="str">
            <v>Transporte local c/ basc. 10m3 em rodov. pav.</v>
          </cell>
          <cell r="D1621" t="str">
            <v>tkm</v>
          </cell>
        </row>
        <row r="1622">
          <cell r="A1622" t="str">
            <v>3 S 09 002 41</v>
          </cell>
          <cell r="B1622" t="str">
            <v>-</v>
          </cell>
          <cell r="C1622" t="str">
            <v>Transp. local c/ carroceria 4t em rodov. pav.</v>
          </cell>
          <cell r="D1622" t="str">
            <v>tkm</v>
          </cell>
        </row>
        <row r="1623">
          <cell r="A1623" t="str">
            <v>3 S 09 002 90</v>
          </cell>
          <cell r="B1623" t="str">
            <v>-</v>
          </cell>
          <cell r="C1623" t="str">
            <v>Transporte comercial c/ carroceria rodov. pav.</v>
          </cell>
          <cell r="D1623" t="str">
            <v>tkm</v>
          </cell>
        </row>
        <row r="1624">
          <cell r="A1624" t="str">
            <v>3 S 09 002 91</v>
          </cell>
          <cell r="B1624" t="str">
            <v>-</v>
          </cell>
          <cell r="C1624" t="str">
            <v>Transporte comercial c/ basc. 10m3 rod. pav.</v>
          </cell>
          <cell r="D1624" t="str">
            <v>tkm</v>
          </cell>
        </row>
        <row r="1625">
          <cell r="A1625" t="str">
            <v>3 S 09 102 00</v>
          </cell>
          <cell r="B1625" t="str">
            <v>-</v>
          </cell>
          <cell r="C1625" t="str">
            <v>Transporte local material betuminoso</v>
          </cell>
          <cell r="D1625" t="str">
            <v>tkm</v>
          </cell>
        </row>
        <row r="1626">
          <cell r="A1626" t="str">
            <v>3 S 09 201 70</v>
          </cell>
          <cell r="B1626" t="str">
            <v>-</v>
          </cell>
          <cell r="C1626" t="str">
            <v>Transp. local água c/ cam. tanque rodov. não pav.</v>
          </cell>
          <cell r="D1626" t="str">
            <v>tkm</v>
          </cell>
        </row>
        <row r="1627">
          <cell r="A1627" t="str">
            <v>3 S 09 202 70</v>
          </cell>
          <cell r="B1627" t="str">
            <v>-</v>
          </cell>
          <cell r="C1627" t="str">
            <v>Transp. local água c/ cam. tanque em rodov. pav.</v>
          </cell>
          <cell r="D1627" t="str">
            <v>tkm</v>
          </cell>
        </row>
        <row r="1629">
          <cell r="A1629" t="str">
            <v>DNIT - Sistema de Custos Rodoviários</v>
          </cell>
          <cell r="D1629" t="str">
            <v>Sicro2</v>
          </cell>
        </row>
        <row r="1630">
          <cell r="A1630" t="str">
            <v>Sinalização Rodoviária</v>
          </cell>
          <cell r="D1630" t="str">
            <v>Minas Gerais</v>
          </cell>
        </row>
        <row r="1631">
          <cell r="A1631" t="str">
            <v>Resumo dos Custos Unitários de Referência: Maio de 2005</v>
          </cell>
          <cell r="D1631" t="str">
            <v>RCtR0330</v>
          </cell>
        </row>
        <row r="1633">
          <cell r="A1633" t="str">
            <v>Código</v>
          </cell>
          <cell r="C1633" t="str">
            <v>Atividade / Serviço</v>
          </cell>
          <cell r="D1633" t="str">
            <v>Unidade</v>
          </cell>
          <cell r="F1633" t="str">
            <v>Preço Unitário</v>
          </cell>
        </row>
        <row r="1634">
          <cell r="D1634" t="str">
            <v>Und</v>
          </cell>
          <cell r="E1634" t="str">
            <v>Direto</v>
          </cell>
          <cell r="F1634" t="str">
            <v>LDI</v>
          </cell>
          <cell r="G1634" t="str">
            <v>Total</v>
          </cell>
        </row>
        <row r="1636">
          <cell r="A1636" t="str">
            <v>4 S 03 300 01</v>
          </cell>
          <cell r="B1636" t="str">
            <v>-</v>
          </cell>
          <cell r="C1636" t="str">
            <v>Confecção e lanç. de concreto magro em betoneira</v>
          </cell>
          <cell r="D1636" t="str">
            <v>m³</v>
          </cell>
        </row>
        <row r="1637">
          <cell r="A1637" t="str">
            <v>4 S 03 300 51</v>
          </cell>
          <cell r="B1637" t="str">
            <v>-</v>
          </cell>
          <cell r="C1637" t="str">
            <v>Conf.lançamento de concreto magro em beton.AC/BC</v>
          </cell>
          <cell r="D1637" t="str">
            <v>m³</v>
          </cell>
        </row>
        <row r="1638">
          <cell r="A1638" t="str">
            <v>4 S 03 323 01</v>
          </cell>
          <cell r="B1638" t="str">
            <v>-</v>
          </cell>
          <cell r="C1638" t="str">
            <v>Conc.estr.fck=22 MPa contr.raz.uso ger.conf.e lanç</v>
          </cell>
          <cell r="D1638" t="str">
            <v>m³</v>
          </cell>
        </row>
        <row r="1639">
          <cell r="A1639" t="str">
            <v>4 S 03 323 51</v>
          </cell>
          <cell r="B1639" t="str">
            <v>-</v>
          </cell>
          <cell r="C1639" t="str">
            <v>Concr.estr.fck=22MPa c.raz.uso ger.conf.lanç.AC/BC</v>
          </cell>
          <cell r="D1639" t="str">
            <v>m³</v>
          </cell>
        </row>
        <row r="1640">
          <cell r="A1640" t="str">
            <v>4 S 03 353 00</v>
          </cell>
          <cell r="B1640" t="str">
            <v>-</v>
          </cell>
          <cell r="C1640" t="str">
            <v>Fornecimento, preparo colocação aço CA-50</v>
          </cell>
          <cell r="D1640" t="str">
            <v>Kg</v>
          </cell>
        </row>
        <row r="1641">
          <cell r="A1641" t="str">
            <v>4 S 03 370 00</v>
          </cell>
          <cell r="B1641" t="str">
            <v>-</v>
          </cell>
          <cell r="C1641" t="str">
            <v>Forma comum de madeira</v>
          </cell>
          <cell r="D1641" t="str">
            <v>m²</v>
          </cell>
        </row>
        <row r="1642">
          <cell r="A1642" t="str">
            <v>4 S 06 000 01</v>
          </cell>
          <cell r="B1642" t="str">
            <v>-</v>
          </cell>
          <cell r="C1642" t="str">
            <v>Defensa maleável simples (forn./ impl.)</v>
          </cell>
          <cell r="D1642" t="str">
            <v>m</v>
          </cell>
        </row>
        <row r="1643">
          <cell r="A1643" t="str">
            <v>4 S 06 000 02</v>
          </cell>
          <cell r="B1643" t="str">
            <v>-</v>
          </cell>
          <cell r="C1643" t="str">
            <v>Ancoragem de defensa maleável simples (forn/ impl)</v>
          </cell>
          <cell r="D1643" t="str">
            <v>m</v>
          </cell>
        </row>
        <row r="1644">
          <cell r="A1644" t="str">
            <v>4 S 06 000 11</v>
          </cell>
          <cell r="B1644" t="str">
            <v>-</v>
          </cell>
          <cell r="C1644" t="str">
            <v>Defensa maleável dupla (forn./ impl.)</v>
          </cell>
          <cell r="D1644" t="str">
            <v>m</v>
          </cell>
        </row>
        <row r="1645">
          <cell r="A1645" t="str">
            <v>4 S 06 000 12</v>
          </cell>
          <cell r="B1645" t="str">
            <v>-</v>
          </cell>
          <cell r="C1645" t="str">
            <v>Ancoragem de defensa maleável dupla (forn./ impl.)</v>
          </cell>
          <cell r="D1645" t="str">
            <v>m</v>
          </cell>
        </row>
        <row r="1646">
          <cell r="A1646" t="str">
            <v>4 S 06 010 01</v>
          </cell>
          <cell r="B1646" t="str">
            <v>-</v>
          </cell>
          <cell r="C1646" t="str">
            <v>Defensa semi-maleável simples (forn./ impl.)</v>
          </cell>
          <cell r="D1646" t="str">
            <v>m</v>
          </cell>
          <cell r="H1646" t="str">
            <v>DNER-ES-144/85</v>
          </cell>
        </row>
        <row r="1647">
          <cell r="A1647" t="str">
            <v>4 S 06 010 02</v>
          </cell>
          <cell r="B1647" t="str">
            <v>-</v>
          </cell>
          <cell r="C1647" t="str">
            <v>Ancoragem defensa semi-maleável simples (forn/imp)</v>
          </cell>
          <cell r="D1647" t="str">
            <v>m</v>
          </cell>
        </row>
        <row r="1648">
          <cell r="A1648" t="str">
            <v>4 S 06 010 11</v>
          </cell>
          <cell r="B1648" t="str">
            <v>-</v>
          </cell>
          <cell r="C1648" t="str">
            <v>Defensa semi-maleável dupla (forn./ impl.)</v>
          </cell>
          <cell r="D1648" t="str">
            <v>m</v>
          </cell>
        </row>
        <row r="1649">
          <cell r="A1649" t="str">
            <v>4 S 06 010 12</v>
          </cell>
          <cell r="B1649" t="str">
            <v>-</v>
          </cell>
          <cell r="C1649" t="str">
            <v>Ancoragem defensa semi-maleável dupla (forn/ impl)</v>
          </cell>
          <cell r="D1649" t="str">
            <v>m</v>
          </cell>
        </row>
        <row r="1650">
          <cell r="A1650" t="str">
            <v>4 S 06 030 11</v>
          </cell>
          <cell r="B1650" t="str">
            <v>-</v>
          </cell>
          <cell r="C1650" t="str">
            <v>Barreira de segurança dupla DNER PRO 176/86</v>
          </cell>
          <cell r="D1650" t="str">
            <v>m</v>
          </cell>
          <cell r="H1650" t="str">
            <v>DNER-ES-335/97</v>
          </cell>
        </row>
        <row r="1651">
          <cell r="A1651" t="str">
            <v>4 S 06 030 61</v>
          </cell>
          <cell r="B1651" t="str">
            <v>-</v>
          </cell>
          <cell r="C1651" t="str">
            <v>Barreira de segurança dupla DNER PRO 176/86 AC/BC</v>
          </cell>
          <cell r="D1651" t="str">
            <v>m</v>
          </cell>
          <cell r="H1651" t="str">
            <v>DNER-ES-335/97</v>
          </cell>
        </row>
        <row r="1652">
          <cell r="A1652" t="str">
            <v>4 S 06 100 11</v>
          </cell>
          <cell r="B1652" t="str">
            <v>-</v>
          </cell>
          <cell r="C1652" t="str">
            <v>Pintura de faixa - tinta base acrílica - 1 ano</v>
          </cell>
          <cell r="D1652" t="str">
            <v>m²</v>
          </cell>
        </row>
        <row r="1653">
          <cell r="A1653" t="str">
            <v>4 S 06 100 12</v>
          </cell>
          <cell r="B1653" t="str">
            <v>-</v>
          </cell>
          <cell r="C1653" t="str">
            <v>Pint. setas e zebrado - tinta base acrílica -1 ano</v>
          </cell>
          <cell r="D1653" t="str">
            <v>m²</v>
          </cell>
        </row>
        <row r="1654">
          <cell r="A1654" t="str">
            <v>4 S 06 100 13</v>
          </cell>
          <cell r="B1654" t="str">
            <v>-</v>
          </cell>
          <cell r="C1654" t="str">
            <v>Pintura faixa-tinta b.acrílica emuls. água - 1 ano</v>
          </cell>
          <cell r="D1654" t="str">
            <v>m²</v>
          </cell>
        </row>
        <row r="1655">
          <cell r="A1655" t="str">
            <v>4 S 06 100 14</v>
          </cell>
          <cell r="B1655" t="str">
            <v>-</v>
          </cell>
          <cell r="C1655" t="str">
            <v>Pint. setas/zebrado-tinta b.acríl. emuls. água-1a.</v>
          </cell>
          <cell r="D1655" t="str">
            <v>m²</v>
          </cell>
        </row>
        <row r="1656">
          <cell r="A1656" t="str">
            <v>4 S 06 100 21</v>
          </cell>
          <cell r="B1656" t="str">
            <v>-</v>
          </cell>
          <cell r="C1656" t="str">
            <v>Pintura faixa - tinta base acrílica p/ 2 anos</v>
          </cell>
          <cell r="D1656" t="str">
            <v>m²</v>
          </cell>
        </row>
        <row r="1657">
          <cell r="A1657" t="str">
            <v>4 S 06 100 22</v>
          </cell>
          <cell r="B1657" t="str">
            <v>-</v>
          </cell>
          <cell r="C1657" t="str">
            <v>Pintura setas e zebrado - tinta b.acrílica -2 anos</v>
          </cell>
          <cell r="D1657" t="str">
            <v>m²</v>
          </cell>
        </row>
        <row r="1658">
          <cell r="A1658" t="str">
            <v>4 S 06 100 31</v>
          </cell>
          <cell r="B1658" t="str">
            <v>-</v>
          </cell>
          <cell r="C1658" t="str">
            <v>Pintura faixa-tinta b.acrílica emuls. água -2 anos</v>
          </cell>
          <cell r="D1658" t="str">
            <v>m²</v>
          </cell>
        </row>
        <row r="1659">
          <cell r="A1659" t="str">
            <v>4 S 06 100 32</v>
          </cell>
          <cell r="B1659" t="str">
            <v>-</v>
          </cell>
          <cell r="C1659" t="str">
            <v>Pint. setas/zebrado-tinta b.acríl. emuls. água-2a.</v>
          </cell>
          <cell r="D1659" t="str">
            <v>m²</v>
          </cell>
        </row>
        <row r="1660">
          <cell r="A1660" t="str">
            <v>4 S 06 110 01</v>
          </cell>
          <cell r="B1660" t="str">
            <v>-</v>
          </cell>
          <cell r="C1660" t="str">
            <v>Pintura faixa c/termoplástico-3 anos (p/ aspersão)</v>
          </cell>
          <cell r="D1660" t="str">
            <v>m²</v>
          </cell>
          <cell r="H1660" t="str">
            <v>DNER-ES-339/97</v>
          </cell>
        </row>
        <row r="1661">
          <cell r="A1661" t="str">
            <v>4 S 06 110 02</v>
          </cell>
          <cell r="B1661" t="str">
            <v>-</v>
          </cell>
          <cell r="C1661" t="str">
            <v>Pintura setas e zebrado term.-3 anos (p/ aspersão)</v>
          </cell>
          <cell r="D1661" t="str">
            <v>m²</v>
          </cell>
          <cell r="H1661" t="str">
            <v>DNER-ES-339/97</v>
          </cell>
        </row>
        <row r="1662">
          <cell r="A1662" t="str">
            <v>4 S 06 110 03</v>
          </cell>
          <cell r="B1662" t="str">
            <v>-</v>
          </cell>
          <cell r="C1662" t="str">
            <v>Pintura setas e zebrado term.-5 anos (p/ extrusão)</v>
          </cell>
          <cell r="D1662" t="str">
            <v>m²</v>
          </cell>
          <cell r="H1662" t="str">
            <v>DNER-ES-339/97</v>
          </cell>
        </row>
        <row r="1663">
          <cell r="A1663" t="str">
            <v>4 S 06 120 01</v>
          </cell>
          <cell r="B1663" t="str">
            <v>-</v>
          </cell>
          <cell r="C1663" t="str">
            <v>Forn. e colocação de tacha reflet. monodirecional</v>
          </cell>
          <cell r="D1663" t="str">
            <v>und</v>
          </cell>
          <cell r="H1663" t="str">
            <v>DNER-ES-339/97</v>
          </cell>
        </row>
        <row r="1664">
          <cell r="A1664" t="str">
            <v>4 S 06 120 11</v>
          </cell>
          <cell r="B1664" t="str">
            <v>-</v>
          </cell>
          <cell r="C1664" t="str">
            <v>Forn. e colocação de tachão reflet. monodirecional</v>
          </cell>
          <cell r="D1664" t="str">
            <v>und</v>
          </cell>
        </row>
        <row r="1665">
          <cell r="A1665" t="str">
            <v>4 S 06 121 01</v>
          </cell>
          <cell r="B1665" t="str">
            <v>-</v>
          </cell>
          <cell r="C1665" t="str">
            <v>Forn. e colocação de tacha reflet. bidirecional</v>
          </cell>
          <cell r="D1665" t="str">
            <v>und</v>
          </cell>
          <cell r="H1665" t="str">
            <v>DNER-ES-339/97</v>
          </cell>
        </row>
        <row r="1666">
          <cell r="A1666" t="str">
            <v>4 S 06 121 11</v>
          </cell>
          <cell r="B1666" t="str">
            <v>-</v>
          </cell>
          <cell r="C1666" t="str">
            <v>Forn. e colocação de tachão reflet. bidirecional</v>
          </cell>
          <cell r="D1666" t="str">
            <v>und</v>
          </cell>
          <cell r="H1666" t="str">
            <v>DNER-ES-339/97</v>
          </cell>
        </row>
        <row r="1667">
          <cell r="A1667" t="str">
            <v>4 S 06 200 01</v>
          </cell>
          <cell r="B1667" t="str">
            <v>-</v>
          </cell>
          <cell r="C1667" t="str">
            <v>Forn. e implantação placa sinaliz. semi-refletiva</v>
          </cell>
          <cell r="D1667" t="str">
            <v>m²</v>
          </cell>
        </row>
        <row r="1668">
          <cell r="A1668" t="str">
            <v>4 S 06 200 02</v>
          </cell>
          <cell r="B1668" t="str">
            <v>-</v>
          </cell>
          <cell r="C1668" t="str">
            <v>Forn. e implantação placa sinaliz. tot.refletiva</v>
          </cell>
          <cell r="D1668" t="str">
            <v>m²</v>
          </cell>
          <cell r="H1668" t="str">
            <v>DNER-ES-340/97</v>
          </cell>
        </row>
        <row r="1669">
          <cell r="A1669" t="str">
            <v>4 S 06 200 91</v>
          </cell>
          <cell r="B1669" t="str">
            <v>-</v>
          </cell>
          <cell r="C1669" t="str">
            <v>Remoção de placa de sinalização</v>
          </cell>
          <cell r="D1669" t="str">
            <v>m²</v>
          </cell>
        </row>
        <row r="1670">
          <cell r="A1670" t="str">
            <v>4 S 06 200 92</v>
          </cell>
          <cell r="B1670" t="str">
            <v>-</v>
          </cell>
          <cell r="C1670" t="str">
            <v>Recuperação de chapa p/placa de sinalização</v>
          </cell>
          <cell r="D1670" t="str">
            <v>m²</v>
          </cell>
        </row>
        <row r="1671">
          <cell r="A1671" t="str">
            <v>4 S 06 202 01</v>
          </cell>
          <cell r="B1671" t="str">
            <v>-</v>
          </cell>
          <cell r="C1671" t="str">
            <v>Confecção de placa sinalização semi-refletiva</v>
          </cell>
          <cell r="D1671" t="str">
            <v>m²</v>
          </cell>
        </row>
        <row r="1672">
          <cell r="A1672" t="str">
            <v>4 S 06 202 11</v>
          </cell>
          <cell r="B1672" t="str">
            <v>-</v>
          </cell>
          <cell r="C1672" t="str">
            <v>Confecção placa sinalização tot.refletiva</v>
          </cell>
          <cell r="D1672" t="str">
            <v>m²</v>
          </cell>
        </row>
        <row r="1673">
          <cell r="A1673" t="str">
            <v>4 S 06 202 21</v>
          </cell>
          <cell r="B1673" t="str">
            <v>-</v>
          </cell>
          <cell r="C1673" t="str">
            <v>Conf.placa sinal.semi-refletiva chapa recuperada</v>
          </cell>
          <cell r="D1673" t="str">
            <v>m²</v>
          </cell>
        </row>
        <row r="1674">
          <cell r="A1674" t="str">
            <v>4 S 06 202 31</v>
          </cell>
          <cell r="B1674" t="str">
            <v>-</v>
          </cell>
          <cell r="C1674" t="str">
            <v>Conf.placa sinal.tot.refletiva - chapa recuperada</v>
          </cell>
          <cell r="D1674" t="str">
            <v>m²</v>
          </cell>
        </row>
        <row r="1675">
          <cell r="A1675" t="str">
            <v>4 S 06 203 01</v>
          </cell>
          <cell r="B1675" t="str">
            <v>-</v>
          </cell>
          <cell r="C1675" t="str">
            <v>Confecção suporte e travessa p/placa sinaliz.</v>
          </cell>
          <cell r="D1675" t="str">
            <v>und</v>
          </cell>
        </row>
        <row r="1676">
          <cell r="A1676" t="str">
            <v>4 S 06 230 01</v>
          </cell>
          <cell r="B1676" t="str">
            <v>-</v>
          </cell>
          <cell r="C1676" t="str">
            <v>Forn. e implantação de balizador de concreto</v>
          </cell>
          <cell r="D1676" t="str">
            <v>und</v>
          </cell>
        </row>
        <row r="1677">
          <cell r="A1677" t="str">
            <v>4 S 06 230 51</v>
          </cell>
          <cell r="B1677" t="str">
            <v>-</v>
          </cell>
          <cell r="C1677" t="str">
            <v>Forn. e implantação de balizador de concreto AC/BC</v>
          </cell>
          <cell r="D1677" t="str">
            <v>und</v>
          </cell>
        </row>
        <row r="1678">
          <cell r="A1678" t="str">
            <v>4 S 08 100 11</v>
          </cell>
          <cell r="B1678" t="str">
            <v>-</v>
          </cell>
          <cell r="C1678" t="str">
            <v>Manut./recomp. sinal.-pint.faixa-tinta acril.-1ano</v>
          </cell>
          <cell r="D1678" t="str">
            <v>m²</v>
          </cell>
        </row>
        <row r="1679">
          <cell r="A1679" t="str">
            <v>4 S 08 100 13</v>
          </cell>
          <cell r="B1679" t="str">
            <v>-</v>
          </cell>
          <cell r="C1679" t="str">
            <v>Manut/recomp.sinal-pint.faixa-tin.acril em água-1a</v>
          </cell>
          <cell r="D1679" t="str">
            <v>m²</v>
          </cell>
        </row>
        <row r="1680">
          <cell r="A1680" t="str">
            <v>4 S 08 100 21</v>
          </cell>
          <cell r="B1680" t="str">
            <v>-</v>
          </cell>
          <cell r="C1680" t="str">
            <v>Manut./recomp. sinal.-pint.faixa-tinta acril-2anos</v>
          </cell>
          <cell r="D1680" t="str">
            <v>m²</v>
          </cell>
        </row>
        <row r="1681">
          <cell r="A1681" t="str">
            <v>4 S 08 100 23</v>
          </cell>
          <cell r="B1681" t="str">
            <v>-</v>
          </cell>
          <cell r="C1681" t="str">
            <v>Manut/recomp.sinal-pint.faixa-tin.acril em água-2a</v>
          </cell>
          <cell r="D1681" t="str">
            <v>m²</v>
          </cell>
        </row>
        <row r="1682">
          <cell r="A1682" t="str">
            <v>4 S 08 110 01</v>
          </cell>
          <cell r="B1682" t="str">
            <v>-</v>
          </cell>
          <cell r="C1682" t="str">
            <v>Man/recomp.sin-pint.faixa-c/termopl-3a(p/aspersão)</v>
          </cell>
          <cell r="D1682" t="str">
            <v>m²</v>
          </cell>
        </row>
        <row r="1683">
          <cell r="A1683" t="str">
            <v>4 S 09 001 90</v>
          </cell>
          <cell r="B1683" t="str">
            <v>-</v>
          </cell>
          <cell r="C1683" t="str">
            <v>Transporte comercial c/ carroc 15t rodov. não pav.</v>
          </cell>
          <cell r="D1683" t="str">
            <v>tkm</v>
          </cell>
        </row>
        <row r="1684">
          <cell r="A1684" t="str">
            <v>4 S 09 001 91</v>
          </cell>
          <cell r="B1684" t="str">
            <v>-</v>
          </cell>
          <cell r="C1684" t="str">
            <v>Transporte comercial c/ basc. 10m3 rod. não pav.</v>
          </cell>
          <cell r="D1684" t="str">
            <v>tkm</v>
          </cell>
        </row>
        <row r="1685">
          <cell r="A1685" t="str">
            <v>4 S 09 002 00</v>
          </cell>
          <cell r="B1685" t="str">
            <v>-</v>
          </cell>
          <cell r="C1685" t="str">
            <v>Transporte local c/ basc. 5 m3 rodov. pav.</v>
          </cell>
          <cell r="D1685" t="str">
            <v>tkm</v>
          </cell>
        </row>
        <row r="1686">
          <cell r="A1686" t="str">
            <v>4 S 09 002 41</v>
          </cell>
          <cell r="B1686" t="str">
            <v>-</v>
          </cell>
          <cell r="C1686" t="str">
            <v>Transporte local c/ carroceria 4t rodov. pav.</v>
          </cell>
          <cell r="D1686" t="str">
            <v>tkm</v>
          </cell>
        </row>
        <row r="1687">
          <cell r="A1687" t="str">
            <v>4 S 09 002 90</v>
          </cell>
          <cell r="B1687" t="str">
            <v>-</v>
          </cell>
          <cell r="C1687" t="str">
            <v>Transporte comercial c/ carroc 15t rodov. pav.</v>
          </cell>
          <cell r="D1687" t="str">
            <v>tkm</v>
          </cell>
        </row>
        <row r="1688">
          <cell r="A1688" t="str">
            <v>4 S 09 002 91</v>
          </cell>
          <cell r="B1688" t="str">
            <v>-</v>
          </cell>
          <cell r="C1688" t="str">
            <v>Transporte comercial c/ basc. 10m3 rod. pav.</v>
          </cell>
          <cell r="D1688" t="str">
            <v>tkm</v>
          </cell>
        </row>
        <row r="1689">
          <cell r="A1689" t="str">
            <v>4 S 09 202 70</v>
          </cell>
          <cell r="B1689" t="str">
            <v>-</v>
          </cell>
          <cell r="C1689" t="str">
            <v>Transp. local de água c/ cam. tanque rodov. pav.</v>
          </cell>
          <cell r="D1689" t="str">
            <v>tkm</v>
          </cell>
        </row>
        <row r="1691">
          <cell r="A1691" t="str">
            <v>DNIT - Sistema de Custos Rodoviários</v>
          </cell>
          <cell r="D1691" t="str">
            <v>Sicro2</v>
          </cell>
        </row>
        <row r="1692">
          <cell r="A1692" t="str">
            <v>Restauração Rodoviária</v>
          </cell>
          <cell r="D1692" t="str">
            <v>Minas Gerais</v>
          </cell>
        </row>
        <row r="1693">
          <cell r="A1693" t="str">
            <v>Resumo dos Custos Unitários de Referência: Maio de 2005</v>
          </cell>
          <cell r="D1693" t="str">
            <v>RCtR0330</v>
          </cell>
        </row>
        <row r="1695">
          <cell r="A1695" t="str">
            <v>Código</v>
          </cell>
          <cell r="C1695" t="str">
            <v>Atividade / Serviço</v>
          </cell>
          <cell r="D1695" t="str">
            <v>Unidade</v>
          </cell>
          <cell r="F1695" t="str">
            <v>Preço Unitário</v>
          </cell>
        </row>
        <row r="1696">
          <cell r="D1696" t="str">
            <v>Und</v>
          </cell>
          <cell r="E1696" t="str">
            <v>Direto</v>
          </cell>
          <cell r="F1696" t="str">
            <v>LDI</v>
          </cell>
          <cell r="G1696" t="str">
            <v>Total</v>
          </cell>
        </row>
        <row r="1698">
          <cell r="A1698" t="str">
            <v>5 S 01 000 00</v>
          </cell>
          <cell r="B1698" t="str">
            <v>-</v>
          </cell>
          <cell r="C1698" t="str">
            <v>Desm. dest. e limp. áreas c/ arv. diam. até 0,15m</v>
          </cell>
          <cell r="D1698" t="str">
            <v>m²</v>
          </cell>
          <cell r="H1698" t="str">
            <v>DNER-ES-278/97</v>
          </cell>
        </row>
        <row r="1699">
          <cell r="A1699" t="str">
            <v>5 S 01 010 00</v>
          </cell>
          <cell r="B1699" t="str">
            <v>-</v>
          </cell>
          <cell r="C1699" t="str">
            <v>Destocamento de árvores c/ diâm. 0,15 a 030m</v>
          </cell>
          <cell r="D1699" t="str">
            <v>und</v>
          </cell>
        </row>
        <row r="1700">
          <cell r="A1700" t="str">
            <v>5 S 01 011 00</v>
          </cell>
          <cell r="B1700" t="str">
            <v>-</v>
          </cell>
          <cell r="C1700" t="str">
            <v>Destocamento de árvores c/ diâm. &gt; 0,30m</v>
          </cell>
          <cell r="D1700" t="str">
            <v>und</v>
          </cell>
        </row>
        <row r="1701">
          <cell r="A1701" t="str">
            <v>5 S 01 100 01</v>
          </cell>
          <cell r="B1701" t="str">
            <v>-</v>
          </cell>
          <cell r="C1701" t="str">
            <v>Esc. carga transp. mat 1a cat DMT 50m</v>
          </cell>
          <cell r="D1701" t="str">
            <v>m³</v>
          </cell>
          <cell r="H1701" t="str">
            <v>DNER-ES-280/97</v>
          </cell>
        </row>
        <row r="1702">
          <cell r="A1702" t="str">
            <v>5 S 01 100 09</v>
          </cell>
          <cell r="B1702" t="str">
            <v>-</v>
          </cell>
          <cell r="C1702" t="str">
            <v>Esc. carga tr. mat 1a c. DMT 50 a 200m c/carreg</v>
          </cell>
          <cell r="D1702" t="str">
            <v>m³</v>
          </cell>
          <cell r="H1702" t="str">
            <v>DNER-ES-280/97</v>
          </cell>
        </row>
        <row r="1703">
          <cell r="A1703" t="str">
            <v>5 S 01 100 10</v>
          </cell>
          <cell r="B1703" t="str">
            <v>-</v>
          </cell>
          <cell r="C1703" t="str">
            <v>Esc. carga tr. mat 1a c. DMT 200 a 400m c/carreg</v>
          </cell>
          <cell r="D1703" t="str">
            <v>m³</v>
          </cell>
          <cell r="H1703" t="str">
            <v>DNER-ES-280/97</v>
          </cell>
        </row>
        <row r="1704">
          <cell r="A1704" t="str">
            <v>5 S 01 100 11</v>
          </cell>
          <cell r="B1704" t="str">
            <v>-</v>
          </cell>
          <cell r="C1704" t="str">
            <v>Esc. carga tr. mat 1a c. DMT 400 a 600m c/carreg</v>
          </cell>
          <cell r="D1704" t="str">
            <v>m³</v>
          </cell>
          <cell r="H1704" t="str">
            <v>DNER-ES-280/97</v>
          </cell>
        </row>
        <row r="1705">
          <cell r="A1705" t="str">
            <v>5 S 01 100 12</v>
          </cell>
          <cell r="B1705" t="str">
            <v>-</v>
          </cell>
          <cell r="C1705" t="str">
            <v>Esc. carga tr. mat 1a c. DMT 600 a 800m c/carreg</v>
          </cell>
          <cell r="D1705" t="str">
            <v>m³</v>
          </cell>
          <cell r="H1705" t="str">
            <v>DNER-ES-280/97</v>
          </cell>
        </row>
        <row r="1706">
          <cell r="A1706" t="str">
            <v>5 S 01 100 13</v>
          </cell>
          <cell r="B1706" t="str">
            <v>-</v>
          </cell>
          <cell r="C1706" t="str">
            <v>Esc. carga tr. mat 1a c. DMT 800 a 1000m c/carreg</v>
          </cell>
          <cell r="D1706" t="str">
            <v>m³</v>
          </cell>
          <cell r="H1706" t="str">
            <v>DNER-ES-280/97</v>
          </cell>
        </row>
        <row r="1707">
          <cell r="A1707" t="str">
            <v>5 S 01 100 14</v>
          </cell>
          <cell r="B1707" t="str">
            <v>-</v>
          </cell>
          <cell r="C1707" t="str">
            <v>Esc. carga tr. mat 1a c. DMT 1000 a 1200m c/carreg</v>
          </cell>
          <cell r="D1707" t="str">
            <v>m³</v>
          </cell>
          <cell r="H1707" t="str">
            <v>DNER-ES-280/97</v>
          </cell>
        </row>
        <row r="1708">
          <cell r="A1708" t="str">
            <v>5 S 01 100 15</v>
          </cell>
          <cell r="B1708" t="str">
            <v>-</v>
          </cell>
          <cell r="C1708" t="str">
            <v>Esc. carga tr. mat 1a c. DMT 1200 a 1400m c/carreg</v>
          </cell>
          <cell r="D1708" t="str">
            <v>m³</v>
          </cell>
          <cell r="H1708" t="str">
            <v>DNER-ES-280/97</v>
          </cell>
        </row>
        <row r="1709">
          <cell r="A1709" t="str">
            <v>5 S 01 100 16</v>
          </cell>
          <cell r="B1709" t="str">
            <v>-</v>
          </cell>
          <cell r="C1709" t="str">
            <v>Esc. carga tr. mat 1a c. DMT 1400 a 1600m c/carreg</v>
          </cell>
          <cell r="D1709" t="str">
            <v>m³</v>
          </cell>
          <cell r="H1709" t="str">
            <v>DNER-ES-280/97</v>
          </cell>
        </row>
        <row r="1710">
          <cell r="A1710" t="str">
            <v>5 S 01 100 17</v>
          </cell>
          <cell r="B1710" t="str">
            <v>-</v>
          </cell>
          <cell r="C1710" t="str">
            <v>Esc. carga tr. mat 1a c. DMT 1600 a 1800m c/carreg</v>
          </cell>
          <cell r="D1710" t="str">
            <v>m³</v>
          </cell>
          <cell r="H1710" t="str">
            <v>DNER-ES-280/97</v>
          </cell>
        </row>
        <row r="1711">
          <cell r="A1711" t="str">
            <v>5 S 01 100 18</v>
          </cell>
          <cell r="B1711" t="str">
            <v>-</v>
          </cell>
          <cell r="C1711" t="str">
            <v>Esc. carga tr. mat 1a c. DMT 1800 a 2000m c/carreg</v>
          </cell>
          <cell r="D1711" t="str">
            <v>m³</v>
          </cell>
          <cell r="H1711" t="str">
            <v>DNER-ES-280/97</v>
          </cell>
        </row>
        <row r="1712">
          <cell r="A1712" t="str">
            <v>5 S 01 100 19</v>
          </cell>
          <cell r="B1712" t="str">
            <v>-</v>
          </cell>
          <cell r="C1712" t="str">
            <v>Esc. carga tr. mat 1a c. DMT 2000 a 3000m c/carreg</v>
          </cell>
          <cell r="D1712" t="str">
            <v>m³</v>
          </cell>
          <cell r="H1712" t="str">
            <v>DNER-ES-280/97</v>
          </cell>
        </row>
        <row r="1713">
          <cell r="A1713" t="str">
            <v>5 S 01 100 20</v>
          </cell>
          <cell r="B1713" t="str">
            <v>-</v>
          </cell>
          <cell r="C1713" t="str">
            <v>Esc. carga tr. mat 1a c. DMT 3000 a 5000m c/carreg</v>
          </cell>
          <cell r="D1713" t="str">
            <v>m³</v>
          </cell>
          <cell r="H1713" t="str">
            <v>DNER-ES-280/97</v>
          </cell>
        </row>
        <row r="1714">
          <cell r="A1714" t="str">
            <v>5 S 01 100 22</v>
          </cell>
          <cell r="B1714" t="str">
            <v>-</v>
          </cell>
          <cell r="C1714" t="str">
            <v>Esc. carga transp. mat 1a cat DMT 50 a 200m c/e</v>
          </cell>
          <cell r="D1714" t="str">
            <v>m³</v>
          </cell>
          <cell r="H1714" t="str">
            <v>DNER-ES-280/97</v>
          </cell>
        </row>
        <row r="1715">
          <cell r="A1715" t="str">
            <v>5 S 01 100 23</v>
          </cell>
          <cell r="B1715" t="str">
            <v>-</v>
          </cell>
          <cell r="C1715" t="str">
            <v>Esc. carga transp. mat 1a cat DMT 200 a 400m c/e</v>
          </cell>
          <cell r="D1715" t="str">
            <v>m³</v>
          </cell>
          <cell r="H1715" t="str">
            <v>DNER-ES-280/97</v>
          </cell>
        </row>
        <row r="1716">
          <cell r="A1716" t="str">
            <v>5 S 01 100 24</v>
          </cell>
          <cell r="B1716" t="str">
            <v>-</v>
          </cell>
          <cell r="C1716" t="str">
            <v>Esc. carga transp. mat 1a cat DMT 400 a 600m c/e</v>
          </cell>
          <cell r="D1716" t="str">
            <v>m³</v>
          </cell>
          <cell r="H1716" t="str">
            <v>DNER-ES-280/97</v>
          </cell>
        </row>
        <row r="1717">
          <cell r="A1717" t="str">
            <v>5 S 01 100 25</v>
          </cell>
          <cell r="B1717" t="str">
            <v>-</v>
          </cell>
          <cell r="C1717" t="str">
            <v>Esc. carga transp. mat 1a cat DMT 600 a 800m c/e</v>
          </cell>
          <cell r="D1717" t="str">
            <v>m³</v>
          </cell>
          <cell r="H1717" t="str">
            <v>DNER-ES-280/97</v>
          </cell>
        </row>
        <row r="1718">
          <cell r="A1718" t="str">
            <v>5 S 01 100 26</v>
          </cell>
          <cell r="B1718" t="str">
            <v>-</v>
          </cell>
          <cell r="C1718" t="str">
            <v>Esc. carga transp. mat 1a cat DMT 800 a 1000m c/e</v>
          </cell>
          <cell r="D1718" t="str">
            <v>m³</v>
          </cell>
          <cell r="H1718" t="str">
            <v>DNER-ES-280/97</v>
          </cell>
        </row>
        <row r="1719">
          <cell r="A1719" t="str">
            <v>5 S 01 100 27</v>
          </cell>
          <cell r="B1719" t="str">
            <v>-</v>
          </cell>
          <cell r="C1719" t="str">
            <v>Esc. carga transp. mat 1a cat DMT 1000 a 1200m c/e</v>
          </cell>
          <cell r="D1719" t="str">
            <v>m³</v>
          </cell>
          <cell r="H1719" t="str">
            <v>DNER-ES-280/97</v>
          </cell>
        </row>
        <row r="1720">
          <cell r="A1720" t="str">
            <v>5 S 01 100 28</v>
          </cell>
          <cell r="B1720" t="str">
            <v>-</v>
          </cell>
          <cell r="C1720" t="str">
            <v>Esc. carga transp. mat 1a cat DMT 1200 a 1400m c/e</v>
          </cell>
          <cell r="D1720" t="str">
            <v>m³</v>
          </cell>
          <cell r="H1720" t="str">
            <v>DNER-ES-280/97</v>
          </cell>
        </row>
        <row r="1721">
          <cell r="A1721" t="str">
            <v>5 S 01 100 29</v>
          </cell>
          <cell r="B1721" t="str">
            <v>-</v>
          </cell>
          <cell r="C1721" t="str">
            <v>Esc. carga transp. mat 1a cat DMT 1400 a 1600m c/e</v>
          </cell>
          <cell r="D1721" t="str">
            <v>m³</v>
          </cell>
          <cell r="H1721" t="str">
            <v>DNER-ES-280/97</v>
          </cell>
        </row>
        <row r="1722">
          <cell r="A1722" t="str">
            <v>5 S 01 100 30</v>
          </cell>
          <cell r="B1722" t="str">
            <v>-</v>
          </cell>
          <cell r="C1722" t="str">
            <v>Esc. carga transp .mat 1a cat DMT 1600 a 1800m c/e</v>
          </cell>
          <cell r="D1722" t="str">
            <v>m³</v>
          </cell>
          <cell r="H1722" t="str">
            <v>DNER-ES-280/97</v>
          </cell>
        </row>
        <row r="1723">
          <cell r="A1723" t="str">
            <v>5 S 01 100 31</v>
          </cell>
          <cell r="B1723" t="str">
            <v>-</v>
          </cell>
          <cell r="C1723" t="str">
            <v>Esc. carga transp. mat 1a cat DMT 1800 a 2000m c/e</v>
          </cell>
          <cell r="D1723" t="str">
            <v>m³</v>
          </cell>
          <cell r="H1723" t="str">
            <v>DNER-ES-280/97</v>
          </cell>
        </row>
        <row r="1724">
          <cell r="A1724" t="str">
            <v>5 S 01 100 32</v>
          </cell>
          <cell r="B1724" t="str">
            <v>-</v>
          </cell>
          <cell r="C1724" t="str">
            <v>Esc. carga transp. mat 1a cat DMT 2000 a 3000m c/e</v>
          </cell>
          <cell r="D1724" t="str">
            <v>m³</v>
          </cell>
          <cell r="H1724" t="str">
            <v>DNER-ES-280/97</v>
          </cell>
        </row>
        <row r="1725">
          <cell r="A1725" t="str">
            <v>5 S 01 100 33</v>
          </cell>
          <cell r="B1725" t="str">
            <v>-</v>
          </cell>
          <cell r="C1725" t="str">
            <v>Esc. carga transp. mat 1a cat DMT 3000 a 5000m c/e</v>
          </cell>
          <cell r="D1725" t="str">
            <v>m³</v>
          </cell>
          <cell r="H1725" t="str">
            <v>DNER-ES-280/97</v>
          </cell>
        </row>
        <row r="1726">
          <cell r="A1726" t="str">
            <v>5 S 01 101 01</v>
          </cell>
          <cell r="B1726" t="str">
            <v>-</v>
          </cell>
          <cell r="C1726" t="str">
            <v>Esc. carga transp. mat 2a cat DMT 50m</v>
          </cell>
          <cell r="D1726" t="str">
            <v>m³</v>
          </cell>
          <cell r="H1726" t="str">
            <v>DNER-ES-280/97</v>
          </cell>
        </row>
        <row r="1727">
          <cell r="A1727" t="str">
            <v>5 S 01 101 09</v>
          </cell>
          <cell r="B1727" t="str">
            <v>-</v>
          </cell>
          <cell r="C1727" t="str">
            <v>Esc. carga tr. mat 2a c. DMT 50 a 200m c/carreg</v>
          </cell>
          <cell r="D1727" t="str">
            <v>m³</v>
          </cell>
          <cell r="H1727" t="str">
            <v>DNER-ES-280/97</v>
          </cell>
        </row>
        <row r="1728">
          <cell r="A1728" t="str">
            <v>5 S 01 101 10</v>
          </cell>
          <cell r="B1728" t="str">
            <v>-</v>
          </cell>
          <cell r="C1728" t="str">
            <v>Esc. carga tr. mat 2a c. DMT 200 a 400m c/carreg</v>
          </cell>
          <cell r="D1728" t="str">
            <v>m³</v>
          </cell>
          <cell r="H1728" t="str">
            <v>DNER-ES-280/97</v>
          </cell>
        </row>
        <row r="1729">
          <cell r="A1729" t="str">
            <v>5 S 01 101 11</v>
          </cell>
          <cell r="B1729" t="str">
            <v>-</v>
          </cell>
          <cell r="C1729" t="str">
            <v>Esc. carga tr. mat 2a c. DMT 400 a 600m c/carreg</v>
          </cell>
          <cell r="D1729" t="str">
            <v>m³</v>
          </cell>
          <cell r="H1729" t="str">
            <v>DNER-ES-280/97</v>
          </cell>
        </row>
        <row r="1730">
          <cell r="A1730" t="str">
            <v>5 S 01 101 12</v>
          </cell>
          <cell r="B1730" t="str">
            <v>-</v>
          </cell>
          <cell r="C1730" t="str">
            <v>Esc. carga tr. mat 2a c. DMT 600 a 800m c/carreg</v>
          </cell>
          <cell r="D1730" t="str">
            <v>m³</v>
          </cell>
          <cell r="H1730" t="str">
            <v>DNER-ES-280/97</v>
          </cell>
        </row>
        <row r="1731">
          <cell r="A1731" t="str">
            <v>5 S 01 101 13</v>
          </cell>
          <cell r="B1731" t="str">
            <v>-</v>
          </cell>
          <cell r="C1731" t="str">
            <v>Esc. carga tr. mat 2a c. DMT 800 a 1000m c/carreg</v>
          </cell>
          <cell r="D1731" t="str">
            <v>m³</v>
          </cell>
          <cell r="H1731" t="str">
            <v>DNER-ES-280/97</v>
          </cell>
        </row>
        <row r="1732">
          <cell r="A1732" t="str">
            <v>5 S 01 101 14</v>
          </cell>
          <cell r="B1732" t="str">
            <v>-</v>
          </cell>
          <cell r="C1732" t="str">
            <v>Esc. carga tr. mat 2a c. DMT 1000 a 1200m c/carreg</v>
          </cell>
          <cell r="D1732" t="str">
            <v>m³</v>
          </cell>
          <cell r="H1732" t="str">
            <v>DNER-ES-280/97</v>
          </cell>
        </row>
        <row r="1733">
          <cell r="A1733" t="str">
            <v>5 S 01 101 15</v>
          </cell>
          <cell r="B1733" t="str">
            <v>-</v>
          </cell>
          <cell r="C1733" t="str">
            <v>Esc. carga tr. mat 2a c. DMT 1200 a 1400m c/carreg</v>
          </cell>
          <cell r="D1733" t="str">
            <v>m³</v>
          </cell>
          <cell r="H1733" t="str">
            <v>DNER-ES-280/97</v>
          </cell>
        </row>
        <row r="1734">
          <cell r="A1734" t="str">
            <v>5 S 01 101 16</v>
          </cell>
          <cell r="B1734" t="str">
            <v>-</v>
          </cell>
          <cell r="C1734" t="str">
            <v>Esc. carga tr. mat 2a c. DMT 1400 a 1600m c/carreg</v>
          </cell>
          <cell r="D1734" t="str">
            <v>m³</v>
          </cell>
          <cell r="H1734" t="str">
            <v>DNER-ES-280/97</v>
          </cell>
        </row>
        <row r="1735">
          <cell r="A1735" t="str">
            <v>5 S 01 101 17</v>
          </cell>
          <cell r="B1735" t="str">
            <v>-</v>
          </cell>
          <cell r="C1735" t="str">
            <v>Esc. carga tr. mat 2a c. DMT 1600 a 1800m c/carreg</v>
          </cell>
          <cell r="D1735" t="str">
            <v>m³</v>
          </cell>
          <cell r="H1735" t="str">
            <v>DNER-ES-280/97</v>
          </cell>
        </row>
        <row r="1736">
          <cell r="A1736" t="str">
            <v>5 S 01 101 18</v>
          </cell>
          <cell r="B1736" t="str">
            <v>-</v>
          </cell>
          <cell r="C1736" t="str">
            <v>Esc. carga tr. mat 2a c. DMT 1800 a 2000m c/carreg</v>
          </cell>
          <cell r="D1736" t="str">
            <v>m³</v>
          </cell>
          <cell r="H1736" t="str">
            <v>DNER-ES-280/97</v>
          </cell>
        </row>
        <row r="1737">
          <cell r="A1737" t="str">
            <v>5 S 01 101 19</v>
          </cell>
          <cell r="B1737" t="str">
            <v>-</v>
          </cell>
          <cell r="C1737" t="str">
            <v>Esc. carga tr. mat 2a c. DMT 2000 a 3000m c/carreg</v>
          </cell>
          <cell r="D1737" t="str">
            <v>m³</v>
          </cell>
          <cell r="H1737" t="str">
            <v>DNER-ES-280/97</v>
          </cell>
        </row>
        <row r="1738">
          <cell r="A1738" t="str">
            <v>5 S 01 101 20</v>
          </cell>
          <cell r="B1738" t="str">
            <v>-</v>
          </cell>
          <cell r="C1738" t="str">
            <v>Esc. carga tr. mat 2a c. DMT 3000 a 5000m c/carreg</v>
          </cell>
          <cell r="D1738" t="str">
            <v>m³</v>
          </cell>
          <cell r="H1738" t="str">
            <v>DNER-ES-280/97</v>
          </cell>
        </row>
        <row r="1739">
          <cell r="A1739" t="str">
            <v>5 S 01 101 22</v>
          </cell>
          <cell r="B1739" t="str">
            <v>-</v>
          </cell>
          <cell r="C1739" t="str">
            <v>Esc. carga transp. mat 2a cat DMT 50 a 200m c/e</v>
          </cell>
          <cell r="D1739" t="str">
            <v>m³</v>
          </cell>
          <cell r="H1739" t="str">
            <v>DNER-ES-280/97</v>
          </cell>
        </row>
        <row r="1740">
          <cell r="A1740" t="str">
            <v>5 S 01 101 23</v>
          </cell>
          <cell r="B1740" t="str">
            <v>-</v>
          </cell>
          <cell r="C1740" t="str">
            <v>Esc. carga transp. mat 2a cat DMT 200 a 400m c/e</v>
          </cell>
          <cell r="D1740" t="str">
            <v>m³</v>
          </cell>
          <cell r="H1740" t="str">
            <v>DNER-ES-280/97</v>
          </cell>
        </row>
        <row r="1741">
          <cell r="A1741" t="str">
            <v>5 S 01 101 24</v>
          </cell>
          <cell r="B1741" t="str">
            <v>-</v>
          </cell>
          <cell r="C1741" t="str">
            <v>Esc. carga transp. mat 2a cat DMT 400 a 600m c/e</v>
          </cell>
          <cell r="D1741" t="str">
            <v>m³</v>
          </cell>
          <cell r="H1741" t="str">
            <v>DNER-ES-280/97</v>
          </cell>
        </row>
        <row r="1742">
          <cell r="A1742" t="str">
            <v>5 S 01 101 25</v>
          </cell>
          <cell r="B1742" t="str">
            <v>-</v>
          </cell>
          <cell r="C1742" t="str">
            <v>Esc. carga transp. mat 2a cat DMT 600 a 800m c/e</v>
          </cell>
          <cell r="D1742" t="str">
            <v>m³</v>
          </cell>
          <cell r="H1742" t="str">
            <v>DNER-ES-280/97</v>
          </cell>
        </row>
        <row r="1743">
          <cell r="A1743" t="str">
            <v>5 S 01 101 26</v>
          </cell>
          <cell r="B1743" t="str">
            <v>-</v>
          </cell>
          <cell r="C1743" t="str">
            <v>Esc. carga transp. mat 2a cat DMT 800 a 1000m c/e</v>
          </cell>
          <cell r="D1743" t="str">
            <v>m³</v>
          </cell>
          <cell r="H1743" t="str">
            <v>DNER-ES-280/97</v>
          </cell>
        </row>
        <row r="1744">
          <cell r="A1744" t="str">
            <v>5 S 01 101 27</v>
          </cell>
          <cell r="B1744" t="str">
            <v>-</v>
          </cell>
          <cell r="C1744" t="str">
            <v>Esc. carga transp. mat 2a cat DMT 1000 a 1200m c/e</v>
          </cell>
          <cell r="D1744" t="str">
            <v>m³</v>
          </cell>
          <cell r="H1744" t="str">
            <v>DNER-ES-280/97</v>
          </cell>
        </row>
        <row r="1745">
          <cell r="A1745" t="str">
            <v>5 S 01 101 28</v>
          </cell>
          <cell r="B1745" t="str">
            <v>-</v>
          </cell>
          <cell r="C1745" t="str">
            <v>Esc. carga transp. mat 2a cat DMT 1200 a 1400m c/e</v>
          </cell>
          <cell r="D1745" t="str">
            <v>m³</v>
          </cell>
          <cell r="H1745" t="str">
            <v>DNER-ES-280/97</v>
          </cell>
        </row>
        <row r="1746">
          <cell r="A1746" t="str">
            <v>5 S 01 101 29</v>
          </cell>
          <cell r="B1746" t="str">
            <v>-</v>
          </cell>
          <cell r="C1746" t="str">
            <v>Esc. carga transp. mat 2a cat DMT 1400 a 1600m c/e</v>
          </cell>
          <cell r="D1746" t="str">
            <v>m³</v>
          </cell>
          <cell r="H1746" t="str">
            <v>DNER-ES-280/97</v>
          </cell>
        </row>
        <row r="1747">
          <cell r="A1747" t="str">
            <v>5 S 01 101 30</v>
          </cell>
          <cell r="B1747" t="str">
            <v>-</v>
          </cell>
          <cell r="C1747" t="str">
            <v>Esc. carga transp. mat 2a cat DMT 1600 a 1800m c/e</v>
          </cell>
          <cell r="D1747" t="str">
            <v>m³</v>
          </cell>
          <cell r="H1747" t="str">
            <v>DNER-ES-280/97</v>
          </cell>
        </row>
        <row r="1748">
          <cell r="A1748" t="str">
            <v>5 S 01 101 31</v>
          </cell>
          <cell r="B1748" t="str">
            <v>-</v>
          </cell>
          <cell r="C1748" t="str">
            <v>Esc. carga transp. mat 2a cat DMT 1800 a 2000m c/e</v>
          </cell>
          <cell r="D1748" t="str">
            <v>m³</v>
          </cell>
          <cell r="H1748" t="str">
            <v>DNER-ES-280/97</v>
          </cell>
        </row>
        <row r="1749">
          <cell r="A1749" t="str">
            <v>5 S 01 101 32</v>
          </cell>
          <cell r="B1749" t="str">
            <v>-</v>
          </cell>
          <cell r="C1749" t="str">
            <v>Esc. carga transp. mat 2a cat DMT 2000 a 3000m c/e</v>
          </cell>
          <cell r="D1749" t="str">
            <v>m³</v>
          </cell>
          <cell r="H1749" t="str">
            <v>DNER-ES-280/97</v>
          </cell>
        </row>
        <row r="1750">
          <cell r="A1750" t="str">
            <v>5 S 01 101 33</v>
          </cell>
          <cell r="B1750" t="str">
            <v>-</v>
          </cell>
          <cell r="C1750" t="str">
            <v>Esc. carga transp. mat 2a cat DMT 3000 a 5000m c/e</v>
          </cell>
          <cell r="D1750" t="str">
            <v>m³</v>
          </cell>
          <cell r="H1750" t="str">
            <v>DNER-ES-280/97</v>
          </cell>
        </row>
        <row r="1751">
          <cell r="A1751" t="str">
            <v>5 S 01 102 01</v>
          </cell>
          <cell r="B1751" t="str">
            <v>-</v>
          </cell>
          <cell r="C1751" t="str">
            <v>Esc. carga transp. mat 3a cat DMT até 50m</v>
          </cell>
          <cell r="D1751" t="str">
            <v>m³</v>
          </cell>
          <cell r="H1751" t="str">
            <v>DNER-ES-280/97</v>
          </cell>
        </row>
        <row r="1752">
          <cell r="A1752" t="str">
            <v>5 S 01 102 02</v>
          </cell>
          <cell r="B1752" t="str">
            <v>-</v>
          </cell>
          <cell r="C1752" t="str">
            <v>Esc. carga transp. mat 3a cat DMT 50 a 200m</v>
          </cell>
          <cell r="D1752" t="str">
            <v>m³</v>
          </cell>
          <cell r="H1752" t="str">
            <v>DNER-ES-280/97</v>
          </cell>
        </row>
        <row r="1753">
          <cell r="A1753" t="str">
            <v>5 S 01 102 03</v>
          </cell>
          <cell r="B1753" t="str">
            <v>-</v>
          </cell>
          <cell r="C1753" t="str">
            <v>Esc. carga transp. mat 3a cat DMT 200 a 400m</v>
          </cell>
          <cell r="D1753" t="str">
            <v>m³</v>
          </cell>
          <cell r="H1753" t="str">
            <v>DNER-ES-280/97</v>
          </cell>
        </row>
        <row r="1754">
          <cell r="A1754" t="str">
            <v>5 S 01 102 04</v>
          </cell>
          <cell r="B1754" t="str">
            <v>-</v>
          </cell>
          <cell r="C1754" t="str">
            <v>Esc. carga transp. mat 3a cat DMT 400 a 600m</v>
          </cell>
          <cell r="D1754" t="str">
            <v>m³</v>
          </cell>
          <cell r="H1754" t="str">
            <v>DNER-ES-280/97</v>
          </cell>
        </row>
        <row r="1755">
          <cell r="A1755" t="str">
            <v>5 S 01 102 05</v>
          </cell>
          <cell r="B1755" t="str">
            <v>-</v>
          </cell>
          <cell r="C1755" t="str">
            <v>Esc. carga transp. mat 3a cat DMT 600 a 800m</v>
          </cell>
          <cell r="D1755" t="str">
            <v>m³</v>
          </cell>
          <cell r="H1755" t="str">
            <v>DNER-ES-280/97</v>
          </cell>
        </row>
        <row r="1756">
          <cell r="A1756" t="str">
            <v>5 S 01 102 06</v>
          </cell>
          <cell r="B1756" t="str">
            <v>-</v>
          </cell>
          <cell r="C1756" t="str">
            <v>Esc. carga transp. mat 3a cat DMT 800 a 1000m</v>
          </cell>
          <cell r="D1756" t="str">
            <v>m³</v>
          </cell>
          <cell r="H1756" t="str">
            <v>DNER-ES-280/97</v>
          </cell>
        </row>
        <row r="1757">
          <cell r="A1757" t="str">
            <v>5 S 01 102 07</v>
          </cell>
          <cell r="B1757" t="str">
            <v>-</v>
          </cell>
          <cell r="C1757" t="str">
            <v>Esc. carga transp. mat 3a cat DMT 1000 a 1200m</v>
          </cell>
          <cell r="D1757" t="str">
            <v>m³</v>
          </cell>
          <cell r="H1757" t="str">
            <v>DNER-ES-280/97</v>
          </cell>
        </row>
        <row r="1758">
          <cell r="A1758" t="str">
            <v>5 S 01 510 00</v>
          </cell>
          <cell r="B1758" t="str">
            <v>-</v>
          </cell>
          <cell r="C1758" t="str">
            <v>Compactação de aterros a 95% proctor normal</v>
          </cell>
          <cell r="D1758" t="str">
            <v>m³</v>
          </cell>
        </row>
        <row r="1759">
          <cell r="A1759" t="str">
            <v>5 S 01 511 00</v>
          </cell>
          <cell r="B1759" t="str">
            <v>-</v>
          </cell>
          <cell r="C1759" t="str">
            <v>Compactação de aterros a 100% proctor normal</v>
          </cell>
          <cell r="D1759" t="str">
            <v>m³</v>
          </cell>
        </row>
        <row r="1760">
          <cell r="A1760" t="str">
            <v>5 S 01 513 01</v>
          </cell>
          <cell r="B1760" t="str">
            <v>-</v>
          </cell>
          <cell r="C1760" t="str">
            <v>Compactação de material de "bota-fora"</v>
          </cell>
          <cell r="D1760" t="str">
            <v>m³</v>
          </cell>
        </row>
        <row r="1761">
          <cell r="A1761" t="str">
            <v>5 S 02 100 00</v>
          </cell>
          <cell r="B1761" t="str">
            <v>-</v>
          </cell>
          <cell r="C1761" t="str">
            <v>Reforço do subleito</v>
          </cell>
          <cell r="D1761" t="str">
            <v>m³</v>
          </cell>
        </row>
        <row r="1762">
          <cell r="A1762" t="str">
            <v>5 S 02 110 00</v>
          </cell>
          <cell r="B1762" t="str">
            <v>-</v>
          </cell>
          <cell r="C1762" t="str">
            <v>Regularização do subleito</v>
          </cell>
          <cell r="D1762" t="str">
            <v>m²</v>
          </cell>
          <cell r="H1762" t="str">
            <v>DNER-ES-299/97</v>
          </cell>
        </row>
        <row r="1763">
          <cell r="A1763" t="str">
            <v>5 S 02 110 01</v>
          </cell>
          <cell r="B1763" t="str">
            <v>-</v>
          </cell>
          <cell r="C1763" t="str">
            <v>Regul. subleito c/ fresa. corte contr. aut. greide</v>
          </cell>
          <cell r="D1763" t="str">
            <v>m²</v>
          </cell>
        </row>
        <row r="1764">
          <cell r="A1764" t="str">
            <v>5 S 02 200 00</v>
          </cell>
          <cell r="B1764" t="str">
            <v>-</v>
          </cell>
          <cell r="C1764" t="str">
            <v>Sub-base solo estabilizado granul. s/ mistura</v>
          </cell>
          <cell r="D1764" t="str">
            <v>m³</v>
          </cell>
          <cell r="H1764" t="str">
            <v>DNER-ES/301/97</v>
          </cell>
        </row>
        <row r="1765">
          <cell r="A1765" t="str">
            <v>5 S 02 200 01</v>
          </cell>
          <cell r="B1765" t="str">
            <v>-</v>
          </cell>
          <cell r="C1765" t="str">
            <v>Base solo estabilizado granul. s/ mistura</v>
          </cell>
          <cell r="D1765" t="str">
            <v>m³</v>
          </cell>
        </row>
        <row r="1766">
          <cell r="A1766" t="str">
            <v>5 S 02 201 00</v>
          </cell>
          <cell r="B1766" t="str">
            <v>-</v>
          </cell>
          <cell r="C1766" t="str">
            <v>Recomposição camada de base s/ adição de material</v>
          </cell>
          <cell r="D1766" t="str">
            <v>m²</v>
          </cell>
        </row>
        <row r="1767">
          <cell r="A1767" t="str">
            <v>5 S 02 210 00</v>
          </cell>
          <cell r="B1767" t="str">
            <v>-</v>
          </cell>
          <cell r="C1767" t="str">
            <v>Sub-base estabiliz. granul. c/ mist. solo na pista</v>
          </cell>
          <cell r="D1767" t="str">
            <v>m³</v>
          </cell>
        </row>
        <row r="1768">
          <cell r="A1768" t="str">
            <v>5 S 02 210 01</v>
          </cell>
          <cell r="B1768" t="str">
            <v>-</v>
          </cell>
          <cell r="C1768" t="str">
            <v>Sub-base estab. granul.c/mist. solo-areia na pista</v>
          </cell>
          <cell r="D1768" t="str">
            <v>m³</v>
          </cell>
        </row>
        <row r="1769">
          <cell r="A1769" t="str">
            <v>5 S 02 210 02</v>
          </cell>
          <cell r="B1769" t="str">
            <v>-</v>
          </cell>
          <cell r="C1769" t="str">
            <v>Base estabiliz.granul.c/ mist. solo areia na pista</v>
          </cell>
          <cell r="D1769" t="str">
            <v>m³</v>
          </cell>
        </row>
        <row r="1770">
          <cell r="A1770" t="str">
            <v>5 S 02 210 51</v>
          </cell>
          <cell r="B1770" t="str">
            <v>-</v>
          </cell>
          <cell r="C1770" t="str">
            <v>Sub-base est.gran.c/mist.solo-areia na pista AC</v>
          </cell>
          <cell r="D1770" t="str">
            <v>m³</v>
          </cell>
        </row>
        <row r="1771">
          <cell r="A1771" t="str">
            <v>5 S 02 210 52</v>
          </cell>
          <cell r="B1771" t="str">
            <v>-</v>
          </cell>
          <cell r="C1771" t="str">
            <v>Base estab.gran.c/mist.solo areia na pista AC</v>
          </cell>
          <cell r="D1771" t="str">
            <v>m³</v>
          </cell>
        </row>
        <row r="1772">
          <cell r="A1772" t="str">
            <v>5 S 02 220 00</v>
          </cell>
          <cell r="B1772" t="str">
            <v>-</v>
          </cell>
          <cell r="C1772" t="str">
            <v>Base estabilizada granul. c/ mistura solo-brita</v>
          </cell>
          <cell r="D1772" t="str">
            <v>m³</v>
          </cell>
        </row>
        <row r="1773">
          <cell r="A1773" t="str">
            <v>5 S 02 220 50</v>
          </cell>
          <cell r="B1773" t="str">
            <v>-</v>
          </cell>
          <cell r="C1773" t="str">
            <v>Base estabilizada granul.c/mist. solo-brita BC</v>
          </cell>
          <cell r="D1773" t="str">
            <v>m³</v>
          </cell>
        </row>
        <row r="1774">
          <cell r="A1774" t="str">
            <v>5 S 02 230 00</v>
          </cell>
          <cell r="B1774" t="str">
            <v>-</v>
          </cell>
          <cell r="C1774" t="str">
            <v>Base de brita graduada</v>
          </cell>
          <cell r="D1774" t="str">
            <v>m³</v>
          </cell>
        </row>
        <row r="1775">
          <cell r="A1775" t="str">
            <v>5 S 02 230 01</v>
          </cell>
          <cell r="B1775" t="str">
            <v>-</v>
          </cell>
          <cell r="C1775" t="str">
            <v>Base brita grad.c/distr.agreg. contr. autom.greide</v>
          </cell>
          <cell r="D1775" t="str">
            <v>m³</v>
          </cell>
        </row>
        <row r="1776">
          <cell r="A1776" t="str">
            <v>5 S 02 230 50</v>
          </cell>
          <cell r="B1776" t="str">
            <v>-</v>
          </cell>
          <cell r="C1776" t="str">
            <v>Base de brita graduada BC</v>
          </cell>
          <cell r="D1776" t="str">
            <v>m³</v>
          </cell>
        </row>
        <row r="1777">
          <cell r="A1777" t="str">
            <v>5 S 02 230 51</v>
          </cell>
          <cell r="B1777" t="str">
            <v>-</v>
          </cell>
          <cell r="C1777" t="str">
            <v>Base brita grad.c/dist.agreg.contr.aut.greide BC</v>
          </cell>
          <cell r="D1777" t="str">
            <v>m³</v>
          </cell>
        </row>
        <row r="1778">
          <cell r="A1778" t="str">
            <v>5 S 02 231 00</v>
          </cell>
          <cell r="B1778" t="str">
            <v>-</v>
          </cell>
          <cell r="C1778" t="str">
            <v>Base de macadame hidraúlico</v>
          </cell>
          <cell r="D1778" t="str">
            <v>m³</v>
          </cell>
        </row>
        <row r="1779">
          <cell r="A1779" t="str">
            <v>5 S 02 231 50</v>
          </cell>
          <cell r="B1779" t="str">
            <v>-</v>
          </cell>
          <cell r="C1779" t="str">
            <v>Base de macadame hidraúlico BC</v>
          </cell>
          <cell r="D1779" t="str">
            <v>m³</v>
          </cell>
        </row>
        <row r="1780">
          <cell r="A1780" t="str">
            <v>5 S 02 240 11</v>
          </cell>
          <cell r="B1780" t="str">
            <v>-</v>
          </cell>
          <cell r="C1780" t="str">
            <v>Recomposição camada de base c/ adição de cimento</v>
          </cell>
          <cell r="D1780" t="str">
            <v>m³</v>
          </cell>
        </row>
        <row r="1781">
          <cell r="A1781" t="str">
            <v>5 S 02 241 01</v>
          </cell>
          <cell r="B1781" t="str">
            <v>-</v>
          </cell>
          <cell r="C1781" t="str">
            <v>Base de solo cimento com mistura em usina</v>
          </cell>
          <cell r="D1781" t="str">
            <v>m³</v>
          </cell>
        </row>
        <row r="1782">
          <cell r="A1782" t="str">
            <v>5 S 02 243 01</v>
          </cell>
          <cell r="B1782" t="str">
            <v>-</v>
          </cell>
          <cell r="C1782" t="str">
            <v>Sub-base solo melhorado c/cimento c/mist. em usina</v>
          </cell>
          <cell r="D1782" t="str">
            <v>m³</v>
          </cell>
        </row>
        <row r="1783">
          <cell r="A1783" t="str">
            <v>5 S 02 249 11</v>
          </cell>
          <cell r="B1783" t="str">
            <v>-</v>
          </cell>
          <cell r="C1783" t="str">
            <v>Recomp. base c/ demol. do rev. e incorp. à base</v>
          </cell>
          <cell r="D1783" t="str">
            <v>m³</v>
          </cell>
        </row>
        <row r="1784">
          <cell r="A1784" t="str">
            <v>5 S 02 300 00</v>
          </cell>
          <cell r="B1784" t="str">
            <v>-</v>
          </cell>
          <cell r="C1784" t="str">
            <v>Imprimação</v>
          </cell>
          <cell r="D1784" t="str">
            <v>m²</v>
          </cell>
          <cell r="H1784" t="str">
            <v>DNER-ES-306/97</v>
          </cell>
        </row>
        <row r="1785">
          <cell r="A1785" t="str">
            <v>5 S 02 400 00</v>
          </cell>
          <cell r="B1785" t="str">
            <v>-</v>
          </cell>
          <cell r="C1785" t="str">
            <v>Pintura de ligação</v>
          </cell>
          <cell r="D1785" t="str">
            <v>m²</v>
          </cell>
          <cell r="H1785" t="str">
            <v>DNER-ES-307/97</v>
          </cell>
        </row>
        <row r="1786">
          <cell r="A1786" t="str">
            <v>5 S 02 500 00</v>
          </cell>
          <cell r="B1786" t="str">
            <v>-</v>
          </cell>
          <cell r="C1786" t="str">
            <v>Tratamento superficial simples c/ CAP</v>
          </cell>
          <cell r="D1786" t="str">
            <v>m²</v>
          </cell>
        </row>
        <row r="1787">
          <cell r="A1787" t="str">
            <v>5 S 02 500 01</v>
          </cell>
          <cell r="B1787" t="str">
            <v>-</v>
          </cell>
          <cell r="C1787" t="str">
            <v>Tratamento superficial simples c/ emulsão</v>
          </cell>
          <cell r="D1787" t="str">
            <v>m²</v>
          </cell>
        </row>
        <row r="1788">
          <cell r="A1788" t="str">
            <v>5 S 02 500 02</v>
          </cell>
          <cell r="B1788" t="str">
            <v>-</v>
          </cell>
          <cell r="C1788" t="str">
            <v>Tratamento superficial simples c/ banho diluído</v>
          </cell>
          <cell r="D1788" t="str">
            <v>m²</v>
          </cell>
        </row>
        <row r="1789">
          <cell r="A1789" t="str">
            <v>5 S 02 500 50</v>
          </cell>
          <cell r="B1789" t="str">
            <v>-</v>
          </cell>
          <cell r="C1789" t="str">
            <v>Tratamento superficial simples c/ CAP BC</v>
          </cell>
          <cell r="D1789" t="str">
            <v>m²</v>
          </cell>
        </row>
        <row r="1790">
          <cell r="A1790" t="str">
            <v>5 S 02 500 51</v>
          </cell>
          <cell r="B1790" t="str">
            <v>-</v>
          </cell>
          <cell r="C1790" t="str">
            <v>Tratamento superficial simples c/ emulsão BC</v>
          </cell>
          <cell r="D1790" t="str">
            <v>m²</v>
          </cell>
        </row>
        <row r="1791">
          <cell r="A1791" t="str">
            <v>5 S 02 500 52</v>
          </cell>
          <cell r="B1791" t="str">
            <v>-</v>
          </cell>
          <cell r="C1791" t="str">
            <v>Tratamento superficial simples c/banho diluído BC</v>
          </cell>
          <cell r="D1791" t="str">
            <v>m²</v>
          </cell>
        </row>
        <row r="1792">
          <cell r="A1792" t="str">
            <v>5 S 02 501 00</v>
          </cell>
          <cell r="B1792" t="str">
            <v>-</v>
          </cell>
          <cell r="C1792" t="str">
            <v>Tratamento superficial duplo c/ CAP</v>
          </cell>
          <cell r="D1792" t="str">
            <v>m²</v>
          </cell>
        </row>
        <row r="1793">
          <cell r="A1793" t="str">
            <v>5 S 02 501 01</v>
          </cell>
          <cell r="B1793" t="str">
            <v>-</v>
          </cell>
          <cell r="C1793" t="str">
            <v>Tratamento superficial duplo c/ emulsão</v>
          </cell>
          <cell r="D1793" t="str">
            <v>m²</v>
          </cell>
        </row>
        <row r="1794">
          <cell r="A1794" t="str">
            <v>5 S 02 501 02</v>
          </cell>
          <cell r="B1794" t="str">
            <v>-</v>
          </cell>
          <cell r="C1794" t="str">
            <v>Tratamento superficial duplo c/ banho diluído</v>
          </cell>
          <cell r="D1794" t="str">
            <v>m²</v>
          </cell>
        </row>
        <row r="1795">
          <cell r="A1795" t="str">
            <v>5 S 02 501 50</v>
          </cell>
          <cell r="B1795" t="str">
            <v>-</v>
          </cell>
          <cell r="C1795" t="str">
            <v>Tratamento superficial duplo c/ CAP BC</v>
          </cell>
          <cell r="D1795" t="str">
            <v>m²</v>
          </cell>
        </row>
        <row r="1796">
          <cell r="A1796" t="str">
            <v>5 S 02 501 51</v>
          </cell>
          <cell r="B1796" t="str">
            <v>-</v>
          </cell>
          <cell r="C1796" t="str">
            <v>Tratamento superficial duplo c/ emulsão BC</v>
          </cell>
          <cell r="D1796" t="str">
            <v>m²</v>
          </cell>
        </row>
        <row r="1797">
          <cell r="A1797" t="str">
            <v>5 S 02 501 52</v>
          </cell>
          <cell r="B1797" t="str">
            <v>-</v>
          </cell>
          <cell r="C1797" t="str">
            <v>Tratamento superficial duplo c/banho diluído BC</v>
          </cell>
          <cell r="D1797" t="str">
            <v>m²</v>
          </cell>
        </row>
        <row r="1798">
          <cell r="A1798" t="str">
            <v>5 S 02 502 00</v>
          </cell>
          <cell r="B1798" t="str">
            <v>-</v>
          </cell>
          <cell r="C1798" t="str">
            <v>Tratamento superficial triplo c/ CAP</v>
          </cell>
          <cell r="D1798" t="str">
            <v>m²</v>
          </cell>
        </row>
        <row r="1799">
          <cell r="A1799" t="str">
            <v>5 S 02 502 01</v>
          </cell>
          <cell r="B1799" t="str">
            <v>-</v>
          </cell>
          <cell r="C1799" t="str">
            <v>Tratamento superficial triplo c/ emulsão</v>
          </cell>
          <cell r="D1799" t="str">
            <v>m²</v>
          </cell>
        </row>
        <row r="1800">
          <cell r="A1800" t="str">
            <v>5 S 02 502 02</v>
          </cell>
          <cell r="B1800" t="str">
            <v>-</v>
          </cell>
          <cell r="C1800" t="str">
            <v>Tratamento superficial triplo c/ banho diluído</v>
          </cell>
          <cell r="D1800" t="str">
            <v>m²</v>
          </cell>
        </row>
        <row r="1801">
          <cell r="A1801" t="str">
            <v>5 S 02 502 50</v>
          </cell>
          <cell r="B1801" t="str">
            <v>-</v>
          </cell>
          <cell r="C1801" t="str">
            <v>Tratamento superficial triplo c/ CAP BC</v>
          </cell>
          <cell r="D1801" t="str">
            <v>m²</v>
          </cell>
        </row>
        <row r="1802">
          <cell r="A1802" t="str">
            <v>5 S 02 502 51</v>
          </cell>
          <cell r="B1802" t="str">
            <v>-</v>
          </cell>
          <cell r="C1802" t="str">
            <v>Tratamento superficial triplo c/ emulsão BC</v>
          </cell>
          <cell r="D1802" t="str">
            <v>m²</v>
          </cell>
        </row>
        <row r="1803">
          <cell r="A1803" t="str">
            <v>5 S 02 502 52</v>
          </cell>
          <cell r="B1803" t="str">
            <v>-</v>
          </cell>
          <cell r="C1803" t="str">
            <v>Tratamento superficial triplo c/ banho diluído BC</v>
          </cell>
          <cell r="D1803" t="str">
            <v>m²</v>
          </cell>
        </row>
        <row r="1804">
          <cell r="A1804" t="str">
            <v>5 S 02 511 01</v>
          </cell>
          <cell r="B1804" t="str">
            <v>-</v>
          </cell>
          <cell r="C1804" t="str">
            <v>Micro-revestimento a frio - Microflex 0,8cm</v>
          </cell>
          <cell r="D1804" t="str">
            <v>m²</v>
          </cell>
        </row>
        <row r="1805">
          <cell r="A1805" t="str">
            <v>5 S 02 511 02</v>
          </cell>
          <cell r="B1805" t="str">
            <v>-</v>
          </cell>
          <cell r="C1805" t="str">
            <v>Micro-revestimento a frio - Microflex 1,5 cm</v>
          </cell>
          <cell r="D1805" t="str">
            <v>m²</v>
          </cell>
        </row>
        <row r="1806">
          <cell r="A1806" t="str">
            <v>5 S 02 511 03</v>
          </cell>
          <cell r="B1806" t="str">
            <v>-</v>
          </cell>
          <cell r="C1806" t="str">
            <v>Micro-revestimento a frio - Microflex 2,0 cm</v>
          </cell>
          <cell r="D1806" t="str">
            <v>m²</v>
          </cell>
        </row>
        <row r="1807">
          <cell r="A1807" t="str">
            <v>5 S 02 511 04</v>
          </cell>
          <cell r="B1807" t="str">
            <v>-</v>
          </cell>
          <cell r="C1807" t="str">
            <v>Micro-revestimento a frio - Microflex - 2,5 cm</v>
          </cell>
          <cell r="D1807" t="str">
            <v>m²</v>
          </cell>
        </row>
        <row r="1808">
          <cell r="A1808" t="str">
            <v>5 S 02 511 51</v>
          </cell>
          <cell r="B1808" t="str">
            <v>-</v>
          </cell>
          <cell r="C1808" t="str">
            <v>Micro-revestimento a frio - Microflex 0,8cm BC</v>
          </cell>
          <cell r="D1808" t="str">
            <v>m²</v>
          </cell>
        </row>
        <row r="1809">
          <cell r="A1809" t="str">
            <v>5 S 02 511 52</v>
          </cell>
          <cell r="B1809" t="str">
            <v>-</v>
          </cell>
          <cell r="C1809" t="str">
            <v>Micro-revestimento a frio - Microflex 1,5 cm BC</v>
          </cell>
          <cell r="D1809" t="str">
            <v>m²</v>
          </cell>
        </row>
        <row r="1810">
          <cell r="A1810" t="str">
            <v>5 S 02 511 53</v>
          </cell>
          <cell r="B1810" t="str">
            <v>-</v>
          </cell>
          <cell r="C1810" t="str">
            <v>Micro-revestimento a frio - Microflex 2,0 cm BC</v>
          </cell>
          <cell r="D1810" t="str">
            <v>m²</v>
          </cell>
        </row>
        <row r="1811">
          <cell r="A1811" t="str">
            <v>5 S 02 511 54</v>
          </cell>
          <cell r="B1811" t="str">
            <v>-</v>
          </cell>
          <cell r="C1811" t="str">
            <v>Micro-revestimento a frio-Microflex-2,5 cm BC</v>
          </cell>
          <cell r="D1811" t="str">
            <v>m²</v>
          </cell>
        </row>
        <row r="1812">
          <cell r="A1812" t="str">
            <v>5 S 02 512 01</v>
          </cell>
          <cell r="B1812" t="str">
            <v>-</v>
          </cell>
          <cell r="C1812" t="str">
            <v>Lama asfáltica fina (granulometrias I e II)</v>
          </cell>
          <cell r="D1812" t="str">
            <v>m²</v>
          </cell>
        </row>
        <row r="1813">
          <cell r="A1813" t="str">
            <v>5 S 02 512 02</v>
          </cell>
          <cell r="B1813" t="str">
            <v>-</v>
          </cell>
          <cell r="C1813" t="str">
            <v>Lama asfáltica grossa (granulometrias III e IV)</v>
          </cell>
          <cell r="D1813" t="str">
            <v>m²</v>
          </cell>
        </row>
        <row r="1814">
          <cell r="A1814" t="str">
            <v>5 S 02 512 51</v>
          </cell>
          <cell r="B1814" t="str">
            <v>-</v>
          </cell>
          <cell r="C1814" t="str">
            <v>Lama asfáltica fina (granulometrias I e II) AC/BC</v>
          </cell>
          <cell r="D1814" t="str">
            <v>m²</v>
          </cell>
        </row>
        <row r="1815">
          <cell r="A1815" t="str">
            <v>5 S 02 512 52</v>
          </cell>
          <cell r="B1815" t="str">
            <v>-</v>
          </cell>
          <cell r="C1815" t="str">
            <v>Lama asfált.grossa (granulometrias III e IV) AC/BC</v>
          </cell>
          <cell r="D1815" t="str">
            <v>m²</v>
          </cell>
        </row>
        <row r="1816">
          <cell r="A1816" t="str">
            <v>5 S 02 530 00</v>
          </cell>
          <cell r="B1816" t="str">
            <v>-</v>
          </cell>
          <cell r="C1816" t="str">
            <v>Pré-misturado a frio</v>
          </cell>
          <cell r="D1816" t="str">
            <v>m³</v>
          </cell>
        </row>
        <row r="1817">
          <cell r="A1817" t="str">
            <v>5 S 02 530 50</v>
          </cell>
          <cell r="B1817" t="str">
            <v>-</v>
          </cell>
          <cell r="C1817" t="str">
            <v>Pré-misturado a frio AC/BC</v>
          </cell>
          <cell r="D1817" t="str">
            <v>m³</v>
          </cell>
        </row>
        <row r="1818">
          <cell r="A1818" t="str">
            <v>5 S 02 531 00</v>
          </cell>
          <cell r="B1818" t="str">
            <v>-</v>
          </cell>
          <cell r="C1818" t="str">
            <v>Macadame betuminoso por penetração</v>
          </cell>
          <cell r="D1818" t="str">
            <v>m³</v>
          </cell>
        </row>
        <row r="1819">
          <cell r="A1819" t="str">
            <v>5 S 02 531 50</v>
          </cell>
          <cell r="B1819" t="str">
            <v>-</v>
          </cell>
          <cell r="C1819" t="str">
            <v>Macadame betuminoso por penetração BC</v>
          </cell>
          <cell r="D1819" t="str">
            <v>m³</v>
          </cell>
        </row>
        <row r="1820">
          <cell r="A1820" t="str">
            <v>5 S 02 532 00</v>
          </cell>
          <cell r="B1820" t="str">
            <v>-</v>
          </cell>
          <cell r="C1820" t="str">
            <v>Areia-asfalto a quente</v>
          </cell>
          <cell r="D1820" t="str">
            <v>t</v>
          </cell>
        </row>
        <row r="1821">
          <cell r="A1821" t="str">
            <v>5 S 02 532 50</v>
          </cell>
          <cell r="B1821" t="str">
            <v>-</v>
          </cell>
          <cell r="C1821" t="str">
            <v>Areia-asfalto a quente AC</v>
          </cell>
          <cell r="D1821" t="str">
            <v>t</v>
          </cell>
        </row>
        <row r="1822">
          <cell r="A1822" t="str">
            <v>5 S 02 540 01</v>
          </cell>
          <cell r="B1822" t="str">
            <v>-</v>
          </cell>
          <cell r="C1822" t="str">
            <v>Conc. betumin.usinado a quente - capa de rolamento</v>
          </cell>
          <cell r="D1822" t="str">
            <v>t</v>
          </cell>
        </row>
        <row r="1823">
          <cell r="A1823" t="str">
            <v>5 S 02 540 02</v>
          </cell>
          <cell r="B1823" t="str">
            <v>-</v>
          </cell>
          <cell r="C1823" t="str">
            <v>Concreto betuminoso usinado a quente - binder</v>
          </cell>
          <cell r="D1823" t="str">
            <v>t</v>
          </cell>
        </row>
        <row r="1824">
          <cell r="A1824" t="str">
            <v>5 S 02 540 12</v>
          </cell>
          <cell r="B1824" t="str">
            <v>-</v>
          </cell>
          <cell r="C1824" t="str">
            <v>CBUQ reciclado em usina fixa</v>
          </cell>
          <cell r="D1824" t="str">
            <v>t</v>
          </cell>
        </row>
        <row r="1825">
          <cell r="A1825" t="str">
            <v>5 S 02 540 51</v>
          </cell>
          <cell r="B1825" t="str">
            <v>-</v>
          </cell>
          <cell r="C1825" t="str">
            <v>CBUQ -capa de rolamento AC/BC</v>
          </cell>
          <cell r="D1825" t="str">
            <v>t</v>
          </cell>
        </row>
        <row r="1826">
          <cell r="A1826" t="str">
            <v>5 S 02 540 52</v>
          </cell>
          <cell r="B1826" t="str">
            <v>-</v>
          </cell>
          <cell r="C1826" t="str">
            <v>CBUQ -binder AC/BC</v>
          </cell>
          <cell r="D1826" t="str">
            <v>t</v>
          </cell>
        </row>
        <row r="1827">
          <cell r="A1827" t="str">
            <v>5 S 02 540 62</v>
          </cell>
          <cell r="B1827" t="str">
            <v>-</v>
          </cell>
          <cell r="C1827" t="str">
            <v>CBUQ reciclado em usina fixa AC/BC</v>
          </cell>
          <cell r="D1827" t="str">
            <v>t</v>
          </cell>
        </row>
        <row r="1828">
          <cell r="A1828" t="str">
            <v>5 S 02 600 00</v>
          </cell>
          <cell r="B1828" t="str">
            <v>-</v>
          </cell>
          <cell r="C1828" t="str">
            <v>Manta sintét. p/ recap.asfál.- fornec. e aplicação</v>
          </cell>
          <cell r="D1828" t="str">
            <v>m²</v>
          </cell>
        </row>
        <row r="1829">
          <cell r="A1829" t="str">
            <v>5 S 02 607 00</v>
          </cell>
          <cell r="B1829" t="str">
            <v>-</v>
          </cell>
          <cell r="C1829" t="str">
            <v>Concreto cimento portland c/ equip. pequeno porte</v>
          </cell>
          <cell r="D1829" t="str">
            <v>m³</v>
          </cell>
        </row>
        <row r="1830">
          <cell r="A1830" t="str">
            <v>5 S 02 607 50</v>
          </cell>
          <cell r="B1830" t="str">
            <v>-</v>
          </cell>
          <cell r="C1830" t="str">
            <v>Concr.cimento portland c/equip.pequeno porte AC/BC</v>
          </cell>
          <cell r="D1830" t="str">
            <v>m³</v>
          </cell>
        </row>
        <row r="1831">
          <cell r="A1831" t="str">
            <v>5 S 02 702 00</v>
          </cell>
          <cell r="B1831" t="str">
            <v>-</v>
          </cell>
          <cell r="C1831" t="str">
            <v>Limpeza e enchimento de junta de pavimento de conc</v>
          </cell>
          <cell r="D1831" t="str">
            <v>m</v>
          </cell>
        </row>
        <row r="1832">
          <cell r="A1832" t="str">
            <v>5 S 02 905 00</v>
          </cell>
          <cell r="B1832" t="str">
            <v>-</v>
          </cell>
          <cell r="C1832" t="str">
            <v>Remoção mecanizada de revestimento betuminoso</v>
          </cell>
          <cell r="D1832" t="str">
            <v>m³</v>
          </cell>
          <cell r="H1832" t="str">
            <v>DNER-ES-321/97</v>
          </cell>
        </row>
        <row r="1833">
          <cell r="A1833" t="str">
            <v>5 S 02 905 01</v>
          </cell>
          <cell r="B1833" t="str">
            <v>-</v>
          </cell>
          <cell r="C1833" t="str">
            <v>Remoção manual de revestimento betuminoso</v>
          </cell>
          <cell r="D1833" t="str">
            <v>m³</v>
          </cell>
          <cell r="H1833" t="str">
            <v>DNER-ES-321/97</v>
          </cell>
        </row>
        <row r="1834">
          <cell r="A1834" t="str">
            <v>5 S 02 906 00</v>
          </cell>
          <cell r="B1834" t="str">
            <v>-</v>
          </cell>
          <cell r="C1834" t="str">
            <v>Remoção mecanizada da camada granular pavimento</v>
          </cell>
          <cell r="D1834" t="str">
            <v>m³</v>
          </cell>
          <cell r="H1834" t="str">
            <v>DNER-ES-321/97</v>
          </cell>
        </row>
        <row r="1835">
          <cell r="A1835" t="str">
            <v>5 S 02 906 01</v>
          </cell>
          <cell r="B1835" t="str">
            <v>-</v>
          </cell>
          <cell r="C1835" t="str">
            <v>Remoção manual da camada granular do pavimento</v>
          </cell>
          <cell r="D1835" t="str">
            <v>m³</v>
          </cell>
          <cell r="H1835" t="str">
            <v>DNER-ES-321/97</v>
          </cell>
        </row>
        <row r="1836">
          <cell r="A1836" t="str">
            <v>5 S 02 907 00</v>
          </cell>
          <cell r="B1836" t="str">
            <v>-</v>
          </cell>
          <cell r="C1836" t="str">
            <v>Remoção mecanizada material de baixa capac.suporte</v>
          </cell>
          <cell r="D1836" t="str">
            <v>m³</v>
          </cell>
          <cell r="H1836" t="str">
            <v>DNER-ES-321/97</v>
          </cell>
        </row>
        <row r="1837">
          <cell r="A1837" t="str">
            <v>5 S 02 907 01</v>
          </cell>
          <cell r="B1837" t="str">
            <v>-</v>
          </cell>
          <cell r="C1837" t="str">
            <v>Remoção manual de material de baixa capac.suporte</v>
          </cell>
          <cell r="D1837" t="str">
            <v>m³</v>
          </cell>
          <cell r="H1837" t="str">
            <v>DNER-ES-321/97</v>
          </cell>
        </row>
        <row r="1838">
          <cell r="A1838" t="str">
            <v>5 S 02 908 00</v>
          </cell>
          <cell r="B1838" t="str">
            <v>-</v>
          </cell>
          <cell r="C1838" t="str">
            <v>Arrancamento e remoção de paralelepípedos</v>
          </cell>
          <cell r="D1838" t="str">
            <v>m²</v>
          </cell>
        </row>
        <row r="1839">
          <cell r="A1839" t="str">
            <v>5 S 02 909 00</v>
          </cell>
          <cell r="B1839" t="str">
            <v>-</v>
          </cell>
          <cell r="C1839" t="str">
            <v>Arrancamento e remoção de meios-fios</v>
          </cell>
          <cell r="D1839" t="str">
            <v>m³</v>
          </cell>
        </row>
        <row r="1840">
          <cell r="A1840" t="str">
            <v>5 S 02 990 11</v>
          </cell>
          <cell r="B1840" t="str">
            <v>-</v>
          </cell>
          <cell r="C1840" t="str">
            <v>Fresagem contínua do revest. betuminoso</v>
          </cell>
          <cell r="D1840" t="str">
            <v>m³</v>
          </cell>
        </row>
        <row r="1841">
          <cell r="A1841" t="str">
            <v>5 S 02 990 12</v>
          </cell>
          <cell r="B1841" t="str">
            <v>-</v>
          </cell>
          <cell r="C1841" t="str">
            <v>Fresagem descontínua revest. betuminoso</v>
          </cell>
          <cell r="D1841" t="str">
            <v>m³</v>
          </cell>
        </row>
        <row r="1842">
          <cell r="A1842" t="str">
            <v>5 S 04 300 16</v>
          </cell>
          <cell r="B1842" t="str">
            <v>-</v>
          </cell>
          <cell r="C1842" t="str">
            <v>Bueiro met. chapas múltiplas D=1,60m galv.</v>
          </cell>
          <cell r="D1842" t="str">
            <v>m</v>
          </cell>
        </row>
        <row r="1843">
          <cell r="A1843" t="str">
            <v>5 S 04 300 20</v>
          </cell>
          <cell r="B1843" t="str">
            <v>-</v>
          </cell>
          <cell r="C1843" t="str">
            <v>Bueiro met. chapas múltiplas D=2,00m galv.</v>
          </cell>
          <cell r="D1843" t="str">
            <v>m</v>
          </cell>
        </row>
        <row r="1844">
          <cell r="A1844" t="str">
            <v>5 S 04 300 66</v>
          </cell>
          <cell r="B1844" t="str">
            <v>-</v>
          </cell>
          <cell r="C1844" t="str">
            <v>Bueiro met. chapas múltiplas D=1,60m galv. BC</v>
          </cell>
          <cell r="D1844" t="str">
            <v>m</v>
          </cell>
        </row>
        <row r="1845">
          <cell r="A1845" t="str">
            <v>5 S 04 300 70</v>
          </cell>
          <cell r="B1845" t="str">
            <v>-</v>
          </cell>
          <cell r="C1845" t="str">
            <v>Bueiro met. chapas múltiplas D=2,00m galv. BC</v>
          </cell>
          <cell r="D1845" t="str">
            <v>m</v>
          </cell>
        </row>
        <row r="1846">
          <cell r="A1846" t="str">
            <v>5 S 04 301 16</v>
          </cell>
          <cell r="B1846" t="str">
            <v>-</v>
          </cell>
          <cell r="C1846" t="str">
            <v>Bueiro met. chapas múltiplas D=1,60m rev. epoxy</v>
          </cell>
          <cell r="D1846" t="str">
            <v>m</v>
          </cell>
        </row>
        <row r="1847">
          <cell r="A1847" t="str">
            <v>5 S 04 301 20</v>
          </cell>
          <cell r="B1847" t="str">
            <v>-</v>
          </cell>
          <cell r="C1847" t="str">
            <v>Bueiro met. chapas múltiplas D=2,00m rev. epoxy</v>
          </cell>
          <cell r="D1847" t="str">
            <v>m</v>
          </cell>
        </row>
        <row r="1848">
          <cell r="A1848" t="str">
            <v>5 S 04 301 66</v>
          </cell>
          <cell r="B1848" t="str">
            <v>-</v>
          </cell>
          <cell r="C1848" t="str">
            <v>Bueiro met. chapas múlt. D=1,60m rev. epoxy BC</v>
          </cell>
          <cell r="D1848" t="str">
            <v>m</v>
          </cell>
        </row>
        <row r="1849">
          <cell r="A1849" t="str">
            <v>5 S 04 301 70</v>
          </cell>
          <cell r="B1849" t="str">
            <v>-</v>
          </cell>
          <cell r="C1849" t="str">
            <v>Bueiro met. chapas múlt. D=2,00m rev. epoxy BC</v>
          </cell>
          <cell r="D1849" t="str">
            <v>m</v>
          </cell>
        </row>
        <row r="1850">
          <cell r="A1850" t="str">
            <v>5 S 04 310 12</v>
          </cell>
          <cell r="B1850" t="str">
            <v>-</v>
          </cell>
          <cell r="C1850" t="str">
            <v>Bueiro met. s/interrupção traf. D=1,20m galv.</v>
          </cell>
          <cell r="D1850" t="str">
            <v>m</v>
          </cell>
        </row>
        <row r="1851">
          <cell r="A1851" t="str">
            <v>5 S 04 310 16</v>
          </cell>
          <cell r="B1851" t="str">
            <v>-</v>
          </cell>
          <cell r="C1851" t="str">
            <v>Bueiro met. s/ interrup. de tráf. D=1,60m galv.</v>
          </cell>
          <cell r="D1851" t="str">
            <v>m</v>
          </cell>
        </row>
        <row r="1852">
          <cell r="A1852" t="str">
            <v>5 S 04 310 20</v>
          </cell>
          <cell r="B1852" t="str">
            <v>-</v>
          </cell>
          <cell r="C1852" t="str">
            <v>Bueiro met. s/ interrup. de tráf. D=2,00m galv.</v>
          </cell>
          <cell r="D1852" t="str">
            <v>m</v>
          </cell>
        </row>
        <row r="1853">
          <cell r="A1853" t="str">
            <v>5 S 04 311 12</v>
          </cell>
          <cell r="B1853" t="str">
            <v>-</v>
          </cell>
          <cell r="C1853" t="str">
            <v>Bueiro met. s/interrupção traf. D=1,20m rev. epoxy</v>
          </cell>
          <cell r="D1853" t="str">
            <v>m</v>
          </cell>
        </row>
        <row r="1854">
          <cell r="A1854" t="str">
            <v>5 S 04 311 16</v>
          </cell>
          <cell r="B1854" t="str">
            <v>-</v>
          </cell>
          <cell r="C1854" t="str">
            <v>Bueiro met.s/interrupção traf. D=1,60 m rev.epoxy</v>
          </cell>
          <cell r="D1854" t="str">
            <v>m</v>
          </cell>
        </row>
        <row r="1855">
          <cell r="A1855" t="str">
            <v>5 S 04 311 20</v>
          </cell>
          <cell r="B1855" t="str">
            <v>-</v>
          </cell>
          <cell r="C1855" t="str">
            <v>Bueiro met.s/interrupção tráf. D=2,00 m rev. epoxy</v>
          </cell>
          <cell r="D1855" t="str">
            <v>m</v>
          </cell>
        </row>
        <row r="1856">
          <cell r="A1856" t="str">
            <v>5 S 04 999 01</v>
          </cell>
          <cell r="B1856" t="str">
            <v>-</v>
          </cell>
          <cell r="C1856" t="str">
            <v>Remoção de bueiros existentes</v>
          </cell>
          <cell r="D1856" t="str">
            <v>m</v>
          </cell>
        </row>
        <row r="1857">
          <cell r="A1857" t="str">
            <v>5 S 04 999 04</v>
          </cell>
          <cell r="B1857" t="str">
            <v>-</v>
          </cell>
          <cell r="C1857" t="str">
            <v>Restauração de disp. danif. com concr. fck=12 MPa</v>
          </cell>
          <cell r="D1857" t="str">
            <v>m³</v>
          </cell>
        </row>
        <row r="1858">
          <cell r="A1858" t="str">
            <v>5 S 04 999 07</v>
          </cell>
          <cell r="B1858" t="str">
            <v>-</v>
          </cell>
          <cell r="C1858" t="str">
            <v>Demolição de dispositivos de concreto simples</v>
          </cell>
          <cell r="D1858" t="str">
            <v>m³</v>
          </cell>
        </row>
        <row r="1859">
          <cell r="A1859" t="str">
            <v>5 S 04 999 08</v>
          </cell>
          <cell r="B1859" t="str">
            <v>-</v>
          </cell>
          <cell r="C1859" t="str">
            <v>Demolição de dispositivos de concreto armado</v>
          </cell>
          <cell r="D1859" t="str">
            <v>m³</v>
          </cell>
        </row>
        <row r="1860">
          <cell r="A1860" t="str">
            <v>5 S 04 999 54</v>
          </cell>
          <cell r="B1860" t="str">
            <v>-</v>
          </cell>
          <cell r="C1860" t="str">
            <v>Restaur.de disp.danif.com concr. fck=12 MPa AC/BC</v>
          </cell>
          <cell r="D1860" t="str">
            <v>m³</v>
          </cell>
        </row>
        <row r="1861">
          <cell r="A1861" t="str">
            <v>5 S 05 100 00</v>
          </cell>
          <cell r="B1861" t="str">
            <v>-</v>
          </cell>
          <cell r="C1861" t="str">
            <v>Enleivamento</v>
          </cell>
          <cell r="D1861" t="str">
            <v>m²</v>
          </cell>
        </row>
        <row r="1862">
          <cell r="A1862" t="str">
            <v>5 S 05 102 00</v>
          </cell>
          <cell r="B1862" t="str">
            <v>-</v>
          </cell>
          <cell r="C1862" t="str">
            <v>Hidrossemeadura</v>
          </cell>
          <cell r="D1862" t="str">
            <v>m²</v>
          </cell>
        </row>
        <row r="1863">
          <cell r="A1863" t="str">
            <v>5 S 05 300 01</v>
          </cell>
          <cell r="B1863" t="str">
            <v>-</v>
          </cell>
          <cell r="C1863" t="str">
            <v>Alvenaria de pedra arrumada</v>
          </cell>
          <cell r="D1863" t="str">
            <v>m³</v>
          </cell>
        </row>
        <row r="1864">
          <cell r="A1864" t="str">
            <v>5 S 05 300 02</v>
          </cell>
          <cell r="B1864" t="str">
            <v>-</v>
          </cell>
          <cell r="C1864" t="str">
            <v>Enrocamento de pedra jogada</v>
          </cell>
          <cell r="D1864" t="str">
            <v>m³</v>
          </cell>
        </row>
        <row r="1865">
          <cell r="A1865" t="str">
            <v>5 S 05 301 00</v>
          </cell>
          <cell r="B1865" t="str">
            <v>-</v>
          </cell>
          <cell r="C1865" t="str">
            <v>Alvenaria de pedra argamassada</v>
          </cell>
          <cell r="D1865" t="str">
            <v>m³</v>
          </cell>
        </row>
        <row r="1866">
          <cell r="A1866" t="str">
            <v>5 S 05 301 50</v>
          </cell>
          <cell r="B1866" t="str">
            <v>-</v>
          </cell>
          <cell r="C1866" t="str">
            <v>Alvenaria de pedra argamassada AC/PC</v>
          </cell>
          <cell r="D1866" t="str">
            <v>m³</v>
          </cell>
        </row>
        <row r="1867">
          <cell r="A1867" t="str">
            <v>5 S 05 302 01</v>
          </cell>
          <cell r="B1867" t="str">
            <v>-</v>
          </cell>
          <cell r="C1867" t="str">
            <v>Muro de gabião tipo caixa</v>
          </cell>
          <cell r="D1867" t="str">
            <v>m³</v>
          </cell>
        </row>
        <row r="1868">
          <cell r="A1868" t="str">
            <v>5 S 05 303 01</v>
          </cell>
          <cell r="B1868" t="str">
            <v>-</v>
          </cell>
          <cell r="C1868" t="str">
            <v>Terra armada - ECE - greide 0,0&lt;h&lt;6,00m</v>
          </cell>
          <cell r="D1868" t="str">
            <v>m²</v>
          </cell>
        </row>
        <row r="1869">
          <cell r="A1869" t="str">
            <v>5 S 05 303 02</v>
          </cell>
          <cell r="B1869" t="str">
            <v>-</v>
          </cell>
          <cell r="C1869" t="str">
            <v>Terra armada - ECE - greide 6,0&lt;h&lt;9,00</v>
          </cell>
          <cell r="D1869" t="str">
            <v>m²</v>
          </cell>
        </row>
        <row r="1870">
          <cell r="A1870" t="str">
            <v>5 S 05 303 03</v>
          </cell>
          <cell r="B1870" t="str">
            <v>-</v>
          </cell>
          <cell r="C1870" t="str">
            <v>Terra armada - ECE - greide 9,0&lt;h&lt;12,00m</v>
          </cell>
          <cell r="D1870" t="str">
            <v>m²</v>
          </cell>
        </row>
        <row r="1871">
          <cell r="A1871" t="str">
            <v>5 S 05 303 04</v>
          </cell>
          <cell r="B1871" t="str">
            <v>-</v>
          </cell>
          <cell r="C1871" t="str">
            <v>Terra armada - ECE - pé de talude 0,0&lt;h&lt;6,00m</v>
          </cell>
          <cell r="D1871" t="str">
            <v>m²</v>
          </cell>
        </row>
        <row r="1872">
          <cell r="A1872" t="str">
            <v>5 S 05 303 05</v>
          </cell>
          <cell r="B1872" t="str">
            <v>-</v>
          </cell>
          <cell r="C1872" t="str">
            <v>Terra armada - ECE - pé de talude 6,0&lt;h&lt;9,00m</v>
          </cell>
          <cell r="D1872" t="str">
            <v>m²</v>
          </cell>
        </row>
        <row r="1873">
          <cell r="A1873" t="str">
            <v>5 S 05 303 06</v>
          </cell>
          <cell r="B1873" t="str">
            <v>-</v>
          </cell>
          <cell r="C1873" t="str">
            <v>Terra armada - ECE - pé de talude 9,0&lt;h&lt;12,00m</v>
          </cell>
          <cell r="D1873" t="str">
            <v>m²</v>
          </cell>
        </row>
        <row r="1874">
          <cell r="A1874" t="str">
            <v>5 S 05 303 07</v>
          </cell>
          <cell r="B1874" t="str">
            <v>-</v>
          </cell>
          <cell r="C1874" t="str">
            <v>Terra armada - ECE - encontro portante 0,0&lt;h&lt;6,0m</v>
          </cell>
          <cell r="D1874" t="str">
            <v>m²</v>
          </cell>
        </row>
        <row r="1875">
          <cell r="A1875" t="str">
            <v>5 S 05 303 08</v>
          </cell>
          <cell r="B1875" t="str">
            <v>-</v>
          </cell>
          <cell r="C1875" t="str">
            <v>Terra armada - ECE - encontro portante 6,0&lt;h&lt;9,00m</v>
          </cell>
          <cell r="D1875" t="str">
            <v>m²</v>
          </cell>
        </row>
        <row r="1876">
          <cell r="A1876" t="str">
            <v>5 S 05 303 09</v>
          </cell>
          <cell r="B1876" t="str">
            <v>-</v>
          </cell>
          <cell r="C1876" t="str">
            <v>Escamas de concreto armado para terra armada</v>
          </cell>
          <cell r="D1876" t="str">
            <v>m³</v>
          </cell>
        </row>
        <row r="1877">
          <cell r="A1877" t="str">
            <v>5 S 05 303 10</v>
          </cell>
          <cell r="B1877" t="str">
            <v>-</v>
          </cell>
          <cell r="C1877" t="str">
            <v>Conc. de soleira e arrem. de maciço de terra arm.</v>
          </cell>
          <cell r="D1877" t="str">
            <v>m³</v>
          </cell>
        </row>
        <row r="1878">
          <cell r="A1878" t="str">
            <v>5 S 05 303 11</v>
          </cell>
          <cell r="B1878" t="str">
            <v>-</v>
          </cell>
          <cell r="C1878" t="str">
            <v>Montagem de maciço terra armada</v>
          </cell>
          <cell r="D1878" t="str">
            <v>m²</v>
          </cell>
        </row>
        <row r="1879">
          <cell r="A1879" t="str">
            <v>5 S 05 303 59</v>
          </cell>
          <cell r="B1879" t="str">
            <v>-</v>
          </cell>
          <cell r="C1879" t="str">
            <v>Escamas de concreto armado para terra armada AC/BC</v>
          </cell>
          <cell r="D1879" t="str">
            <v>m³</v>
          </cell>
        </row>
        <row r="1880">
          <cell r="A1880" t="str">
            <v>5 S 05 303 60</v>
          </cell>
          <cell r="B1880" t="str">
            <v>-</v>
          </cell>
          <cell r="C1880" t="str">
            <v>Concr. soleira arremate de maciço terra arm. AC/BC</v>
          </cell>
          <cell r="D1880" t="str">
            <v>m³</v>
          </cell>
        </row>
        <row r="1881">
          <cell r="A1881" t="str">
            <v>5 S 05 340 01</v>
          </cell>
          <cell r="B1881" t="str">
            <v>-</v>
          </cell>
          <cell r="C1881" t="str">
            <v>Execução cortina atirantada conc.armado fck=15 MPa</v>
          </cell>
          <cell r="D1881" t="str">
            <v>m³</v>
          </cell>
        </row>
        <row r="1882">
          <cell r="A1882" t="str">
            <v>5 S 05 340 51</v>
          </cell>
          <cell r="B1882" t="str">
            <v>-</v>
          </cell>
          <cell r="C1882" t="str">
            <v>Exec.cortina atirant.concr.armado fck=15 MPa AC/BC</v>
          </cell>
          <cell r="D1882" t="str">
            <v>m³</v>
          </cell>
        </row>
        <row r="1883">
          <cell r="A1883" t="str">
            <v>5 S 05 900 01</v>
          </cell>
          <cell r="B1883" t="str">
            <v>-</v>
          </cell>
          <cell r="C1883" t="str">
            <v>Execução tirante protendido cortina atirantada</v>
          </cell>
          <cell r="D1883" t="str">
            <v>m</v>
          </cell>
        </row>
        <row r="1884">
          <cell r="A1884" t="str">
            <v>5 S 06 400 01</v>
          </cell>
          <cell r="B1884" t="str">
            <v>-</v>
          </cell>
          <cell r="C1884" t="str">
            <v>Cercas arame farp. c/ mourão conc. seção quadr.</v>
          </cell>
          <cell r="D1884" t="str">
            <v>m</v>
          </cell>
        </row>
        <row r="1885">
          <cell r="A1885" t="str">
            <v>5 S 06 400 02</v>
          </cell>
          <cell r="B1885" t="str">
            <v>-</v>
          </cell>
          <cell r="C1885" t="str">
            <v>Cerca arame farp. c/ mourão de conc. seção triang</v>
          </cell>
          <cell r="D1885" t="str">
            <v>m</v>
          </cell>
        </row>
        <row r="1886">
          <cell r="A1886" t="str">
            <v>5 S 06 400 51</v>
          </cell>
          <cell r="B1886" t="str">
            <v>-</v>
          </cell>
          <cell r="C1886" t="str">
            <v>Cercas arame farp. c/mourão conc.seção quadr.AC/BC</v>
          </cell>
          <cell r="D1886" t="str">
            <v>m</v>
          </cell>
        </row>
        <row r="1887">
          <cell r="A1887" t="str">
            <v>5 S 06 400 52</v>
          </cell>
          <cell r="B1887" t="str">
            <v>-</v>
          </cell>
          <cell r="C1887" t="str">
            <v>Cerca arame farp. c/mourão concr.sec. triang.AC/BC</v>
          </cell>
          <cell r="D1887" t="str">
            <v>m</v>
          </cell>
        </row>
        <row r="1888">
          <cell r="A1888" t="str">
            <v>5 S 06 410 00</v>
          </cell>
          <cell r="B1888" t="str">
            <v>-</v>
          </cell>
          <cell r="C1888" t="str">
            <v>Cercas arame farpado com suporte madeira</v>
          </cell>
          <cell r="D1888" t="str">
            <v>m</v>
          </cell>
        </row>
        <row r="1889">
          <cell r="A1889" t="str">
            <v>5 S 09 001 07</v>
          </cell>
          <cell r="B1889" t="str">
            <v>-</v>
          </cell>
          <cell r="C1889" t="str">
            <v>Transporte local em rodov. não pavim.</v>
          </cell>
          <cell r="D1889" t="str">
            <v>tkm</v>
          </cell>
        </row>
        <row r="1890">
          <cell r="A1890" t="str">
            <v>5 S 09 001 90</v>
          </cell>
          <cell r="B1890" t="str">
            <v>-</v>
          </cell>
          <cell r="C1890" t="str">
            <v>Transporte comercial c/ carroc. rodov. não pav.</v>
          </cell>
          <cell r="D1890" t="str">
            <v>tkm</v>
          </cell>
        </row>
        <row r="1891">
          <cell r="A1891" t="str">
            <v>5 S 09 001 91</v>
          </cell>
          <cell r="B1891" t="str">
            <v>-</v>
          </cell>
          <cell r="C1891" t="str">
            <v>Transporte comercial c/ basc. 10m3 rod. não pav.</v>
          </cell>
          <cell r="D1891" t="str">
            <v>tkm</v>
          </cell>
        </row>
        <row r="1892">
          <cell r="A1892" t="str">
            <v>5 S 09 002 07</v>
          </cell>
          <cell r="B1892" t="str">
            <v>-</v>
          </cell>
          <cell r="C1892" t="str">
            <v>Transporte local em rodov. pavim.</v>
          </cell>
          <cell r="D1892" t="str">
            <v>tkm</v>
          </cell>
        </row>
        <row r="1893">
          <cell r="A1893" t="str">
            <v>5 S 09 002 90</v>
          </cell>
          <cell r="B1893" t="str">
            <v>-</v>
          </cell>
          <cell r="C1893" t="str">
            <v>Transporte comercial c/ carroceria rodov. pav.</v>
          </cell>
          <cell r="D1893" t="str">
            <v>tkm</v>
          </cell>
        </row>
        <row r="1894">
          <cell r="A1894" t="str">
            <v>5 S 09 002 91</v>
          </cell>
          <cell r="B1894" t="str">
            <v>-</v>
          </cell>
          <cell r="C1894" t="str">
            <v>Transporte comercial c/ basc. 10m3 rod. pav.</v>
          </cell>
          <cell r="D1894" t="str">
            <v>tkm</v>
          </cell>
        </row>
        <row r="1896">
          <cell r="A1896" t="str">
            <v>DNIT - Sistema de Custos Rodoviários</v>
          </cell>
          <cell r="D1896" t="str">
            <v>Sicro2</v>
          </cell>
        </row>
        <row r="1897">
          <cell r="A1897" t="str">
            <v>Outros</v>
          </cell>
          <cell r="D1897" t="str">
            <v>Minas Gerais</v>
          </cell>
        </row>
        <row r="1898">
          <cell r="A1898" t="str">
            <v>Resumo dos Custos Unitários de Referência: Maio de 2005</v>
          </cell>
          <cell r="D1898" t="str">
            <v>RCtR0330</v>
          </cell>
        </row>
        <row r="1900">
          <cell r="C1900" t="str">
            <v>FORNECIMENTO DE MATERIAL BETUMINOSO</v>
          </cell>
        </row>
        <row r="1901">
          <cell r="B1901" t="str">
            <v>-</v>
          </cell>
          <cell r="C1901" t="str">
            <v>Fornecimento de CAP-20 Com 4,5% de Polímero</v>
          </cell>
          <cell r="D1901" t="str">
            <v>t</v>
          </cell>
          <cell r="H1901" t="str">
            <v>EC-P-01</v>
          </cell>
        </row>
        <row r="1902">
          <cell r="B1902" t="str">
            <v>-</v>
          </cell>
          <cell r="C1902" t="str">
            <v>Fornecimento de Asfalto Diluido Tipo CM-30</v>
          </cell>
          <cell r="D1902" t="str">
            <v>t</v>
          </cell>
          <cell r="H1902" t="str">
            <v>EC-P-01</v>
          </cell>
        </row>
        <row r="1903">
          <cell r="B1903" t="str">
            <v>-</v>
          </cell>
          <cell r="C1903" t="str">
            <v>Fornecimeto de Emulsão Asfáltica RR-C</v>
          </cell>
          <cell r="D1903" t="str">
            <v>t</v>
          </cell>
          <cell r="H1903" t="str">
            <v>EC-P-01</v>
          </cell>
        </row>
        <row r="1905">
          <cell r="C1905" t="str">
            <v>TRANSPORTE DE MATERIAL BETUMINOSO</v>
          </cell>
        </row>
        <row r="1906">
          <cell r="B1906" t="str">
            <v>-</v>
          </cell>
          <cell r="C1906" t="str">
            <v>Transporte de CAP-20 Com 4,5% de Polímero</v>
          </cell>
          <cell r="D1906" t="str">
            <v>t</v>
          </cell>
          <cell r="H1906" t="str">
            <v>EC-P-01</v>
          </cell>
        </row>
        <row r="1907">
          <cell r="B1907" t="str">
            <v>-</v>
          </cell>
          <cell r="C1907" t="str">
            <v>Transporte Comercial de Asfalto Diluido Tipo CM-30</v>
          </cell>
          <cell r="D1907" t="str">
            <v>t</v>
          </cell>
          <cell r="H1907" t="str">
            <v>EC-P-01</v>
          </cell>
        </row>
        <row r="1908">
          <cell r="B1908" t="str">
            <v>-</v>
          </cell>
          <cell r="C1908" t="str">
            <v>Transporte Comercial de Emulsão Asfáltica RR-2C</v>
          </cell>
          <cell r="D1908" t="str">
            <v>t</v>
          </cell>
          <cell r="H1908" t="str">
            <v>EC-P-01</v>
          </cell>
        </row>
        <row r="1910">
          <cell r="C1910" t="str">
            <v>TUBULÃO AR COMPRIMIDO</v>
          </cell>
        </row>
        <row r="1911">
          <cell r="A1911" t="str">
            <v>2 S 10 100 01</v>
          </cell>
          <cell r="B1911" t="str">
            <v>-</v>
          </cell>
          <cell r="C1911" t="str">
            <v>Escavação AR Comprimido 1ª Categoria</v>
          </cell>
          <cell r="D1911" t="str">
            <v>m³</v>
          </cell>
        </row>
        <row r="1912">
          <cell r="A1912" t="str">
            <v>2 S 10 100 02</v>
          </cell>
          <cell r="B1912" t="str">
            <v>-</v>
          </cell>
          <cell r="C1912" t="str">
            <v>Concreto 25 MPA Inclusive Forma para Camisa</v>
          </cell>
          <cell r="D1912" t="str">
            <v>m³</v>
          </cell>
          <cell r="H1912" t="str">
            <v>DNER-ES-335/97</v>
          </cell>
        </row>
        <row r="1913">
          <cell r="A1913" t="str">
            <v>2 S 10 100 03</v>
          </cell>
          <cell r="B1913" t="str">
            <v>-</v>
          </cell>
          <cell r="C1913" t="str">
            <v>Ferragem</v>
          </cell>
          <cell r="D1913" t="str">
            <v>Kg</v>
          </cell>
          <cell r="H1913" t="str">
            <v>DNER-ES-331/97</v>
          </cell>
        </row>
        <row r="1915">
          <cell r="C1915" t="str">
            <v>TRAVESSA DE APOIO 1 E 2 - CORTINAS</v>
          </cell>
        </row>
        <row r="1916">
          <cell r="A1916" t="str">
            <v>2 S 10 200 01</v>
          </cell>
          <cell r="B1916" t="str">
            <v>-</v>
          </cell>
          <cell r="C1916" t="str">
            <v>Cimbramento</v>
          </cell>
          <cell r="D1916" t="str">
            <v>m³</v>
          </cell>
        </row>
        <row r="1917">
          <cell r="A1917" t="str">
            <v>2 S 10 200 02</v>
          </cell>
          <cell r="B1917" t="str">
            <v>-</v>
          </cell>
          <cell r="C1917" t="str">
            <v>Ferragem para Toda Obra</v>
          </cell>
          <cell r="D1917" t="str">
            <v>Kg</v>
          </cell>
          <cell r="H1917" t="str">
            <v>DNER-ES-331/97</v>
          </cell>
        </row>
        <row r="1918">
          <cell r="A1918" t="str">
            <v>2 S 10 200 03</v>
          </cell>
          <cell r="B1918" t="str">
            <v>-</v>
          </cell>
          <cell r="C1918" t="str">
            <v>Concreto 25 MPA</v>
          </cell>
          <cell r="D1918" t="str">
            <v>m³</v>
          </cell>
          <cell r="H1918" t="str">
            <v>DNER-ES-335/97</v>
          </cell>
        </row>
        <row r="1919">
          <cell r="A1919" t="str">
            <v>2 S 10 200 04</v>
          </cell>
          <cell r="B1919" t="str">
            <v>-</v>
          </cell>
          <cell r="C1919" t="str">
            <v>Forma</v>
          </cell>
          <cell r="D1919" t="str">
            <v>m²</v>
          </cell>
          <cell r="H1919" t="str">
            <v>DNER-ES-333/97</v>
          </cell>
        </row>
        <row r="1920">
          <cell r="A1920" t="str">
            <v>2 S 10 200 05</v>
          </cell>
          <cell r="B1920" t="str">
            <v>-</v>
          </cell>
          <cell r="C1920" t="str">
            <v>Aparelho de Apoio Inclusive Calços</v>
          </cell>
          <cell r="D1920" t="str">
            <v>dm³</v>
          </cell>
        </row>
        <row r="1922">
          <cell r="C1922" t="str">
            <v>LAJE</v>
          </cell>
        </row>
        <row r="1923">
          <cell r="A1923" t="str">
            <v>2 S 10 300 01</v>
          </cell>
          <cell r="B1923" t="str">
            <v>-</v>
          </cell>
          <cell r="C1923" t="str">
            <v>Concreto 25 MPA</v>
          </cell>
          <cell r="D1923" t="str">
            <v>m³</v>
          </cell>
          <cell r="H1923" t="str">
            <v>DNER-ES-335/97</v>
          </cell>
        </row>
        <row r="1924">
          <cell r="A1924" t="str">
            <v>2 S 10 300 02</v>
          </cell>
          <cell r="B1924" t="str">
            <v>-</v>
          </cell>
          <cell r="C1924" t="str">
            <v>Forma Inclusive Pré-Laje</v>
          </cell>
          <cell r="D1924" t="str">
            <v>m²</v>
          </cell>
          <cell r="H1924" t="str">
            <v>DNER-ES-333/97</v>
          </cell>
        </row>
        <row r="1926">
          <cell r="C1926" t="str">
            <v>GUARDA-RODA</v>
          </cell>
        </row>
        <row r="1927">
          <cell r="A1927" t="str">
            <v>2 S 10 400 01</v>
          </cell>
          <cell r="B1927" t="str">
            <v>-</v>
          </cell>
          <cell r="C1927" t="str">
            <v>Concreto 25 MPA</v>
          </cell>
          <cell r="D1927" t="str">
            <v>m³</v>
          </cell>
          <cell r="H1927" t="str">
            <v>DNER-ES-335/97</v>
          </cell>
        </row>
        <row r="1928">
          <cell r="A1928" t="str">
            <v>2 S 10 400 02</v>
          </cell>
          <cell r="B1928" t="str">
            <v>-</v>
          </cell>
          <cell r="C1928" t="str">
            <v>Forma</v>
          </cell>
          <cell r="D1928" t="str">
            <v>m²</v>
          </cell>
          <cell r="H1928" t="str">
            <v>DNER-ES-333/97</v>
          </cell>
        </row>
        <row r="1930">
          <cell r="C1930" t="str">
            <v>OUTROS ITENS</v>
          </cell>
        </row>
        <row r="1931">
          <cell r="A1931" t="str">
            <v>2 S 10 500 01</v>
          </cell>
          <cell r="B1931" t="str">
            <v>-</v>
          </cell>
          <cell r="C1931" t="str">
            <v>Guarda-Corpo Metálico</v>
          </cell>
          <cell r="D1931" t="str">
            <v>Kg</v>
          </cell>
        </row>
        <row r="1932">
          <cell r="A1932" t="str">
            <v>2 S 10 500 02</v>
          </cell>
          <cell r="B1932" t="str">
            <v>-</v>
          </cell>
          <cell r="C1932" t="str">
            <v>Dreno PVC Diâmetro 100</v>
          </cell>
          <cell r="D1932" t="str">
            <v>Pç</v>
          </cell>
        </row>
        <row r="1933">
          <cell r="A1933" t="str">
            <v>2 S 10 500 03</v>
          </cell>
          <cell r="B1933" t="str">
            <v>-</v>
          </cell>
          <cell r="C1933" t="str">
            <v>Gabião</v>
          </cell>
          <cell r="D1933" t="str">
            <v>m³</v>
          </cell>
        </row>
        <row r="1934">
          <cell r="A1934" t="str">
            <v>2 S 10 500 04</v>
          </cell>
          <cell r="B1934" t="str">
            <v>-</v>
          </cell>
          <cell r="C1934" t="str">
            <v>Reaterro Gabião</v>
          </cell>
          <cell r="D1934" t="str">
            <v>m³</v>
          </cell>
        </row>
        <row r="1935">
          <cell r="A1935" t="str">
            <v>2 S 10 500 05</v>
          </cell>
          <cell r="B1935" t="str">
            <v>-</v>
          </cell>
          <cell r="C1935" t="str">
            <v>Vigas Metálicas e Outras Peças</v>
          </cell>
          <cell r="D1935" t="str">
            <v>Kg</v>
          </cell>
        </row>
        <row r="1936">
          <cell r="A1936" t="str">
            <v>2 S 10 500 06</v>
          </cell>
          <cell r="B1936" t="str">
            <v>-</v>
          </cell>
          <cell r="C1936" t="str">
            <v>Lançamento de Viga</v>
          </cell>
          <cell r="D1936" t="str">
            <v>Pç</v>
          </cell>
        </row>
        <row r="1938">
          <cell r="C1938" t="str">
            <v>MEIO AMBIENTE (RECUPERAÇÃO DE PASSIVO AMBIENTAL)</v>
          </cell>
        </row>
        <row r="1939">
          <cell r="B1939" t="str">
            <v>-</v>
          </cell>
          <cell r="C1939" t="str">
            <v>Plantio de Árvores</v>
          </cell>
          <cell r="D1939" t="str">
            <v>und</v>
          </cell>
        </row>
        <row r="1941">
          <cell r="C1941" t="str">
            <v>DESPESAS COM MOBILIZAÇÃO/DESMOBILIZAÇÃO E INSTALAÇÃO DE CANTEIRO</v>
          </cell>
        </row>
        <row r="1942">
          <cell r="A1942" t="str">
            <v>1 A 99 100 00</v>
          </cell>
          <cell r="B1942" t="str">
            <v>-</v>
          </cell>
          <cell r="C1942" t="str">
            <v>Despesas Com Inst. de Canteiro e Acampamento</v>
          </cell>
          <cell r="D1942" t="str">
            <v>VB</v>
          </cell>
        </row>
        <row r="1943">
          <cell r="A1943" t="str">
            <v>1 A 99 200 00</v>
          </cell>
          <cell r="B1943" t="str">
            <v>-</v>
          </cell>
          <cell r="C1943" t="str">
            <v>Despesas com Mobilização e Desmobilização</v>
          </cell>
          <cell r="D1943" t="str">
            <v>VB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omparativo de Mercado"/>
      <sheetName val="Capa Simulador"/>
      <sheetName val="FLUXO + DRE  Original 20 anos"/>
      <sheetName val="Fatores 20 anos"/>
      <sheetName val="Prorrogação Fluxo 29 anos"/>
      <sheetName val="Prorrogação DRE 29 anos"/>
      <sheetName val="RELATA VÉIO"/>
      <sheetName val="Comparativo_de_Mercado"/>
      <sheetName val="Capa_Simulador"/>
      <sheetName val="FLUXO_+_DRE__Original_20_anos"/>
      <sheetName val="Fatores_20_anos"/>
      <sheetName val="Prorrogação_Fluxo_29_anos"/>
      <sheetName val="Prorrogação_DRE_29_anos"/>
      <sheetName val="RELATA_VÉIO"/>
      <sheetName val="Comparativo_de_Mercado1"/>
      <sheetName val="Capa_Simulador1"/>
      <sheetName val="FLUXO_+_DRE__Original_20_anos1"/>
      <sheetName val="Fatores_20_anos1"/>
      <sheetName val="Prorrogação_Fluxo_29_anos1"/>
      <sheetName val="Prorrogação_DRE_29_anos1"/>
      <sheetName val="RELATA_VÉIO1"/>
      <sheetName val="Comparativo_de_Mercado2"/>
      <sheetName val="Capa_Simulador2"/>
      <sheetName val="FLUXO_+_DRE__Original_20_anos2"/>
      <sheetName val="Fatores_20_anos2"/>
      <sheetName val="Prorrogação_Fluxo_29_anos2"/>
      <sheetName val="Prorrogação_DRE_29_anos2"/>
      <sheetName val="RELATA_VÉIO2"/>
      <sheetName val="Comparativo_de_Mercado3"/>
      <sheetName val="Capa_Simulador3"/>
      <sheetName val="FLUXO_+_DRE__Original_20_anos3"/>
      <sheetName val="Fatores_20_anos3"/>
      <sheetName val="Prorrogação_Fluxo_29_anos3"/>
      <sheetName val="Prorrogação_DRE_29_anos3"/>
      <sheetName val="RELATA_VÉIO3"/>
      <sheetName val="Comparativo_de_Mercado4"/>
      <sheetName val="Capa_Simulador4"/>
      <sheetName val="FLUXO_+_DRE__Original_20_anos4"/>
      <sheetName val="Fatores_20_anos4"/>
      <sheetName val="Prorrogação_Fluxo_29_anos4"/>
      <sheetName val="Prorrogação_DRE_29_anos4"/>
      <sheetName val="RELATA_VÉIO4"/>
      <sheetName val="Comparativo_de_Mercado5"/>
      <sheetName val="Capa_Simulador5"/>
      <sheetName val="FLUXO_+_DRE__Original_20_anos5"/>
      <sheetName val="Fatores_20_anos5"/>
      <sheetName val="Prorrogação_Fluxo_29_anos5"/>
      <sheetName val="Prorrogação_DRE_29_anos5"/>
      <sheetName val="RELATA_VÉIO5"/>
      <sheetName val="Comparativo_de_Mercado6"/>
      <sheetName val="Capa_Simulador6"/>
      <sheetName val="FLUXO_+_DRE__Original_20_anos6"/>
      <sheetName val="Fatores_20_anos6"/>
      <sheetName val="Prorrogação_Fluxo_29_anos6"/>
      <sheetName val="Prorrogação_DRE_29_anos6"/>
      <sheetName val="RELATA_VÉIO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e">
            <v>#REF!</v>
          </cell>
        </row>
        <row r="56">
          <cell r="F56" t="str">
            <v>Versão: A-001 - outubro/2006</v>
          </cell>
        </row>
        <row r="57">
          <cell r="F57">
            <v>0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7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-5262.029924547729</v>
          </cell>
          <cell r="H67">
            <v>-18335.123479361067</v>
          </cell>
          <cell r="I67">
            <v>0.18428744062547614</v>
          </cell>
        </row>
        <row r="68">
          <cell r="B68" t="str">
            <v>FATOR 2</v>
          </cell>
          <cell r="C68" t="str">
            <v>2ª Adequação - Investimentos</v>
          </cell>
          <cell r="G68">
            <v>7.1991250857352052</v>
          </cell>
          <cell r="H68">
            <v>25.084777031492447</v>
          </cell>
          <cell r="I68">
            <v>0.19523071610793916</v>
          </cell>
        </row>
        <row r="69">
          <cell r="B69" t="str">
            <v>FATOR 3</v>
          </cell>
          <cell r="C69" t="str">
            <v>3ª Adequação - Investimentos</v>
          </cell>
          <cell r="G69">
            <v>633.48475864302543</v>
          </cell>
          <cell r="H69">
            <v>2207.3271035248672</v>
          </cell>
          <cell r="I69">
            <v>0.19645841580770329</v>
          </cell>
        </row>
        <row r="70">
          <cell r="B70" t="str">
            <v>FATOR 4</v>
          </cell>
          <cell r="C70" t="str">
            <v>5ª Adequação em relação à 3ª - Investimentos</v>
          </cell>
          <cell r="G70">
            <v>11412.956461568274</v>
          </cell>
          <cell r="H70">
            <v>39767.536290742733</v>
          </cell>
          <cell r="I70">
            <v>0.21603675409041273</v>
          </cell>
        </row>
        <row r="71">
          <cell r="B71" t="str">
            <v>FATOR 5</v>
          </cell>
          <cell r="C71" t="str">
            <v>Perda de Receita: Mudança no cronograma das Obras de duplicações de Rodovias</v>
          </cell>
          <cell r="G71">
            <v>-4346.0504011995499</v>
          </cell>
          <cell r="H71">
            <v>-15143.465905008017</v>
          </cell>
          <cell r="I71">
            <v>0.18764421132873257</v>
          </cell>
        </row>
        <row r="72">
          <cell r="B72" t="str">
            <v>FATOR 6</v>
          </cell>
          <cell r="C72" t="str">
            <v>Parcelamento do Reajuste Tarifário - Julho/03</v>
          </cell>
          <cell r="G72">
            <v>-741.62158170546843</v>
          </cell>
          <cell r="H72">
            <v>-2584.1212365772603</v>
          </cell>
          <cell r="I72">
            <v>0.1939490789488304</v>
          </cell>
        </row>
        <row r="73">
          <cell r="B73" t="str">
            <v>FATOR 7</v>
          </cell>
          <cell r="C73" t="str">
            <v>Majoração da COFINS</v>
          </cell>
          <cell r="G73">
            <v>-1447.0322068760595</v>
          </cell>
          <cell r="H73">
            <v>-5042.0682839361234</v>
          </cell>
          <cell r="I73">
            <v>0.19276839876973426</v>
          </cell>
        </row>
        <row r="74">
          <cell r="B74" t="str">
            <v>FATOR 8</v>
          </cell>
          <cell r="C74" t="str">
            <v>Majoração do PIS</v>
          </cell>
          <cell r="G74">
            <v>-123.40545918351535</v>
          </cell>
          <cell r="H74">
            <v>-429.99647751936357</v>
          </cell>
          <cell r="I74">
            <v>0.1950063971004708</v>
          </cell>
        </row>
        <row r="75">
          <cell r="B75" t="str">
            <v>FATOR 9</v>
          </cell>
          <cell r="C75" t="str">
            <v>Alteração do ISS-QN</v>
          </cell>
          <cell r="G75">
            <v>-9183.5104854062211</v>
          </cell>
          <cell r="H75">
            <v>-31999.209646912535</v>
          </cell>
          <cell r="I75">
            <v>0.1791068200776591</v>
          </cell>
        </row>
        <row r="76">
          <cell r="B76" t="str">
            <v>FATOR 10</v>
          </cell>
          <cell r="C76" t="str">
            <v>6ª Adequação - Investimentos</v>
          </cell>
          <cell r="G76">
            <v>146.27811241606295</v>
          </cell>
          <cell r="H76">
            <v>509.69441298015676</v>
          </cell>
          <cell r="I76">
            <v>0.19546870758151999</v>
          </cell>
        </row>
        <row r="77">
          <cell r="B77" t="str">
            <v>FATOR 11</v>
          </cell>
          <cell r="C77" t="str">
            <v>Reversão de Deflator de Receitas</v>
          </cell>
          <cell r="G77">
            <v>2617.6960591761554</v>
          </cell>
          <cell r="H77">
            <v>9121.1530843882247</v>
          </cell>
          <cell r="I77">
            <v>0.19957564807053693</v>
          </cell>
        </row>
        <row r="78">
          <cell r="B78" t="str">
            <v>FATOR 12</v>
          </cell>
          <cell r="C78" t="str">
            <v>7ª Adequação - Investimentos</v>
          </cell>
          <cell r="G78">
            <v>1609.1985908392762</v>
          </cell>
          <cell r="H78">
            <v>5607.1241115923331</v>
          </cell>
          <cell r="I78">
            <v>0.19796319078797572</v>
          </cell>
        </row>
        <row r="79">
          <cell r="B79" t="str">
            <v>FATOR 13</v>
          </cell>
          <cell r="C79" t="str">
            <v>Desapropriação Trevo ITU - TAM 015/2005</v>
          </cell>
          <cell r="G79">
            <v>-3467.4507581784201</v>
          </cell>
          <cell r="H79">
            <v>-12082.05554157312</v>
          </cell>
          <cell r="I79">
            <v>0.18929717256937867</v>
          </cell>
        </row>
        <row r="80">
          <cell r="B80" t="str">
            <v>FATOR 14</v>
          </cell>
          <cell r="C80">
            <v>0</v>
          </cell>
          <cell r="G80">
            <v>2.13064446821951E-11</v>
          </cell>
          <cell r="H80">
            <v>7.4240606715629796E-11</v>
          </cell>
          <cell r="I80">
            <v>0.19521825576665677</v>
          </cell>
        </row>
        <row r="81">
          <cell r="B81" t="str">
            <v>FATOR 15</v>
          </cell>
          <cell r="C81">
            <v>0</v>
          </cell>
          <cell r="G81">
            <v>2.13064446821951E-11</v>
          </cell>
          <cell r="H81">
            <v>7.4240606715629796E-11</v>
          </cell>
          <cell r="I81">
            <v>0.19521825576665677</v>
          </cell>
        </row>
        <row r="82">
          <cell r="B82" t="str">
            <v>TOTAL GERAL</v>
          </cell>
          <cell r="G82">
            <v>-8144.2877093683919</v>
          </cell>
          <cell r="H82">
            <v>-28378.120790627538</v>
          </cell>
          <cell r="I82">
            <v>0.17468941259549392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29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7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0.19521825576665677</v>
          </cell>
        </row>
        <row r="98">
          <cell r="B98" t="str">
            <v>TIR Resultante dos Desequilibrio no Contrato Original (ao ano)</v>
          </cell>
          <cell r="J98">
            <v>0.17468941259549392</v>
          </cell>
        </row>
        <row r="100">
          <cell r="B100" t="str">
            <v>Diferença entre a TIR Original x TIR Desequilibrios</v>
          </cell>
          <cell r="J100">
            <v>-2.0528843171162853E-2</v>
          </cell>
        </row>
        <row r="102">
          <cell r="B102" t="str">
            <v>TIR Resultante das Alternativas Utilizadas para o Reequilibrio (ao ano)</v>
          </cell>
          <cell r="J102">
            <v>0.19595914572424983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2.13064446821951E-11</v>
          </cell>
          <cell r="G136">
            <v>0.19521825576665677</v>
          </cell>
          <cell r="H136">
            <v>-34357.295449694619</v>
          </cell>
          <cell r="I136">
            <v>-53872.013544999994</v>
          </cell>
          <cell r="J136">
            <v>2805.2295750000194</v>
          </cell>
          <cell r="K136">
            <v>-48513.595705000014</v>
          </cell>
          <cell r="L136">
            <v>2124.5961649999954</v>
          </cell>
          <cell r="M136">
            <v>43364.162429999997</v>
          </cell>
          <cell r="N136">
            <v>52220.880145000003</v>
          </cell>
          <cell r="O136">
            <v>50342.945670000001</v>
          </cell>
          <cell r="P136">
            <v>52942.579810000003</v>
          </cell>
          <cell r="Q136">
            <v>14797.670620000004</v>
          </cell>
          <cell r="R136">
            <v>43330.094930000007</v>
          </cell>
          <cell r="S136">
            <v>41433.873035000011</v>
          </cell>
          <cell r="T136">
            <v>32813.771235000007</v>
          </cell>
          <cell r="U136">
            <v>33731.241664999994</v>
          </cell>
          <cell r="V136">
            <v>65204.415545000011</v>
          </cell>
          <cell r="W136">
            <v>42082.164504999993</v>
          </cell>
          <cell r="X136">
            <v>50620.158049999998</v>
          </cell>
          <cell r="Y136">
            <v>38169.888444999975</v>
          </cell>
          <cell r="Z136">
            <v>84194.645110000012</v>
          </cell>
          <cell r="AA136">
            <v>67948.241875000007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11813.343624999998</v>
          </cell>
          <cell r="I139">
            <v>30753.771199999999</v>
          </cell>
          <cell r="J139">
            <v>-29591.029499999997</v>
          </cell>
          <cell r="K139">
            <v>7502.1693649999997</v>
          </cell>
          <cell r="L139">
            <v>-14754.478229999997</v>
          </cell>
          <cell r="M139">
            <v>-24335.701300000001</v>
          </cell>
          <cell r="N139">
            <v>-11118.337</v>
          </cell>
          <cell r="O139">
            <v>-9708.6787999999997</v>
          </cell>
          <cell r="P139">
            <v>1328.5630000000001</v>
          </cell>
          <cell r="Q139">
            <v>2849.4112</v>
          </cell>
          <cell r="R139">
            <v>-356.19653096000229</v>
          </cell>
          <cell r="S139">
            <v>572.09479917279623</v>
          </cell>
          <cell r="T139">
            <v>-1357.0488937561317</v>
          </cell>
          <cell r="U139">
            <v>-3246.8648206673156</v>
          </cell>
          <cell r="V139">
            <v>-10946.662267358519</v>
          </cell>
          <cell r="W139">
            <v>-17685.527712965923</v>
          </cell>
          <cell r="X139">
            <v>-17794.221234685821</v>
          </cell>
          <cell r="Y139">
            <v>-6868.0195695348239</v>
          </cell>
          <cell r="Z139">
            <v>-8373.5769916996796</v>
          </cell>
          <cell r="AA139">
            <v>-9565.6767942711667</v>
          </cell>
        </row>
        <row r="140">
          <cell r="B140" t="str">
            <v>Somatoria com Projeto Original</v>
          </cell>
          <cell r="F140">
            <v>-5262.029924547729</v>
          </cell>
          <cell r="G140">
            <v>0.18428744062547614</v>
          </cell>
          <cell r="H140">
            <v>-22543.951824694621</v>
          </cell>
          <cell r="I140">
            <v>-23118.242344999995</v>
          </cell>
          <cell r="J140">
            <v>-26785.799924999978</v>
          </cell>
          <cell r="K140">
            <v>-41011.426340000013</v>
          </cell>
          <cell r="L140">
            <v>-12629.882065000002</v>
          </cell>
          <cell r="M140">
            <v>19028.461129999996</v>
          </cell>
          <cell r="N140">
            <v>41102.543145000003</v>
          </cell>
          <cell r="O140">
            <v>40634.266869999999</v>
          </cell>
          <cell r="P140">
            <v>54271.142810000005</v>
          </cell>
          <cell r="Q140">
            <v>17647.081820000003</v>
          </cell>
          <cell r="R140">
            <v>42973.898399040001</v>
          </cell>
          <cell r="S140">
            <v>42005.967834172807</v>
          </cell>
          <cell r="T140">
            <v>31456.722341243876</v>
          </cell>
          <cell r="U140">
            <v>30484.376844332677</v>
          </cell>
          <cell r="V140">
            <v>54257.753277641488</v>
          </cell>
          <cell r="W140">
            <v>24396.636792034071</v>
          </cell>
          <cell r="X140">
            <v>32825.936815314177</v>
          </cell>
          <cell r="Y140">
            <v>31301.868875465152</v>
          </cell>
          <cell r="Z140">
            <v>75821.068118300333</v>
          </cell>
          <cell r="AA140">
            <v>58382.56508072884</v>
          </cell>
        </row>
        <row r="141">
          <cell r="B141" t="str">
            <v>2ª Adequação - Investimentos</v>
          </cell>
        </row>
        <row r="142">
          <cell r="B142" t="str">
            <v>Fluxo de Caixa do Fator</v>
          </cell>
          <cell r="H142">
            <v>254.32999999999811</v>
          </cell>
          <cell r="I142">
            <v>0.12000000000023192</v>
          </cell>
          <cell r="J142">
            <v>-1.9999999999527063E-2</v>
          </cell>
          <cell r="K142">
            <v>9.9999999999454303E-2</v>
          </cell>
          <cell r="L142">
            <v>0.3199999999993679</v>
          </cell>
          <cell r="M142">
            <v>5202.6899999999996</v>
          </cell>
          <cell r="N142">
            <v>-3132.7000000000003</v>
          </cell>
          <cell r="O142">
            <v>-8589.869999999999</v>
          </cell>
          <cell r="P142">
            <v>-11504.17</v>
          </cell>
          <cell r="Q142">
            <v>29472.91</v>
          </cell>
          <cell r="R142">
            <v>291.43999999999983</v>
          </cell>
          <cell r="S142">
            <v>-2544.8199999999997</v>
          </cell>
          <cell r="T142">
            <v>-9490.76</v>
          </cell>
          <cell r="U142">
            <v>-6893.84</v>
          </cell>
          <cell r="V142">
            <v>-1.2999999999998266</v>
          </cell>
          <cell r="W142">
            <v>0.58000000000004093</v>
          </cell>
          <cell r="X142">
            <v>534.63000000000068</v>
          </cell>
          <cell r="Y142">
            <v>17534.84</v>
          </cell>
          <cell r="Z142">
            <v>-26996.74</v>
          </cell>
          <cell r="AA142">
            <v>9454.9</v>
          </cell>
        </row>
        <row r="143">
          <cell r="B143" t="str">
            <v>Somatoria com Projeto Original</v>
          </cell>
          <cell r="F143">
            <v>7.1991250857352052</v>
          </cell>
          <cell r="G143">
            <v>0.19523071610793916</v>
          </cell>
          <cell r="H143">
            <v>-34102.965449694617</v>
          </cell>
          <cell r="I143">
            <v>-53871.893544999992</v>
          </cell>
          <cell r="J143">
            <v>2805.2095750000199</v>
          </cell>
          <cell r="K143">
            <v>-48513.495705000016</v>
          </cell>
          <cell r="L143">
            <v>2124.9161649999946</v>
          </cell>
          <cell r="M143">
            <v>48566.852429999999</v>
          </cell>
          <cell r="N143">
            <v>49088.180145000006</v>
          </cell>
          <cell r="O143">
            <v>41753.075670000006</v>
          </cell>
          <cell r="P143">
            <v>41438.409810000005</v>
          </cell>
          <cell r="Q143">
            <v>44270.580620000008</v>
          </cell>
          <cell r="R143">
            <v>43621.534930000009</v>
          </cell>
          <cell r="S143">
            <v>38889.053035000012</v>
          </cell>
          <cell r="T143">
            <v>23323.011235000005</v>
          </cell>
          <cell r="U143">
            <v>26837.401664999994</v>
          </cell>
          <cell r="V143">
            <v>65203.115545000008</v>
          </cell>
          <cell r="W143">
            <v>42082.744504999995</v>
          </cell>
          <cell r="X143">
            <v>51154.788049999996</v>
          </cell>
          <cell r="Y143">
            <v>55704.728444999972</v>
          </cell>
          <cell r="Z143">
            <v>57197.905110000007</v>
          </cell>
          <cell r="AA143">
            <v>77403.141875000001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-4.5099999999971629</v>
          </cell>
          <cell r="I145">
            <v>1323.2455833333333</v>
          </cell>
          <cell r="J145">
            <v>29445.524334999998</v>
          </cell>
          <cell r="K145">
            <v>22642.089119999997</v>
          </cell>
          <cell r="L145">
            <v>-8833.9777849999991</v>
          </cell>
          <cell r="M145">
            <v>-67069.959451375995</v>
          </cell>
          <cell r="N145">
            <v>-12706.039110000002</v>
          </cell>
          <cell r="O145">
            <v>5788.8358749999989</v>
          </cell>
          <cell r="P145">
            <v>8565.798714999999</v>
          </cell>
          <cell r="Q145">
            <v>80.517084999999952</v>
          </cell>
          <cell r="R145">
            <v>1252.6617635199964</v>
          </cell>
          <cell r="S145">
            <v>158.67520605311893</v>
          </cell>
          <cell r="T145">
            <v>-21.62804360343489</v>
          </cell>
          <cell r="U145">
            <v>-9837.9774416823075</v>
          </cell>
          <cell r="V145">
            <v>-3490.17559746598</v>
          </cell>
          <cell r="W145">
            <v>-2444.1783619543749</v>
          </cell>
          <cell r="X145">
            <v>-6893.3579425017761</v>
          </cell>
          <cell r="Y145">
            <v>-4576.7107720539034</v>
          </cell>
          <cell r="Z145">
            <v>2061.7656287518712</v>
          </cell>
          <cell r="AA145">
            <v>-1162.8648998155445</v>
          </cell>
        </row>
        <row r="146">
          <cell r="B146" t="str">
            <v>Somatoria com Projeto Original</v>
          </cell>
          <cell r="F146">
            <v>633.48475864302543</v>
          </cell>
          <cell r="G146">
            <v>0.19645841580770329</v>
          </cell>
          <cell r="H146">
            <v>-34361.805449694613</v>
          </cell>
          <cell r="I146">
            <v>-52548.767961666657</v>
          </cell>
          <cell r="J146">
            <v>32250.753910000018</v>
          </cell>
          <cell r="K146">
            <v>-25871.506585000017</v>
          </cell>
          <cell r="L146">
            <v>-6709.3816200000037</v>
          </cell>
          <cell r="M146">
            <v>-23705.797021375998</v>
          </cell>
          <cell r="N146">
            <v>39514.841035000005</v>
          </cell>
          <cell r="O146">
            <v>56131.781544999998</v>
          </cell>
          <cell r="P146">
            <v>61508.378525</v>
          </cell>
          <cell r="Q146">
            <v>14878.187705000004</v>
          </cell>
          <cell r="R146">
            <v>44582.756693520001</v>
          </cell>
          <cell r="S146">
            <v>41592.548241053133</v>
          </cell>
          <cell r="T146">
            <v>32792.143191396572</v>
          </cell>
          <cell r="U146">
            <v>23893.264223317688</v>
          </cell>
          <cell r="V146">
            <v>61714.239947534028</v>
          </cell>
          <cell r="W146">
            <v>39637.986143045622</v>
          </cell>
          <cell r="X146">
            <v>43726.800107498224</v>
          </cell>
          <cell r="Y146">
            <v>33593.177672946069</v>
          </cell>
          <cell r="Z146">
            <v>86256.410738751889</v>
          </cell>
          <cell r="AA146">
            <v>66785.376975184467</v>
          </cell>
        </row>
        <row r="147">
          <cell r="B147" t="str">
            <v>5ª Adequação em relação à 3ª - Investimentos</v>
          </cell>
        </row>
        <row r="148">
          <cell r="B148" t="str">
            <v>Fluxo de Caixa do Fator</v>
          </cell>
          <cell r="H148">
            <v>344.95486000000005</v>
          </cell>
          <cell r="I148">
            <v>115.69186197368518</v>
          </cell>
          <cell r="J148">
            <v>35.269589473683943</v>
          </cell>
          <cell r="K148">
            <v>13055.682848885448</v>
          </cell>
          <cell r="L148">
            <v>18539.136903885446</v>
          </cell>
          <cell r="M148">
            <v>31193.615748885444</v>
          </cell>
          <cell r="N148">
            <v>-39594.776436828841</v>
          </cell>
          <cell r="O148">
            <v>-11453.772183944222</v>
          </cell>
          <cell r="P148">
            <v>-14193.699321444221</v>
          </cell>
          <cell r="Q148">
            <v>2278.7549910557768</v>
          </cell>
          <cell r="R148">
            <v>-4096.1071589442236</v>
          </cell>
          <cell r="S148">
            <v>307.19370355578002</v>
          </cell>
          <cell r="T148">
            <v>15898.265978555779</v>
          </cell>
          <cell r="U148">
            <v>11104.833439270065</v>
          </cell>
          <cell r="V148">
            <v>-2564.1608607299345</v>
          </cell>
          <cell r="W148">
            <v>18917.318981770066</v>
          </cell>
          <cell r="X148">
            <v>19330.358269270066</v>
          </cell>
          <cell r="Y148">
            <v>-6504.4028557299362</v>
          </cell>
          <cell r="Z148">
            <v>-3967.2275182299336</v>
          </cell>
          <cell r="AA148">
            <v>-17103.232580729938</v>
          </cell>
        </row>
        <row r="149">
          <cell r="B149" t="str">
            <v>Somatoria com Projeto Original</v>
          </cell>
          <cell r="F149">
            <v>11412.956461568274</v>
          </cell>
          <cell r="G149">
            <v>0.21603675409041273</v>
          </cell>
          <cell r="H149">
            <v>-34012.340589694621</v>
          </cell>
          <cell r="I149">
            <v>-53756.321683026312</v>
          </cell>
          <cell r="J149">
            <v>2840.4991644737033</v>
          </cell>
          <cell r="K149">
            <v>-35457.912856114563</v>
          </cell>
          <cell r="L149">
            <v>20663.733068885442</v>
          </cell>
          <cell r="M149">
            <v>74557.778178885434</v>
          </cell>
          <cell r="N149">
            <v>12626.103708171162</v>
          </cell>
          <cell r="O149">
            <v>38889.173486055777</v>
          </cell>
          <cell r="P149">
            <v>38748.880488555784</v>
          </cell>
          <cell r="Q149">
            <v>17076.42561105578</v>
          </cell>
          <cell r="R149">
            <v>39233.987771055785</v>
          </cell>
          <cell r="S149">
            <v>41741.06673855579</v>
          </cell>
          <cell r="T149">
            <v>48712.037213555785</v>
          </cell>
          <cell r="U149">
            <v>44836.075104270058</v>
          </cell>
          <cell r="V149">
            <v>62640.254684270076</v>
          </cell>
          <cell r="W149">
            <v>60999.483486770056</v>
          </cell>
          <cell r="X149">
            <v>69950.516319270071</v>
          </cell>
          <cell r="Y149">
            <v>31665.48558927004</v>
          </cell>
          <cell r="Z149">
            <v>80227.417591770078</v>
          </cell>
          <cell r="AA149">
            <v>50845.009294270072</v>
          </cell>
        </row>
        <row r="150">
          <cell r="B150" t="str">
            <v>Perda de Receita: Mudança no cronograma das Obras de duplicações de Rodovias</v>
          </cell>
        </row>
        <row r="151">
          <cell r="B151" t="str">
            <v>Fluxo de Caixa do Fator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-3612.6987932211182</v>
          </cell>
          <cell r="N151">
            <v>-3568.8513226500313</v>
          </cell>
          <cell r="O151">
            <v>-1074.5472882872064</v>
          </cell>
          <cell r="P151">
            <v>-1119.5162680158792</v>
          </cell>
          <cell r="Q151">
            <v>-1156.7123425498289</v>
          </cell>
          <cell r="R151">
            <v>-1184.2067938230039</v>
          </cell>
          <cell r="S151">
            <v>-1205.5079725585367</v>
          </cell>
          <cell r="T151">
            <v>-1230.207324093044</v>
          </cell>
          <cell r="U151">
            <v>-1254.1794435296529</v>
          </cell>
          <cell r="V151">
            <v>-2126.4497565812585</v>
          </cell>
          <cell r="W151">
            <v>-2167.3492294579814</v>
          </cell>
          <cell r="X151">
            <v>-2247.9258386064521</v>
          </cell>
          <cell r="Y151">
            <v>-4732.5523538074131</v>
          </cell>
          <cell r="Z151">
            <v>-4827.7073465194781</v>
          </cell>
          <cell r="AA151">
            <v>-4902.3974158251403</v>
          </cell>
        </row>
        <row r="152">
          <cell r="B152" t="str">
            <v>Somatoria com Projeto Original</v>
          </cell>
          <cell r="F152">
            <v>-4346.0504011995499</v>
          </cell>
          <cell r="G152">
            <v>0.18764421132873257</v>
          </cell>
          <cell r="H152">
            <v>-34357.295449694619</v>
          </cell>
          <cell r="I152">
            <v>-53872.013544999994</v>
          </cell>
          <cell r="J152">
            <v>2805.2295750000194</v>
          </cell>
          <cell r="K152">
            <v>-48513.595705000014</v>
          </cell>
          <cell r="L152">
            <v>2124.5961649999954</v>
          </cell>
          <cell r="M152">
            <v>39751.463636778877</v>
          </cell>
          <cell r="N152">
            <v>48652.028822349974</v>
          </cell>
          <cell r="O152">
            <v>49268.398381712796</v>
          </cell>
          <cell r="P152">
            <v>51823.063541984127</v>
          </cell>
          <cell r="Q152">
            <v>13640.958277450176</v>
          </cell>
          <cell r="R152">
            <v>42145.888136177004</v>
          </cell>
          <cell r="S152">
            <v>40228.365062441473</v>
          </cell>
          <cell r="T152">
            <v>31583.563910906963</v>
          </cell>
          <cell r="U152">
            <v>32477.06222147034</v>
          </cell>
          <cell r="V152">
            <v>63077.965788418755</v>
          </cell>
          <cell r="W152">
            <v>39914.815275542009</v>
          </cell>
          <cell r="X152">
            <v>48372.232211393544</v>
          </cell>
          <cell r="Y152">
            <v>33437.336091192563</v>
          </cell>
          <cell r="Z152">
            <v>79366.937763480528</v>
          </cell>
          <cell r="AA152">
            <v>63045.84445917487</v>
          </cell>
        </row>
        <row r="153">
          <cell r="B153" t="str">
            <v>Parcelamento do Reajuste Tarifário - Julho/03</v>
          </cell>
        </row>
        <row r="154">
          <cell r="B154" t="str">
            <v>Fluxo de Caixa do Fator</v>
          </cell>
          <cell r="H154">
            <v>0</v>
          </cell>
          <cell r="I154">
            <v>0</v>
          </cell>
          <cell r="J154">
            <v>0</v>
          </cell>
          <cell r="K154">
            <v>-1513.46099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B155" t="str">
            <v>Somatoria com Projeto Original</v>
          </cell>
          <cell r="F155">
            <v>-741.62158170546843</v>
          </cell>
          <cell r="G155">
            <v>0.1939490789488304</v>
          </cell>
          <cell r="H155">
            <v>-34357.295449694619</v>
          </cell>
          <cell r="I155">
            <v>-53872.013544999994</v>
          </cell>
          <cell r="J155">
            <v>2805.2295750000194</v>
          </cell>
          <cell r="K155">
            <v>-50027.056695000014</v>
          </cell>
          <cell r="L155">
            <v>2124.5961649999954</v>
          </cell>
          <cell r="M155">
            <v>43364.162429999997</v>
          </cell>
          <cell r="N155">
            <v>52220.880145000003</v>
          </cell>
          <cell r="O155">
            <v>50342.945670000001</v>
          </cell>
          <cell r="P155">
            <v>52942.579810000003</v>
          </cell>
          <cell r="Q155">
            <v>14797.670620000004</v>
          </cell>
          <cell r="R155">
            <v>43330.094930000007</v>
          </cell>
          <cell r="S155">
            <v>41433.873035000011</v>
          </cell>
          <cell r="T155">
            <v>32813.771235000007</v>
          </cell>
          <cell r="U155">
            <v>33731.241664999994</v>
          </cell>
          <cell r="V155">
            <v>65204.415545000011</v>
          </cell>
          <cell r="W155">
            <v>42082.164504999993</v>
          </cell>
          <cell r="X155">
            <v>50620.158049999998</v>
          </cell>
          <cell r="Y155">
            <v>38169.888444999975</v>
          </cell>
          <cell r="Z155">
            <v>84194.645110000012</v>
          </cell>
          <cell r="AA155">
            <v>67948.241875000007</v>
          </cell>
        </row>
        <row r="156">
          <cell r="B156" t="str">
            <v>Majoração da COFINS</v>
          </cell>
        </row>
        <row r="157">
          <cell r="B157" t="str">
            <v>Fluxo de Caixa do Fator</v>
          </cell>
          <cell r="H157">
            <v>-442.26990897249982</v>
          </cell>
          <cell r="I157">
            <v>-569.79131600000005</v>
          </cell>
          <cell r="J157">
            <v>-561.30476099999987</v>
          </cell>
          <cell r="K157">
            <v>-440.11603256497096</v>
          </cell>
          <cell r="L157">
            <v>-597.356132136013</v>
          </cell>
          <cell r="M157">
            <v>-612.59839877533523</v>
          </cell>
          <cell r="N157">
            <v>-670.87139280286124</v>
          </cell>
          <cell r="O157">
            <v>355.39540391701627</v>
          </cell>
          <cell r="P157">
            <v>367.12638539488182</v>
          </cell>
          <cell r="Q157">
            <v>378.09703393519766</v>
          </cell>
          <cell r="R157">
            <v>385.71183046594069</v>
          </cell>
          <cell r="S157">
            <v>391.96020698594845</v>
          </cell>
          <cell r="T157">
            <v>398.32960343687989</v>
          </cell>
          <cell r="U157">
            <v>405.73897248633358</v>
          </cell>
          <cell r="V157">
            <v>412.97888611737977</v>
          </cell>
          <cell r="W157">
            <v>418.21906459527736</v>
          </cell>
          <cell r="X157">
            <v>426.39491644888363</v>
          </cell>
          <cell r="Y157">
            <v>435.07337262895021</v>
          </cell>
          <cell r="Z157">
            <v>440.89640975073434</v>
          </cell>
          <cell r="AA157">
            <v>446.54982125089327</v>
          </cell>
        </row>
        <row r="158">
          <cell r="B158" t="str">
            <v>Somatoria com Projeto Original</v>
          </cell>
          <cell r="F158">
            <v>-1447.0322068760595</v>
          </cell>
          <cell r="G158">
            <v>0.19276839876973426</v>
          </cell>
          <cell r="H158">
            <v>-34799.565358667118</v>
          </cell>
          <cell r="I158">
            <v>-54441.804860999997</v>
          </cell>
          <cell r="J158">
            <v>2243.9248140000195</v>
          </cell>
          <cell r="K158">
            <v>-48953.711737564983</v>
          </cell>
          <cell r="L158">
            <v>1527.2400328639824</v>
          </cell>
          <cell r="M158">
            <v>42751.564031224661</v>
          </cell>
          <cell r="N158">
            <v>51550.008752197144</v>
          </cell>
          <cell r="O158">
            <v>50698.341073917014</v>
          </cell>
          <cell r="P158">
            <v>53309.706195394887</v>
          </cell>
          <cell r="Q158">
            <v>15175.767653935201</v>
          </cell>
          <cell r="R158">
            <v>43715.806760465945</v>
          </cell>
          <cell r="S158">
            <v>41825.833241985958</v>
          </cell>
          <cell r="T158">
            <v>33212.100838436891</v>
          </cell>
          <cell r="U158">
            <v>34136.980637486326</v>
          </cell>
          <cell r="V158">
            <v>65617.394431117384</v>
          </cell>
          <cell r="W158">
            <v>42500.383569595273</v>
          </cell>
          <cell r="X158">
            <v>51046.552966448879</v>
          </cell>
          <cell r="Y158">
            <v>38604.961817628922</v>
          </cell>
          <cell r="Z158">
            <v>84635.541519750754</v>
          </cell>
          <cell r="AA158">
            <v>68394.791696250904</v>
          </cell>
        </row>
        <row r="159">
          <cell r="B159" t="str">
            <v>Majoração do PIS</v>
          </cell>
        </row>
        <row r="160">
          <cell r="B160" t="str">
            <v>Fluxo de Caixa do Fator</v>
          </cell>
          <cell r="H160">
            <v>-2.0326962500000154</v>
          </cell>
          <cell r="I160">
            <v>-2.2130368000000828</v>
          </cell>
          <cell r="J160">
            <v>-51.577008495032885</v>
          </cell>
          <cell r="K160">
            <v>-138.77906328368033</v>
          </cell>
          <cell r="L160">
            <v>-39.536850706612505</v>
          </cell>
          <cell r="M160">
            <v>-2.5765486500000021</v>
          </cell>
          <cell r="N160">
            <v>-2.6894737999999982</v>
          </cell>
          <cell r="O160">
            <v>-2.7790997000000166</v>
          </cell>
          <cell r="P160">
            <v>-2.8690740000000687</v>
          </cell>
          <cell r="Q160">
            <v>-2.9551287999999625</v>
          </cell>
          <cell r="R160">
            <v>-3.0385705999999786</v>
          </cell>
          <cell r="S160">
            <v>-3.1245383000000162</v>
          </cell>
          <cell r="T160">
            <v>-3.2131190000000069</v>
          </cell>
          <cell r="U160">
            <v>-3.1401727500000756</v>
          </cell>
          <cell r="V160">
            <v>-3.2672081000000186</v>
          </cell>
          <cell r="W160">
            <v>-3.3483852999999635</v>
          </cell>
          <cell r="X160">
            <v>-3.4552570000000093</v>
          </cell>
          <cell r="Y160">
            <v>-3.6659083500000622</v>
          </cell>
          <cell r="Z160">
            <v>-3.7602811999999779</v>
          </cell>
          <cell r="AA160">
            <v>-3.8542185500000787</v>
          </cell>
        </row>
        <row r="161">
          <cell r="B161" t="str">
            <v>Somatoria com Projeto Original</v>
          </cell>
          <cell r="F161">
            <v>-123.40545918351535</v>
          </cell>
          <cell r="G161">
            <v>0.1950063971004708</v>
          </cell>
          <cell r="H161">
            <v>-34359.328145944615</v>
          </cell>
          <cell r="I161">
            <v>-53874.226581799994</v>
          </cell>
          <cell r="J161">
            <v>2753.6525665049867</v>
          </cell>
          <cell r="K161">
            <v>-48652.374768283691</v>
          </cell>
          <cell r="L161">
            <v>2085.0593142933831</v>
          </cell>
          <cell r="M161">
            <v>43361.585881349994</v>
          </cell>
          <cell r="N161">
            <v>52218.190671200005</v>
          </cell>
          <cell r="O161">
            <v>50340.166570300004</v>
          </cell>
          <cell r="P161">
            <v>52939.710736000001</v>
          </cell>
          <cell r="Q161">
            <v>14794.715491200004</v>
          </cell>
          <cell r="R161">
            <v>43327.056359400005</v>
          </cell>
          <cell r="S161">
            <v>41430.748496700013</v>
          </cell>
          <cell r="T161">
            <v>32810.558116000007</v>
          </cell>
          <cell r="U161">
            <v>33728.101492249996</v>
          </cell>
          <cell r="V161">
            <v>65201.148336900013</v>
          </cell>
          <cell r="W161">
            <v>42078.816119699994</v>
          </cell>
          <cell r="X161">
            <v>50616.702792999997</v>
          </cell>
          <cell r="Y161">
            <v>38166.222536649977</v>
          </cell>
          <cell r="Z161">
            <v>84190.884828800015</v>
          </cell>
          <cell r="AA161">
            <v>67944.38765645001</v>
          </cell>
        </row>
        <row r="162">
          <cell r="B162" t="str">
            <v>Alteração do ISS-QN</v>
          </cell>
        </row>
        <row r="163">
          <cell r="B163" t="str">
            <v>Fluxo de Caixa do Fator</v>
          </cell>
          <cell r="H163">
            <v>0</v>
          </cell>
          <cell r="I163">
            <v>0</v>
          </cell>
          <cell r="J163">
            <v>0</v>
          </cell>
          <cell r="K163">
            <v>-1849.5981673956326</v>
          </cell>
          <cell r="L163">
            <v>-2877.9850000000001</v>
          </cell>
          <cell r="M163">
            <v>-3003.5331788766762</v>
          </cell>
          <cell r="N163">
            <v>-3292.2921840143072</v>
          </cell>
          <cell r="O163">
            <v>-3543.6687576424379</v>
          </cell>
          <cell r="P163">
            <v>-3660.6796638571345</v>
          </cell>
          <cell r="Q163">
            <v>-3770.0624887360982</v>
          </cell>
          <cell r="R163">
            <v>-3845.4386310936402</v>
          </cell>
          <cell r="S163">
            <v>-3906.8852500088706</v>
          </cell>
          <cell r="T163">
            <v>-3969.5001045865074</v>
          </cell>
          <cell r="U163">
            <v>-4046.3998017552058</v>
          </cell>
          <cell r="V163">
            <v>-4116.9643096764312</v>
          </cell>
          <cell r="W163">
            <v>-4168.2867408914535</v>
          </cell>
          <cell r="X163">
            <v>-4248.8177548598815</v>
          </cell>
          <cell r="Y163">
            <v>-4332.0560492635859</v>
          </cell>
          <cell r="Z163">
            <v>-4388.9908638332126</v>
          </cell>
          <cell r="AA163">
            <v>-4444.2137713348257</v>
          </cell>
        </row>
        <row r="164">
          <cell r="B164" t="str">
            <v>Somatoria com Projeto Original</v>
          </cell>
          <cell r="F164">
            <v>-9183.5104854062211</v>
          </cell>
          <cell r="G164">
            <v>0.1791068200776591</v>
          </cell>
          <cell r="H164">
            <v>-34357.295449694619</v>
          </cell>
          <cell r="I164">
            <v>-53872.013544999994</v>
          </cell>
          <cell r="J164">
            <v>2805.2295750000194</v>
          </cell>
          <cell r="K164">
            <v>-50363.193872395648</v>
          </cell>
          <cell r="L164">
            <v>-753.38883500000475</v>
          </cell>
          <cell r="M164">
            <v>40360.629251123319</v>
          </cell>
          <cell r="N164">
            <v>48928.587960985693</v>
          </cell>
          <cell r="O164">
            <v>46799.276912357564</v>
          </cell>
          <cell r="P164">
            <v>49281.900146142871</v>
          </cell>
          <cell r="Q164">
            <v>11027.608131263907</v>
          </cell>
          <cell r="R164">
            <v>39484.656298906368</v>
          </cell>
          <cell r="S164">
            <v>37526.987784991143</v>
          </cell>
          <cell r="T164">
            <v>28844.271130413501</v>
          </cell>
          <cell r="U164">
            <v>29684.841863244787</v>
          </cell>
          <cell r="V164">
            <v>61087.451235323577</v>
          </cell>
          <cell r="W164">
            <v>37913.87776410854</v>
          </cell>
          <cell r="X164">
            <v>46371.340295140115</v>
          </cell>
          <cell r="Y164">
            <v>33837.83239573639</v>
          </cell>
          <cell r="Z164">
            <v>79805.6542461668</v>
          </cell>
          <cell r="AA164">
            <v>63504.02810366518</v>
          </cell>
        </row>
        <row r="165">
          <cell r="B165" t="str">
            <v>6ª Adequação - Investimentos</v>
          </cell>
        </row>
        <row r="166">
          <cell r="B166" t="str">
            <v>Fluxo de Caixa do Fator</v>
          </cell>
          <cell r="H166">
            <v>57.768539098354239</v>
          </cell>
          <cell r="I166">
            <v>69.63291592608455</v>
          </cell>
          <cell r="J166">
            <v>76.988280759909117</v>
          </cell>
          <cell r="K166">
            <v>87.675046144126568</v>
          </cell>
          <cell r="L166">
            <v>433.99887053956678</v>
          </cell>
          <cell r="M166">
            <v>-12897.667750444269</v>
          </cell>
          <cell r="N166">
            <v>23964.620046755623</v>
          </cell>
          <cell r="O166">
            <v>-12229.835261172806</v>
          </cell>
          <cell r="P166">
            <v>731.51299487834149</v>
          </cell>
          <cell r="Q166">
            <v>0.67998647166954473</v>
          </cell>
          <cell r="R166">
            <v>-12.549792099349151</v>
          </cell>
          <cell r="S166">
            <v>-32.756414137310628</v>
          </cell>
          <cell r="T166">
            <v>249.05742792350009</v>
          </cell>
          <cell r="U166">
            <v>-531.43039536369179</v>
          </cell>
          <cell r="V166">
            <v>-245.79557780485527</v>
          </cell>
          <cell r="W166">
            <v>-79.410269876426028</v>
          </cell>
          <cell r="X166">
            <v>94.62636867406917</v>
          </cell>
          <cell r="Y166">
            <v>-179.96361606718511</v>
          </cell>
          <cell r="Z166">
            <v>-48.68346899666227</v>
          </cell>
          <cell r="AA166">
            <v>6015.1472682453123</v>
          </cell>
        </row>
        <row r="167">
          <cell r="B167" t="str">
            <v>Somatoria com Projeto Original</v>
          </cell>
          <cell r="F167">
            <v>146.27811241606295</v>
          </cell>
          <cell r="G167">
            <v>0.19546870758151999</v>
          </cell>
          <cell r="H167">
            <v>-34299.526910596265</v>
          </cell>
          <cell r="I167">
            <v>-53802.380629073908</v>
          </cell>
          <cell r="J167">
            <v>2882.2178557599286</v>
          </cell>
          <cell r="K167">
            <v>-48425.920658855888</v>
          </cell>
          <cell r="L167">
            <v>2558.5950355395621</v>
          </cell>
          <cell r="M167">
            <v>30466.494679555726</v>
          </cell>
          <cell r="N167">
            <v>76185.500191755622</v>
          </cell>
          <cell r="O167">
            <v>38113.110408827197</v>
          </cell>
          <cell r="P167">
            <v>53674.092804878346</v>
          </cell>
          <cell r="Q167">
            <v>14798.350606471675</v>
          </cell>
          <cell r="R167">
            <v>43317.545137900655</v>
          </cell>
          <cell r="S167">
            <v>41401.116620862704</v>
          </cell>
          <cell r="T167">
            <v>33062.828662923508</v>
          </cell>
          <cell r="U167">
            <v>33199.811269636302</v>
          </cell>
          <cell r="V167">
            <v>64958.619967195154</v>
          </cell>
          <cell r="W167">
            <v>42002.754235123568</v>
          </cell>
          <cell r="X167">
            <v>50714.784418674069</v>
          </cell>
          <cell r="Y167">
            <v>37989.924828932788</v>
          </cell>
          <cell r="Z167">
            <v>84145.961641003349</v>
          </cell>
          <cell r="AA167">
            <v>73963.389143245324</v>
          </cell>
        </row>
        <row r="168">
          <cell r="B168" t="str">
            <v>Reversão de Deflator de Receitas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564.98072136000224</v>
          </cell>
          <cell r="S169">
            <v>1445.8371225552032</v>
          </cell>
          <cell r="T169">
            <v>2366.152425154788</v>
          </cell>
          <cell r="U169">
            <v>3337.8096441542903</v>
          </cell>
          <cell r="V169">
            <v>4395.696013472445</v>
          </cell>
          <cell r="W169">
            <v>5439.4748485483778</v>
          </cell>
          <cell r="X169">
            <v>6566.651660143003</v>
          </cell>
          <cell r="Y169">
            <v>7969.0958080381743</v>
          </cell>
          <cell r="Z169">
            <v>9188.0535216392855</v>
          </cell>
          <cell r="AA169">
            <v>10444.503829293666</v>
          </cell>
        </row>
        <row r="170">
          <cell r="B170" t="str">
            <v>Somatoria com Projeto Original</v>
          </cell>
          <cell r="F170">
            <v>2617.6960591761554</v>
          </cell>
          <cell r="G170">
            <v>0.19957564807053693</v>
          </cell>
          <cell r="H170">
            <v>-34357.295449694619</v>
          </cell>
          <cell r="I170">
            <v>-53872.013544999994</v>
          </cell>
          <cell r="J170">
            <v>2805.2295750000194</v>
          </cell>
          <cell r="K170">
            <v>-48513.595705000014</v>
          </cell>
          <cell r="L170">
            <v>2124.5961649999954</v>
          </cell>
          <cell r="M170">
            <v>43364.162429999997</v>
          </cell>
          <cell r="N170">
            <v>52220.880145000003</v>
          </cell>
          <cell r="O170">
            <v>50342.945670000001</v>
          </cell>
          <cell r="P170">
            <v>52942.579810000003</v>
          </cell>
          <cell r="Q170">
            <v>14797.670620000004</v>
          </cell>
          <cell r="R170">
            <v>43895.075651360006</v>
          </cell>
          <cell r="S170">
            <v>42879.710157555215</v>
          </cell>
          <cell r="T170">
            <v>35179.923660154796</v>
          </cell>
          <cell r="U170">
            <v>37069.051309154282</v>
          </cell>
          <cell r="V170">
            <v>69600.111558472461</v>
          </cell>
          <cell r="W170">
            <v>47521.639353548373</v>
          </cell>
          <cell r="X170">
            <v>57186.809710143003</v>
          </cell>
          <cell r="Y170">
            <v>46138.98425303815</v>
          </cell>
          <cell r="Z170">
            <v>93382.698631639301</v>
          </cell>
          <cell r="AA170">
            <v>78392.745704293673</v>
          </cell>
        </row>
        <row r="171">
          <cell r="B171" t="str">
            <v>7ª Adequação - Investimentos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758.01267028689449</v>
          </cell>
          <cell r="N172">
            <v>4063.7524052298563</v>
          </cell>
          <cell r="O172">
            <v>3364.9356506582862</v>
          </cell>
          <cell r="P172">
            <v>-363.87488039286211</v>
          </cell>
          <cell r="Q172">
            <v>-9612.1089719861902</v>
          </cell>
          <cell r="R172">
            <v>-2321.8733184151693</v>
          </cell>
          <cell r="S172">
            <v>480.69194112278899</v>
          </cell>
          <cell r="T172">
            <v>120.3319615619793</v>
          </cell>
          <cell r="U172">
            <v>152.93829734917159</v>
          </cell>
          <cell r="V172">
            <v>5145.1339047903321</v>
          </cell>
          <cell r="W172">
            <v>11825.470599361905</v>
          </cell>
          <cell r="X172">
            <v>11376.144110811409</v>
          </cell>
          <cell r="Y172">
            <v>-2374.6801544473346</v>
          </cell>
          <cell r="Z172">
            <v>-2157.7540265178623</v>
          </cell>
          <cell r="AA172">
            <v>-3794.924426259839</v>
          </cell>
        </row>
        <row r="173">
          <cell r="B173" t="str">
            <v>Somatoria com Projeto Original</v>
          </cell>
          <cell r="F173">
            <v>1609.1985908392762</v>
          </cell>
          <cell r="G173">
            <v>0.19796319078797572</v>
          </cell>
          <cell r="H173">
            <v>-34357.295449694619</v>
          </cell>
          <cell r="I173">
            <v>-53872.013544999994</v>
          </cell>
          <cell r="J173">
            <v>2805.2295750000194</v>
          </cell>
          <cell r="K173">
            <v>-48513.595705000014</v>
          </cell>
          <cell r="L173">
            <v>2124.5961649999954</v>
          </cell>
          <cell r="M173">
            <v>44122.175100286891</v>
          </cell>
          <cell r="N173">
            <v>56284.632550229857</v>
          </cell>
          <cell r="O173">
            <v>53707.881320658285</v>
          </cell>
          <cell r="P173">
            <v>52578.704929607142</v>
          </cell>
          <cell r="Q173">
            <v>5185.5616480138142</v>
          </cell>
          <cell r="R173">
            <v>41008.221611584835</v>
          </cell>
          <cell r="S173">
            <v>41914.564976122798</v>
          </cell>
          <cell r="T173">
            <v>32934.103196561984</v>
          </cell>
          <cell r="U173">
            <v>33884.179962349168</v>
          </cell>
          <cell r="V173">
            <v>70349.549449790342</v>
          </cell>
          <cell r="W173">
            <v>53907.6351043619</v>
          </cell>
          <cell r="X173">
            <v>61996.302160811407</v>
          </cell>
          <cell r="Y173">
            <v>35795.20829055264</v>
          </cell>
          <cell r="Z173">
            <v>82036.891083482144</v>
          </cell>
          <cell r="AA173">
            <v>64153.31744874017</v>
          </cell>
        </row>
        <row r="174">
          <cell r="B174" t="str">
            <v>Desapropriação Trevo ITU - TAM 015/2005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-14334.630061569145</v>
          </cell>
          <cell r="O175">
            <v>616.74418778589541</v>
          </cell>
          <cell r="P175">
            <v>616.74418778589541</v>
          </cell>
          <cell r="Q175">
            <v>616.74418778589541</v>
          </cell>
          <cell r="R175">
            <v>616.74418778589541</v>
          </cell>
          <cell r="S175">
            <v>616.74418778589541</v>
          </cell>
          <cell r="T175">
            <v>616.74418778589541</v>
          </cell>
          <cell r="U175">
            <v>616.74418778589541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-3467.4507581784201</v>
          </cell>
          <cell r="G176">
            <v>0.18929717256937867</v>
          </cell>
          <cell r="H176">
            <v>-34357.295449694619</v>
          </cell>
          <cell r="I176">
            <v>-53872.013544999994</v>
          </cell>
          <cell r="J176">
            <v>2805.2295750000194</v>
          </cell>
          <cell r="K176">
            <v>-48513.595705000014</v>
          </cell>
          <cell r="L176">
            <v>2124.5961649999954</v>
          </cell>
          <cell r="M176">
            <v>43364.162429999997</v>
          </cell>
          <cell r="N176">
            <v>37886.250083430859</v>
          </cell>
          <cell r="O176">
            <v>50959.689857785896</v>
          </cell>
          <cell r="P176">
            <v>53559.323997785898</v>
          </cell>
          <cell r="Q176">
            <v>15414.414807785899</v>
          </cell>
          <cell r="R176">
            <v>43946.839117785901</v>
          </cell>
          <cell r="S176">
            <v>42050.617222785906</v>
          </cell>
          <cell r="T176">
            <v>33430.515422785902</v>
          </cell>
          <cell r="U176">
            <v>34347.985852785889</v>
          </cell>
          <cell r="V176">
            <v>65204.415545000011</v>
          </cell>
          <cell r="W176">
            <v>42082.164504999993</v>
          </cell>
          <cell r="X176">
            <v>50620.158049999998</v>
          </cell>
          <cell r="Y176">
            <v>38169.888444999975</v>
          </cell>
          <cell r="Z176">
            <v>84194.645110000012</v>
          </cell>
          <cell r="AA176">
            <v>67948.241875000007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2.13064446821951E-11</v>
          </cell>
          <cell r="G179">
            <v>0.19521825576665677</v>
          </cell>
          <cell r="H179">
            <v>-34357.295449694619</v>
          </cell>
          <cell r="I179">
            <v>-53872.013544999994</v>
          </cell>
          <cell r="J179">
            <v>2805.2295750000194</v>
          </cell>
          <cell r="K179">
            <v>-48513.595705000014</v>
          </cell>
          <cell r="L179">
            <v>2124.5961649999954</v>
          </cell>
          <cell r="M179">
            <v>43364.162429999997</v>
          </cell>
          <cell r="N179">
            <v>52220.880145000003</v>
          </cell>
          <cell r="O179">
            <v>50342.945670000001</v>
          </cell>
          <cell r="P179">
            <v>52942.579810000003</v>
          </cell>
          <cell r="Q179">
            <v>14797.670620000004</v>
          </cell>
          <cell r="R179">
            <v>43330.094930000007</v>
          </cell>
          <cell r="S179">
            <v>41433.873035000011</v>
          </cell>
          <cell r="T179">
            <v>32813.771235000007</v>
          </cell>
          <cell r="U179">
            <v>33731.241664999994</v>
          </cell>
          <cell r="V179">
            <v>65204.415545000011</v>
          </cell>
          <cell r="W179">
            <v>42082.164504999993</v>
          </cell>
          <cell r="X179">
            <v>50620.158049999998</v>
          </cell>
          <cell r="Y179">
            <v>38169.888444999975</v>
          </cell>
          <cell r="Z179">
            <v>84194.645110000012</v>
          </cell>
          <cell r="AA179">
            <v>67948.241875000007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2.13064446821951E-11</v>
          </cell>
          <cell r="G182">
            <v>0.19521825576665677</v>
          </cell>
          <cell r="H182">
            <v>-34357.295449694619</v>
          </cell>
          <cell r="I182">
            <v>-53872.013544999994</v>
          </cell>
          <cell r="J182">
            <v>2805.2295750000194</v>
          </cell>
          <cell r="K182">
            <v>-48513.595705000014</v>
          </cell>
          <cell r="L182">
            <v>2124.5961649999954</v>
          </cell>
          <cell r="M182">
            <v>43364.162429999997</v>
          </cell>
          <cell r="N182">
            <v>52220.880145000003</v>
          </cell>
          <cell r="O182">
            <v>50342.945670000001</v>
          </cell>
          <cell r="P182">
            <v>52942.579810000003</v>
          </cell>
          <cell r="Q182">
            <v>14797.670620000004</v>
          </cell>
          <cell r="R182">
            <v>43330.094930000007</v>
          </cell>
          <cell r="S182">
            <v>41433.873035000011</v>
          </cell>
          <cell r="T182">
            <v>32813.771235000007</v>
          </cell>
          <cell r="U182">
            <v>33731.241664999994</v>
          </cell>
          <cell r="V182">
            <v>65204.415545000011</v>
          </cell>
          <cell r="W182">
            <v>42082.164504999993</v>
          </cell>
          <cell r="X182">
            <v>50620.158049999998</v>
          </cell>
          <cell r="Y182">
            <v>38169.888444999975</v>
          </cell>
          <cell r="Z182">
            <v>84194.645110000012</v>
          </cell>
          <cell r="AA182">
            <v>67948.241875000007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12021.584418875853</v>
          </cell>
          <cell r="I184">
            <v>31690.457208433105</v>
          </cell>
          <cell r="J184">
            <v>-646.14906426143887</v>
          </cell>
          <cell r="K184">
            <v>39345.762126785288</v>
          </cell>
          <cell r="L184">
            <v>-8129.8782234176078</v>
          </cell>
          <cell r="M184">
            <v>-74380.41700217106</v>
          </cell>
          <cell r="N184">
            <v>-60392.814529679716</v>
          </cell>
          <cell r="O184">
            <v>-36477.240273385476</v>
          </cell>
          <cell r="P184">
            <v>-19235.063924650982</v>
          </cell>
          <cell r="Q184">
            <v>21135.275552176427</v>
          </cell>
          <cell r="R184">
            <v>-8707.872292803555</v>
          </cell>
          <cell r="S184">
            <v>-3719.8970077731865</v>
          </cell>
          <cell r="T184">
            <v>3576.5240993797047</v>
          </cell>
          <cell r="U184">
            <v>-10195.767534702418</v>
          </cell>
          <cell r="V184">
            <v>-13540.966773336819</v>
          </cell>
          <cell r="W184">
            <v>10052.962793829469</v>
          </cell>
          <cell r="X184">
            <v>7141.0272976934993</v>
          </cell>
          <cell r="Y184">
            <v>-3633.0420985870578</v>
          </cell>
          <cell r="Z184">
            <v>-39073.724936854946</v>
          </cell>
          <cell r="AA184">
            <v>-14616.063187996586</v>
          </cell>
        </row>
        <row r="185">
          <cell r="B185" t="str">
            <v>Somatoria com Projeto Original</v>
          </cell>
          <cell r="F185">
            <v>-8144.2877093687275</v>
          </cell>
          <cell r="G185">
            <v>0.17468941259549392</v>
          </cell>
          <cell r="H185">
            <v>-22335.711030818766</v>
          </cell>
          <cell r="I185">
            <v>-22181.55633656689</v>
          </cell>
          <cell r="J185">
            <v>2159.0805107385804</v>
          </cell>
          <cell r="K185">
            <v>-9167.833578214726</v>
          </cell>
          <cell r="L185">
            <v>-6005.2820584176125</v>
          </cell>
          <cell r="M185">
            <v>-31016.254572171063</v>
          </cell>
          <cell r="N185">
            <v>-8171.9343846797128</v>
          </cell>
          <cell r="O185">
            <v>13865.705396614525</v>
          </cell>
          <cell r="P185">
            <v>33707.515885349021</v>
          </cell>
          <cell r="Q185">
            <v>35932.946172176431</v>
          </cell>
          <cell r="R185">
            <v>34622.22263719645</v>
          </cell>
          <cell r="S185">
            <v>37713.976027226825</v>
          </cell>
          <cell r="T185">
            <v>36390.295334379713</v>
          </cell>
          <cell r="U185">
            <v>23535.474130297574</v>
          </cell>
          <cell r="V185">
            <v>51663.448771663192</v>
          </cell>
          <cell r="W185">
            <v>52135.127298829466</v>
          </cell>
          <cell r="X185">
            <v>57761.185347693499</v>
          </cell>
          <cell r="Y185">
            <v>34536.846346412916</v>
          </cell>
          <cell r="Z185">
            <v>45120.920173145067</v>
          </cell>
          <cell r="AA185">
            <v>53332.178687003419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64611.144174999987</v>
          </cell>
          <cell r="H191">
            <v>83519.181477564911</v>
          </cell>
          <cell r="I191">
            <v>82277.195915945078</v>
          </cell>
          <cell r="J191">
            <v>80676.963009265528</v>
          </cell>
          <cell r="K191">
            <v>85907.887856207584</v>
          </cell>
          <cell r="L191">
            <v>89661.270640864925</v>
          </cell>
          <cell r="M191">
            <v>98278.391981745328</v>
          </cell>
          <cell r="N191">
            <v>105778.86775062019</v>
          </cell>
          <cell r="O191">
            <v>109276.35870958636</v>
          </cell>
          <cell r="P191">
            <v>112540.83867650809</v>
          </cell>
          <cell r="Q191">
            <v>115740.3522772812</v>
          </cell>
          <cell r="R191">
            <v>119067.2037714724</v>
          </cell>
          <cell r="S191">
            <v>122488.12249436736</v>
          </cell>
          <cell r="T191">
            <v>126427.1335084203</v>
          </cell>
          <cell r="U191">
            <v>130320.42023422672</v>
          </cell>
          <cell r="V191">
            <v>133615.90854487766</v>
          </cell>
          <cell r="W191">
            <v>137923.92023201397</v>
          </cell>
          <cell r="X191">
            <v>142778.45438984205</v>
          </cell>
          <cell r="Y191">
            <v>146539.02836517751</v>
          </cell>
          <cell r="Z191">
            <v>150310.08253982107</v>
          </cell>
          <cell r="AA191">
            <v>2237738.7265508082</v>
          </cell>
        </row>
        <row r="192">
          <cell r="B192" t="str">
            <v>1.1 - Operacionais    (1.1.1 + 1.1.2)</v>
          </cell>
          <cell r="G192">
            <v>64611.144174999987</v>
          </cell>
          <cell r="H192">
            <v>83519.181477564911</v>
          </cell>
          <cell r="I192">
            <v>82277.195915945078</v>
          </cell>
          <cell r="J192">
            <v>80676.963009265528</v>
          </cell>
          <cell r="K192">
            <v>85907.887856207584</v>
          </cell>
          <cell r="L192">
            <v>89661.270640864925</v>
          </cell>
          <cell r="M192">
            <v>98278.391981745328</v>
          </cell>
          <cell r="N192">
            <v>105778.86775062019</v>
          </cell>
          <cell r="O192">
            <v>109276.35870958636</v>
          </cell>
          <cell r="P192">
            <v>112540.83867650809</v>
          </cell>
          <cell r="Q192">
            <v>115740.3522772812</v>
          </cell>
          <cell r="R192">
            <v>119067.2037714724</v>
          </cell>
          <cell r="S192">
            <v>122488.12249436736</v>
          </cell>
          <cell r="T192">
            <v>126427.1335084203</v>
          </cell>
          <cell r="U192">
            <v>130320.42023422672</v>
          </cell>
          <cell r="V192">
            <v>133615.90854487766</v>
          </cell>
          <cell r="W192">
            <v>137923.92023201397</v>
          </cell>
          <cell r="X192">
            <v>142778.45438984205</v>
          </cell>
          <cell r="Y192">
            <v>146539.02836517751</v>
          </cell>
          <cell r="Z192">
            <v>150310.08253982107</v>
          </cell>
          <cell r="AA192">
            <v>2237738.7265508082</v>
          </cell>
        </row>
        <row r="193">
          <cell r="B193" t="str">
            <v>1.1.1 - Receitas de  Pedágios    (Transp. Qd.2.1.1.2)</v>
          </cell>
          <cell r="G193">
            <v>64611.144174999987</v>
          </cell>
          <cell r="H193">
            <v>82839.179999999993</v>
          </cell>
          <cell r="I193">
            <v>81306.169999999984</v>
          </cell>
          <cell r="J193">
            <v>79705.919999999998</v>
          </cell>
          <cell r="K193">
            <v>84936.91</v>
          </cell>
          <cell r="L193">
            <v>88690.236832139592</v>
          </cell>
          <cell r="M193">
            <v>96870.378627292739</v>
          </cell>
          <cell r="N193">
            <v>104370.89694455036</v>
          </cell>
          <cell r="O193">
            <v>107868.32981663087</v>
          </cell>
          <cell r="P193">
            <v>111132.81876824172</v>
          </cell>
          <cell r="Q193">
            <v>114332.39086846689</v>
          </cell>
          <cell r="R193">
            <v>117659.18965877224</v>
          </cell>
          <cell r="S193">
            <v>121080.14089813811</v>
          </cell>
          <cell r="T193">
            <v>125019.12961739481</v>
          </cell>
          <cell r="U193">
            <v>128912.41909198486</v>
          </cell>
          <cell r="V193">
            <v>132207.90570863907</v>
          </cell>
          <cell r="W193">
            <v>136515.91836752923</v>
          </cell>
          <cell r="X193">
            <v>141370.44717942667</v>
          </cell>
          <cell r="Y193">
            <v>145131.00538955838</v>
          </cell>
          <cell r="Z193">
            <v>148902.05986515642</v>
          </cell>
          <cell r="AA193">
            <v>2213462.5918089217</v>
          </cell>
        </row>
        <row r="194">
          <cell r="B194" t="str">
            <v>1.1.2 - Outras Receitas Operacionais    (calculado 2.1.2.)</v>
          </cell>
          <cell r="G194">
            <v>0</v>
          </cell>
          <cell r="H194">
            <v>680.00147756491504</v>
          </cell>
          <cell r="I194">
            <v>971.02591594509477</v>
          </cell>
          <cell r="J194">
            <v>971.04300926553674</v>
          </cell>
          <cell r="K194">
            <v>970.97785620758134</v>
          </cell>
          <cell r="L194">
            <v>971.03380872532864</v>
          </cell>
          <cell r="M194">
            <v>1408.0133544525906</v>
          </cell>
          <cell r="N194">
            <v>1407.970806069836</v>
          </cell>
          <cell r="O194">
            <v>1408.0288929554943</v>
          </cell>
          <cell r="P194">
            <v>1408.0199082663721</v>
          </cell>
          <cell r="Q194">
            <v>1407.9614088143096</v>
          </cell>
          <cell r="R194">
            <v>1408.0141127001589</v>
          </cell>
          <cell r="S194">
            <v>1407.9815962292548</v>
          </cell>
          <cell r="T194">
            <v>1408.0038910254934</v>
          </cell>
          <cell r="U194">
            <v>1408.0011422418563</v>
          </cell>
          <cell r="V194">
            <v>1408.0028362385883</v>
          </cell>
          <cell r="W194">
            <v>1408.0018644847439</v>
          </cell>
          <cell r="X194">
            <v>1408.0072104153946</v>
          </cell>
          <cell r="Y194">
            <v>1408.0229756191206</v>
          </cell>
          <cell r="Z194">
            <v>1408.0226746646526</v>
          </cell>
          <cell r="AA194">
            <v>24276.134741886326</v>
          </cell>
        </row>
        <row r="195">
          <cell r="B195" t="str">
            <v>2 -  DEDUÇÕES DA RECEITA    (2.1)</v>
          </cell>
          <cell r="G195">
            <v>2455.3335373874997</v>
          </cell>
          <cell r="H195">
            <v>3398.9878158221372</v>
          </cell>
          <cell r="I195">
            <v>5011.8446014666233</v>
          </cell>
          <cell r="J195">
            <v>5762.5563305578999</v>
          </cell>
          <cell r="K195">
            <v>7522.6455697456586</v>
          </cell>
          <cell r="L195">
            <v>7777.0805769112958</v>
          </cell>
          <cell r="M195">
            <v>8523.5610451538159</v>
          </cell>
          <cell r="N195">
            <v>8096.3457526189541</v>
          </cell>
          <cell r="O195">
            <v>8363.8066966355836</v>
          </cell>
          <cell r="P195">
            <v>8613.7018033395525</v>
          </cell>
          <cell r="Q195">
            <v>8868.3820387712949</v>
          </cell>
          <cell r="R195">
            <v>9137.6675664826325</v>
          </cell>
          <cell r="S195">
            <v>9415.1929956348413</v>
          </cell>
          <cell r="T195">
            <v>9732.7315021794511</v>
          </cell>
          <cell r="U195">
            <v>10048.641541673434</v>
          </cell>
          <cell r="V195">
            <v>10318.492010184034</v>
          </cell>
          <cell r="W195">
            <v>10667.260880779266</v>
          </cell>
          <cell r="X195">
            <v>11062.60951761475</v>
          </cell>
          <cell r="Y195">
            <v>11370.937408533331</v>
          </cell>
          <cell r="Z195">
            <v>11680.787567696787</v>
          </cell>
          <cell r="AA195">
            <v>167828.56675918881</v>
          </cell>
        </row>
        <row r="196">
          <cell r="B196" t="str">
            <v>2.1 - Tributos sobre Faturamento    (2.1.1+ .... + 2.1.4)</v>
          </cell>
          <cell r="G196">
            <v>2455.3335373874997</v>
          </cell>
          <cell r="H196">
            <v>3398.9878158221372</v>
          </cell>
          <cell r="I196">
            <v>5011.8446014666233</v>
          </cell>
          <cell r="J196">
            <v>5762.5563305578999</v>
          </cell>
          <cell r="K196">
            <v>7522.6455697456586</v>
          </cell>
          <cell r="L196">
            <v>7777.0805769112958</v>
          </cell>
          <cell r="M196">
            <v>8523.5610451538159</v>
          </cell>
          <cell r="N196">
            <v>8096.3457526189541</v>
          </cell>
          <cell r="O196">
            <v>8363.8066966355836</v>
          </cell>
          <cell r="P196">
            <v>8613.7018033395525</v>
          </cell>
          <cell r="Q196">
            <v>8868.3820387712949</v>
          </cell>
          <cell r="R196">
            <v>9137.6675664826325</v>
          </cell>
          <cell r="S196">
            <v>9415.1929956348413</v>
          </cell>
          <cell r="T196">
            <v>9732.7315021794511</v>
          </cell>
          <cell r="U196">
            <v>10048.641541673434</v>
          </cell>
          <cell r="V196">
            <v>10318.492010184034</v>
          </cell>
          <cell r="W196">
            <v>10667.260880779266</v>
          </cell>
          <cell r="X196">
            <v>11062.60951761475</v>
          </cell>
          <cell r="Y196">
            <v>11370.937408533331</v>
          </cell>
          <cell r="Z196">
            <v>11680.787567696787</v>
          </cell>
          <cell r="AA196">
            <v>167828.56675918881</v>
          </cell>
        </row>
        <row r="197">
          <cell r="B197" t="str">
            <v>2.1.1 - I.S.S    (transp. Qd  1.3.)</v>
          </cell>
          <cell r="G197">
            <v>0</v>
          </cell>
          <cell r="H197">
            <v>331.99166666666667</v>
          </cell>
          <cell r="I197">
            <v>1916.75</v>
          </cell>
          <cell r="J197">
            <v>2760.5942796949739</v>
          </cell>
          <cell r="K197">
            <v>4295.5</v>
          </cell>
          <cell r="L197">
            <v>4482.8853416069796</v>
          </cell>
          <cell r="M197">
            <v>4913.8689313646373</v>
          </cell>
          <cell r="N197">
            <v>5289.0578472275192</v>
          </cell>
          <cell r="O197">
            <v>5463.700990831544</v>
          </cell>
          <cell r="P197">
            <v>5626.9589384120873</v>
          </cell>
          <cell r="Q197">
            <v>5787.1830434233443</v>
          </cell>
          <cell r="R197">
            <v>5953.2979829386131</v>
          </cell>
          <cell r="S197">
            <v>6124.4895449069063</v>
          </cell>
          <cell r="T197">
            <v>6321.338480869741</v>
          </cell>
          <cell r="U197">
            <v>6516.0154545992427</v>
          </cell>
          <cell r="V197">
            <v>6680.7812854319536</v>
          </cell>
          <cell r="W197">
            <v>6896.1864183764619</v>
          </cell>
          <cell r="X197">
            <v>7138.8833589713349</v>
          </cell>
          <cell r="Y197">
            <v>7326.8227694779207</v>
          </cell>
          <cell r="Z197">
            <v>7515.3739932578219</v>
          </cell>
          <cell r="AA197">
            <v>101341.68032805773</v>
          </cell>
        </row>
        <row r="198">
          <cell r="B198" t="str">
            <v>2.1.2 - Cofins    (transp. Qd 1.3.)</v>
          </cell>
          <cell r="G198">
            <v>1952.3272252499996</v>
          </cell>
          <cell r="H198">
            <v>2520.8184295512983</v>
          </cell>
          <cell r="I198">
            <v>2483.3122183189016</v>
          </cell>
          <cell r="J198">
            <v>2270.4288610285507</v>
          </cell>
          <cell r="K198">
            <v>2609.7340737450668</v>
          </cell>
          <cell r="L198">
            <v>2707.5513811386945</v>
          </cell>
          <cell r="M198">
            <v>2966.8684259078336</v>
          </cell>
          <cell r="N198">
            <v>2115.577355012404</v>
          </cell>
          <cell r="O198">
            <v>2185.5271741917277</v>
          </cell>
          <cell r="P198">
            <v>2250.8167735301618</v>
          </cell>
          <cell r="Q198">
            <v>2324.3515255456236</v>
          </cell>
          <cell r="R198">
            <v>2405.769269029448</v>
          </cell>
          <cell r="S198">
            <v>2489.7349545145476</v>
          </cell>
          <cell r="T198">
            <v>2584.9298285049795</v>
          </cell>
          <cell r="U198">
            <v>2680.6669255517172</v>
          </cell>
          <cell r="V198">
            <v>2764.2097292103758</v>
          </cell>
          <cell r="W198">
            <v>2869.4118808947128</v>
          </cell>
          <cell r="X198">
            <v>2990.1947001094413</v>
          </cell>
          <cell r="Y198">
            <v>3085.9985946817574</v>
          </cell>
          <cell r="Z198">
            <v>3182.6454729301277</v>
          </cell>
          <cell r="AA198">
            <v>51440.874798647361</v>
          </cell>
        </row>
        <row r="199">
          <cell r="B199" t="str">
            <v>2.1.3 - Pis / Pasep    (transp. Qd 1.3.)</v>
          </cell>
          <cell r="G199">
            <v>423.0063121375</v>
          </cell>
          <cell r="H199">
            <v>546.17771960417201</v>
          </cell>
          <cell r="I199">
            <v>611.78238314772193</v>
          </cell>
          <cell r="J199">
            <v>731.53318983437566</v>
          </cell>
          <cell r="K199">
            <v>617.4114960005918</v>
          </cell>
          <cell r="L199">
            <v>586.64385416562197</v>
          </cell>
          <cell r="M199">
            <v>642.82368788134465</v>
          </cell>
          <cell r="N199">
            <v>691.71055037903113</v>
          </cell>
          <cell r="O199">
            <v>714.57853161231151</v>
          </cell>
          <cell r="P199">
            <v>735.92609139730246</v>
          </cell>
          <cell r="Q199">
            <v>756.84746980232774</v>
          </cell>
          <cell r="R199">
            <v>778.60031451457053</v>
          </cell>
          <cell r="S199">
            <v>800.96849621338777</v>
          </cell>
          <cell r="T199">
            <v>826.46319280473188</v>
          </cell>
          <cell r="U199">
            <v>851.95916152247366</v>
          </cell>
          <cell r="V199">
            <v>873.50099554170458</v>
          </cell>
          <cell r="W199">
            <v>901.66258150809097</v>
          </cell>
          <cell r="X199">
            <v>933.53145853397348</v>
          </cell>
          <cell r="Y199">
            <v>958.11604437365361</v>
          </cell>
          <cell r="Z199">
            <v>982.76810150883693</v>
          </cell>
          <cell r="AA199">
            <v>14966.011632483722</v>
          </cell>
        </row>
        <row r="200">
          <cell r="B200" t="str">
            <v>2.1.4 - CPMF    (transp Qd 1.3.)</v>
          </cell>
          <cell r="G200">
            <v>80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80</v>
          </cell>
        </row>
        <row r="201">
          <cell r="B201" t="str">
            <v>3 -  RECEITA LIQUIDA    (1 - 2)</v>
          </cell>
          <cell r="G201">
            <v>62155.810637612485</v>
          </cell>
          <cell r="H201">
            <v>80120.193661742771</v>
          </cell>
          <cell r="I201">
            <v>77265.351314478452</v>
          </cell>
          <cell r="J201">
            <v>74914.40667870763</v>
          </cell>
          <cell r="K201">
            <v>78385.242286461929</v>
          </cell>
          <cell r="L201">
            <v>81884.190063953632</v>
          </cell>
          <cell r="M201">
            <v>89754.830936591519</v>
          </cell>
          <cell r="N201">
            <v>97682.521998001233</v>
          </cell>
          <cell r="O201">
            <v>100912.55201295078</v>
          </cell>
          <cell r="P201">
            <v>103927.13687316854</v>
          </cell>
          <cell r="Q201">
            <v>106871.97023850991</v>
          </cell>
          <cell r="R201">
            <v>109929.53620498977</v>
          </cell>
          <cell r="S201">
            <v>113072.92949873251</v>
          </cell>
          <cell r="T201">
            <v>116694.40200624085</v>
          </cell>
          <cell r="U201">
            <v>120271.77869255329</v>
          </cell>
          <cell r="V201">
            <v>123297.41653469362</v>
          </cell>
          <cell r="W201">
            <v>127256.6593512347</v>
          </cell>
          <cell r="X201">
            <v>131715.84487222729</v>
          </cell>
          <cell r="Y201">
            <v>135168.09095664418</v>
          </cell>
          <cell r="Z201">
            <v>138629.29497212428</v>
          </cell>
          <cell r="AA201">
            <v>2069910.1597916193</v>
          </cell>
        </row>
        <row r="202">
          <cell r="B202" t="str">
            <v>4 -  DESPESAS    (4.1)</v>
          </cell>
          <cell r="G202">
            <v>42385.658618237452</v>
          </cell>
          <cell r="H202">
            <v>51495.735224474643</v>
          </cell>
          <cell r="I202">
            <v>56819.719625531063</v>
          </cell>
          <cell r="J202">
            <v>61441.817135441786</v>
          </cell>
          <cell r="K202">
            <v>67314.896100571263</v>
          </cell>
          <cell r="L202">
            <v>75394.377207222118</v>
          </cell>
          <cell r="M202">
            <v>82409.599792300432</v>
          </cell>
          <cell r="N202">
            <v>86922.763085623083</v>
          </cell>
          <cell r="O202">
            <v>85649.836180836544</v>
          </cell>
          <cell r="P202">
            <v>81554.39693406639</v>
          </cell>
          <cell r="Q202">
            <v>81029.472924978487</v>
          </cell>
          <cell r="R202">
            <v>78509.496229137527</v>
          </cell>
          <cell r="S202">
            <v>76794.512483491068</v>
          </cell>
          <cell r="T202">
            <v>73220.218427531698</v>
          </cell>
          <cell r="U202">
            <v>68480.151595469841</v>
          </cell>
          <cell r="V202">
            <v>65636.752133011585</v>
          </cell>
          <cell r="W202">
            <v>64870.498850736796</v>
          </cell>
          <cell r="X202">
            <v>73738.737203693847</v>
          </cell>
          <cell r="Y202">
            <v>85610.32691717612</v>
          </cell>
          <cell r="Z202">
            <v>115429.06985330432</v>
          </cell>
          <cell r="AA202">
            <v>1474708.0365228362</v>
          </cell>
        </row>
        <row r="203">
          <cell r="B203" t="str">
            <v>4.1 - Operacionais    (4.1.1+ .... + 4.1.10)</v>
          </cell>
          <cell r="G203">
            <v>42385.658618237452</v>
          </cell>
          <cell r="H203">
            <v>51495.735224474643</v>
          </cell>
          <cell r="I203">
            <v>56819.719625531063</v>
          </cell>
          <cell r="J203">
            <v>61441.817135441786</v>
          </cell>
          <cell r="K203">
            <v>67314.896100571263</v>
          </cell>
          <cell r="L203">
            <v>75394.377207222118</v>
          </cell>
          <cell r="M203">
            <v>82409.599792300432</v>
          </cell>
          <cell r="N203">
            <v>86922.763085623083</v>
          </cell>
          <cell r="O203">
            <v>85649.836180836544</v>
          </cell>
          <cell r="P203">
            <v>81554.39693406639</v>
          </cell>
          <cell r="Q203">
            <v>81029.472924978487</v>
          </cell>
          <cell r="R203">
            <v>78509.496229137527</v>
          </cell>
          <cell r="S203">
            <v>76794.512483491068</v>
          </cell>
          <cell r="T203">
            <v>73220.218427531698</v>
          </cell>
          <cell r="U203">
            <v>68480.151595469841</v>
          </cell>
          <cell r="V203">
            <v>65636.752133011585</v>
          </cell>
          <cell r="W203">
            <v>64870.498850736796</v>
          </cell>
          <cell r="X203">
            <v>73738.737203693847</v>
          </cell>
          <cell r="Y203">
            <v>85610.32691717612</v>
          </cell>
          <cell r="Z203">
            <v>115429.06985330432</v>
          </cell>
          <cell r="AA203">
            <v>1474708.0365228362</v>
          </cell>
        </row>
        <row r="204">
          <cell r="B204" t="str">
            <v>4.1.1  -  Pessoal e Administradores    (Transp. Qd. 1.3.)</v>
          </cell>
          <cell r="G204">
            <v>18102</v>
          </cell>
          <cell r="H204">
            <v>22685</v>
          </cell>
          <cell r="I204">
            <v>24290</v>
          </cell>
          <cell r="J204">
            <v>24290</v>
          </cell>
          <cell r="K204">
            <v>24734</v>
          </cell>
          <cell r="L204">
            <v>23904</v>
          </cell>
          <cell r="M204">
            <v>23904</v>
          </cell>
          <cell r="N204">
            <v>23904</v>
          </cell>
          <cell r="O204">
            <v>23904</v>
          </cell>
          <cell r="P204">
            <v>23904</v>
          </cell>
          <cell r="Q204">
            <v>23904</v>
          </cell>
          <cell r="R204">
            <v>23904</v>
          </cell>
          <cell r="S204">
            <v>23904</v>
          </cell>
          <cell r="T204">
            <v>23904</v>
          </cell>
          <cell r="U204">
            <v>23984</v>
          </cell>
          <cell r="V204">
            <v>23995</v>
          </cell>
          <cell r="W204">
            <v>23995</v>
          </cell>
          <cell r="X204">
            <v>23995</v>
          </cell>
          <cell r="Y204">
            <v>23995</v>
          </cell>
          <cell r="Z204">
            <v>23995</v>
          </cell>
          <cell r="AA204">
            <v>473196</v>
          </cell>
        </row>
        <row r="205">
          <cell r="B205" t="str">
            <v>4.1.2  -  Conservação de Rotina    (Transp. Qd. 1.3.)</v>
          </cell>
          <cell r="G205">
            <v>8823</v>
          </cell>
          <cell r="H205">
            <v>6443</v>
          </cell>
          <cell r="I205">
            <v>6604</v>
          </cell>
          <cell r="J205">
            <v>6696</v>
          </cell>
          <cell r="K205">
            <v>7213</v>
          </cell>
          <cell r="L205">
            <v>7875</v>
          </cell>
          <cell r="M205">
            <v>7875</v>
          </cell>
          <cell r="N205">
            <v>7875</v>
          </cell>
          <cell r="O205">
            <v>7875</v>
          </cell>
          <cell r="P205">
            <v>7875</v>
          </cell>
          <cell r="Q205">
            <v>7875</v>
          </cell>
          <cell r="R205">
            <v>7875</v>
          </cell>
          <cell r="S205">
            <v>7875</v>
          </cell>
          <cell r="T205">
            <v>7878</v>
          </cell>
          <cell r="U205">
            <v>8112</v>
          </cell>
          <cell r="V205">
            <v>8165</v>
          </cell>
          <cell r="W205">
            <v>8165</v>
          </cell>
          <cell r="X205">
            <v>8165</v>
          </cell>
          <cell r="Y205">
            <v>8228</v>
          </cell>
          <cell r="Z205">
            <v>8293</v>
          </cell>
          <cell r="AA205">
            <v>155785</v>
          </cell>
        </row>
        <row r="206">
          <cell r="B206" t="str">
            <v>4.1.3  -  Consumo    (Transp. Qd. 1.3.)</v>
          </cell>
          <cell r="G206">
            <v>1554</v>
          </cell>
          <cell r="H206">
            <v>2328</v>
          </cell>
          <cell r="I206">
            <v>2578</v>
          </cell>
          <cell r="J206">
            <v>2578</v>
          </cell>
          <cell r="K206">
            <v>2578</v>
          </cell>
          <cell r="L206">
            <v>2516</v>
          </cell>
          <cell r="M206">
            <v>2516</v>
          </cell>
          <cell r="N206">
            <v>2516</v>
          </cell>
          <cell r="O206">
            <v>2516</v>
          </cell>
          <cell r="P206">
            <v>2516</v>
          </cell>
          <cell r="Q206">
            <v>2516</v>
          </cell>
          <cell r="R206">
            <v>2516</v>
          </cell>
          <cell r="S206">
            <v>2516</v>
          </cell>
          <cell r="T206">
            <v>2516</v>
          </cell>
          <cell r="U206">
            <v>2516</v>
          </cell>
          <cell r="V206">
            <v>2516</v>
          </cell>
          <cell r="W206">
            <v>2516</v>
          </cell>
          <cell r="X206">
            <v>2516</v>
          </cell>
          <cell r="Y206">
            <v>2516</v>
          </cell>
          <cell r="Z206">
            <v>2516</v>
          </cell>
          <cell r="AA206">
            <v>49356</v>
          </cell>
        </row>
        <row r="207">
          <cell r="B207" t="str">
            <v>4.1.4  -  Transportes    (Transp. Qd. 1.3.)</v>
          </cell>
          <cell r="G207">
            <v>850</v>
          </cell>
          <cell r="H207">
            <v>1403</v>
          </cell>
          <cell r="I207">
            <v>1441</v>
          </cell>
          <cell r="J207">
            <v>1441</v>
          </cell>
          <cell r="K207">
            <v>1441</v>
          </cell>
          <cell r="L207">
            <v>1498</v>
          </cell>
          <cell r="M207">
            <v>1498</v>
          </cell>
          <cell r="N207">
            <v>1498</v>
          </cell>
          <cell r="O207">
            <v>1498</v>
          </cell>
          <cell r="P207">
            <v>1498</v>
          </cell>
          <cell r="Q207">
            <v>1498</v>
          </cell>
          <cell r="R207">
            <v>1497</v>
          </cell>
          <cell r="S207">
            <v>1497</v>
          </cell>
          <cell r="T207">
            <v>1497</v>
          </cell>
          <cell r="U207">
            <v>1497</v>
          </cell>
          <cell r="V207">
            <v>1497</v>
          </cell>
          <cell r="W207">
            <v>1497</v>
          </cell>
          <cell r="X207">
            <v>1497</v>
          </cell>
          <cell r="Y207">
            <v>1497</v>
          </cell>
          <cell r="Z207">
            <v>1497</v>
          </cell>
          <cell r="AA207">
            <v>29037</v>
          </cell>
        </row>
        <row r="208">
          <cell r="B208" t="str">
            <v>4.1.5  -  Diversas    (Transp. Qd. 1.3.)</v>
          </cell>
          <cell r="G208">
            <v>2548.2600000000002</v>
          </cell>
          <cell r="H208">
            <v>861.84</v>
          </cell>
          <cell r="I208">
            <v>1083.3</v>
          </cell>
          <cell r="J208">
            <v>861.84</v>
          </cell>
          <cell r="K208">
            <v>1083.3</v>
          </cell>
          <cell r="L208">
            <v>861.84</v>
          </cell>
          <cell r="M208">
            <v>1083.3</v>
          </cell>
          <cell r="N208">
            <v>861.84</v>
          </cell>
          <cell r="O208">
            <v>1083.3</v>
          </cell>
          <cell r="P208">
            <v>861.84</v>
          </cell>
          <cell r="Q208">
            <v>1083.3</v>
          </cell>
          <cell r="R208">
            <v>861.84</v>
          </cell>
          <cell r="S208">
            <v>1083.3</v>
          </cell>
          <cell r="T208">
            <v>861.84</v>
          </cell>
          <cell r="U208">
            <v>1083.3</v>
          </cell>
          <cell r="V208">
            <v>861.84</v>
          </cell>
          <cell r="W208">
            <v>1083.3</v>
          </cell>
          <cell r="X208">
            <v>861.84</v>
          </cell>
          <cell r="Y208">
            <v>1083.3</v>
          </cell>
          <cell r="Z208">
            <v>861.84</v>
          </cell>
          <cell r="AA208">
            <v>20916.359999999997</v>
          </cell>
        </row>
        <row r="209">
          <cell r="B209" t="str">
            <v>4.1.6  -  Depreciação/Amortização    (Transp. Qd. 1.3.)</v>
          </cell>
          <cell r="G209">
            <v>4198.7979999999998</v>
          </cell>
          <cell r="H209">
            <v>10531.111092105262</v>
          </cell>
          <cell r="I209">
            <v>13732.077897660818</v>
          </cell>
          <cell r="J209">
            <v>18361.090397660821</v>
          </cell>
          <cell r="K209">
            <v>22972.02289766082</v>
          </cell>
          <cell r="L209">
            <v>31378.34414766082</v>
          </cell>
          <cell r="M209">
            <v>37802.664857401629</v>
          </cell>
          <cell r="N209">
            <v>42269.065434324708</v>
          </cell>
          <cell r="O209">
            <v>40648.430850991375</v>
          </cell>
          <cell r="P209">
            <v>36537.392100991376</v>
          </cell>
          <cell r="Q209">
            <v>35777.524600991375</v>
          </cell>
          <cell r="R209">
            <v>33358.67460099137</v>
          </cell>
          <cell r="S209">
            <v>31272.208350991375</v>
          </cell>
          <cell r="T209">
            <v>27775.862815277091</v>
          </cell>
          <cell r="U209">
            <v>22440.686867441036</v>
          </cell>
          <cell r="V209">
            <v>19548.783367441039</v>
          </cell>
          <cell r="W209">
            <v>18425.32711744104</v>
          </cell>
          <cell r="X209">
            <v>27246.856284107707</v>
          </cell>
          <cell r="Y209">
            <v>38847.497534107701</v>
          </cell>
          <cell r="Z209">
            <v>68596.665034107689</v>
          </cell>
          <cell r="AA209">
            <v>581721.08424935513</v>
          </cell>
        </row>
        <row r="210">
          <cell r="B210" t="str">
            <v>4.1.7  -  Seguros    (transp. Qd 1.3.)</v>
          </cell>
          <cell r="G210">
            <v>1236.2652794844441</v>
          </cell>
          <cell r="H210">
            <v>1456.2926745394443</v>
          </cell>
          <cell r="I210">
            <v>1279.774836888889</v>
          </cell>
          <cell r="J210">
            <v>1517.0118339999999</v>
          </cell>
          <cell r="K210">
            <v>1410.9657582222223</v>
          </cell>
          <cell r="L210">
            <v>1401.8755313333336</v>
          </cell>
          <cell r="M210">
            <v>1424.8455664444446</v>
          </cell>
          <cell r="N210">
            <v>1471.4558097777781</v>
          </cell>
          <cell r="O210">
            <v>1499.6461595555559</v>
          </cell>
          <cell r="P210">
            <v>1644.0042637777776</v>
          </cell>
          <cell r="Q210">
            <v>1597.6769466666667</v>
          </cell>
          <cell r="R210">
            <v>1633.7953060000002</v>
          </cell>
          <cell r="S210">
            <v>1696.7792486666667</v>
          </cell>
          <cell r="T210">
            <v>1742.8741980000002</v>
          </cell>
          <cell r="U210">
            <v>1711.6297120000004</v>
          </cell>
          <cell r="V210">
            <v>1822.0301002222225</v>
          </cell>
          <cell r="W210">
            <v>1853.2553173333333</v>
          </cell>
          <cell r="X210">
            <v>1997.4142788888889</v>
          </cell>
          <cell r="Y210">
            <v>1909.6649231111114</v>
          </cell>
          <cell r="Z210">
            <v>2026.0073339999999</v>
          </cell>
          <cell r="AA210">
            <v>32333.26507891278</v>
          </cell>
        </row>
        <row r="211">
          <cell r="B211" t="str">
            <v xml:space="preserve">4.1.8  -  Garantias  (transp. Qd 1.3.)  </v>
          </cell>
          <cell r="G211">
            <v>897.50101350300019</v>
          </cell>
          <cell r="H211">
            <v>894.81601350300014</v>
          </cell>
          <cell r="I211">
            <v>892.13101350300019</v>
          </cell>
          <cell r="J211">
            <v>889.44601350300013</v>
          </cell>
          <cell r="K211">
            <v>854.25080900200021</v>
          </cell>
          <cell r="L211">
            <v>818.35940900200012</v>
          </cell>
          <cell r="M211">
            <v>810.17760900200005</v>
          </cell>
          <cell r="N211">
            <v>806.77580900200019</v>
          </cell>
          <cell r="O211">
            <v>799.9084090020001</v>
          </cell>
          <cell r="P211">
            <v>794.67540900200015</v>
          </cell>
          <cell r="Q211">
            <v>758.50080900200021</v>
          </cell>
          <cell r="R211">
            <v>743.9102090020001</v>
          </cell>
          <cell r="S211">
            <v>728.32120900200005</v>
          </cell>
          <cell r="T211">
            <v>704.56740900200009</v>
          </cell>
          <cell r="U211">
            <v>678.66240900200012</v>
          </cell>
          <cell r="V211">
            <v>675.36140900200019</v>
          </cell>
          <cell r="W211">
            <v>650.63880900200013</v>
          </cell>
          <cell r="X211">
            <v>629.0130090020001</v>
          </cell>
          <cell r="Y211">
            <v>590.43360900200014</v>
          </cell>
          <cell r="Z211">
            <v>586.99500900200007</v>
          </cell>
          <cell r="AA211">
            <v>15204.445398044005</v>
          </cell>
        </row>
        <row r="212">
          <cell r="B212" t="str">
            <v xml:space="preserve">4.1.9  -  Parc.Variável da Concessão   </v>
          </cell>
          <cell r="G212">
            <v>1938.3343252499997</v>
          </cell>
          <cell r="H212">
            <v>2655.1754443269469</v>
          </cell>
          <cell r="I212">
            <v>2681.9358774783523</v>
          </cell>
          <cell r="J212">
            <v>2633.9288902779654</v>
          </cell>
          <cell r="K212">
            <v>2790.8566356862275</v>
          </cell>
          <cell r="L212">
            <v>2903.4581192259475</v>
          </cell>
          <cell r="M212">
            <v>3258.1117594523598</v>
          </cell>
          <cell r="N212">
            <v>3483.1260325186058</v>
          </cell>
          <cell r="O212">
            <v>3588.0507612875913</v>
          </cell>
          <cell r="P212">
            <v>3685.9851602952431</v>
          </cell>
          <cell r="Q212">
            <v>3781.9705683184357</v>
          </cell>
          <cell r="R212">
            <v>3881.7761131441721</v>
          </cell>
          <cell r="S212">
            <v>3984.4036748310205</v>
          </cell>
          <cell r="T212">
            <v>4102.5740052526089</v>
          </cell>
          <cell r="U212">
            <v>4219.3726070268003</v>
          </cell>
          <cell r="V212">
            <v>4318.2372563463286</v>
          </cell>
          <cell r="W212">
            <v>4447.4776069604195</v>
          </cell>
          <cell r="X212">
            <v>4593.1136316952616</v>
          </cell>
          <cell r="Y212">
            <v>4705.9308509553257</v>
          </cell>
          <cell r="Z212">
            <v>4819.0624761946328</v>
          </cell>
          <cell r="AA212">
            <v>72472.881796524249</v>
          </cell>
        </row>
        <row r="213">
          <cell r="B213" t="str">
            <v xml:space="preserve">4.1.10 - Parcela Fixa da Concessão   </v>
          </cell>
          <cell r="G213">
            <v>2237.5</v>
          </cell>
          <cell r="H213">
            <v>2237.5</v>
          </cell>
          <cell r="I213">
            <v>2237.5</v>
          </cell>
          <cell r="J213">
            <v>2173.5</v>
          </cell>
          <cell r="K213">
            <v>2237.5</v>
          </cell>
          <cell r="L213">
            <v>2237.5</v>
          </cell>
          <cell r="M213">
            <v>2237.5</v>
          </cell>
          <cell r="N213">
            <v>2237.5</v>
          </cell>
          <cell r="O213">
            <v>2237.5</v>
          </cell>
          <cell r="P213">
            <v>2237.5</v>
          </cell>
          <cell r="Q213">
            <v>2237.5</v>
          </cell>
          <cell r="R213">
            <v>2237.5</v>
          </cell>
          <cell r="S213">
            <v>2237.5</v>
          </cell>
          <cell r="T213">
            <v>2237.5</v>
          </cell>
          <cell r="U213">
            <v>2237.5</v>
          </cell>
          <cell r="V213">
            <v>2237.5</v>
          </cell>
          <cell r="W213">
            <v>2237.5</v>
          </cell>
          <cell r="X213">
            <v>2237.5</v>
          </cell>
          <cell r="Y213">
            <v>2237.5</v>
          </cell>
          <cell r="Z213">
            <v>2237.5</v>
          </cell>
          <cell r="AA213">
            <v>44686</v>
          </cell>
        </row>
        <row r="214">
          <cell r="B214" t="str">
            <v>5 -  RESULTADO BRUTO OPERACIONAL     (3 - 4)</v>
          </cell>
          <cell r="G214">
            <v>19770.152019375033</v>
          </cell>
          <cell r="H214">
            <v>28624.458437268127</v>
          </cell>
          <cell r="I214">
            <v>20445.631688947389</v>
          </cell>
          <cell r="J214">
            <v>13472.589543265844</v>
          </cell>
          <cell r="K214">
            <v>11070.346185890667</v>
          </cell>
          <cell r="L214">
            <v>6489.8128567315143</v>
          </cell>
          <cell r="M214">
            <v>7345.2311442910868</v>
          </cell>
          <cell r="N214">
            <v>10759.758912378151</v>
          </cell>
          <cell r="O214">
            <v>15262.715832114234</v>
          </cell>
          <cell r="P214">
            <v>22372.739939102146</v>
          </cell>
          <cell r="Q214">
            <v>25842.497313531421</v>
          </cell>
          <cell r="R214">
            <v>31420.03997585224</v>
          </cell>
          <cell r="S214">
            <v>36278.417015241444</v>
          </cell>
          <cell r="T214">
            <v>43474.183578709155</v>
          </cell>
          <cell r="U214">
            <v>51791.627097083445</v>
          </cell>
          <cell r="V214">
            <v>57660.664401682036</v>
          </cell>
          <cell r="W214">
            <v>62386.160500497906</v>
          </cell>
          <cell r="X214">
            <v>57977.107668533441</v>
          </cell>
          <cell r="Y214">
            <v>49557.764039468064</v>
          </cell>
          <cell r="Z214">
            <v>23200.225118819959</v>
          </cell>
          <cell r="AA214">
            <v>595202.12326878309</v>
          </cell>
        </row>
        <row r="215">
          <cell r="B215" t="str">
            <v>6 -  RESULTADO FINANCEIRO    (6.1)</v>
          </cell>
          <cell r="G215">
            <v>466.75641716889533</v>
          </cell>
          <cell r="H215">
            <v>508.16110417556945</v>
          </cell>
          <cell r="I215">
            <v>500.62336125774857</v>
          </cell>
          <cell r="J215">
            <v>544.42411353672321</v>
          </cell>
          <cell r="K215">
            <v>563.49714907470047</v>
          </cell>
          <cell r="L215">
            <v>591.65059964589716</v>
          </cell>
          <cell r="M215">
            <v>617.56585736913485</v>
          </cell>
          <cell r="N215">
            <v>638.12676859758881</v>
          </cell>
          <cell r="O215">
            <v>658.81351894820989</v>
          </cell>
          <cell r="P215">
            <v>678.56959442700952</v>
          </cell>
          <cell r="Q215">
            <v>697.70087653261362</v>
          </cell>
          <cell r="R215">
            <v>717.46719126268181</v>
          </cell>
          <cell r="S215">
            <v>737.79035631956265</v>
          </cell>
          <cell r="T215">
            <v>721.05199263063355</v>
          </cell>
          <cell r="U215">
            <v>750.22060861696411</v>
          </cell>
          <cell r="V215">
            <v>768.86154877159152</v>
          </cell>
          <cell r="W215">
            <v>793.40105062655948</v>
          </cell>
          <cell r="X215">
            <v>841.77431073250477</v>
          </cell>
          <cell r="Y215">
            <v>863.4540895373392</v>
          </cell>
          <cell r="Z215">
            <v>885.02425234727559</v>
          </cell>
          <cell r="AA215">
            <v>13544.934761579201</v>
          </cell>
        </row>
        <row r="216">
          <cell r="B216" t="str">
            <v>6.1 - Receitas    (Transp. Qd. 2B)</v>
          </cell>
          <cell r="G216">
            <v>466.75641716889533</v>
          </cell>
          <cell r="H216">
            <v>508.16110417556945</v>
          </cell>
          <cell r="I216">
            <v>500.62336125774857</v>
          </cell>
          <cell r="J216">
            <v>544.42411353672321</v>
          </cell>
          <cell r="K216">
            <v>563.49714907470047</v>
          </cell>
          <cell r="L216">
            <v>591.65059964589716</v>
          </cell>
          <cell r="M216">
            <v>617.56585736913485</v>
          </cell>
          <cell r="N216">
            <v>638.12676859758881</v>
          </cell>
          <cell r="O216">
            <v>658.81351894820989</v>
          </cell>
          <cell r="P216">
            <v>678.56959442700952</v>
          </cell>
          <cell r="Q216">
            <v>697.70087653261362</v>
          </cell>
          <cell r="R216">
            <v>717.46719126268181</v>
          </cell>
          <cell r="S216">
            <v>737.79035631956265</v>
          </cell>
          <cell r="T216">
            <v>721.05199263063355</v>
          </cell>
          <cell r="U216">
            <v>750.22060861696411</v>
          </cell>
          <cell r="V216">
            <v>768.86154877159152</v>
          </cell>
          <cell r="W216">
            <v>793.40105062655948</v>
          </cell>
          <cell r="X216">
            <v>841.77431073250477</v>
          </cell>
          <cell r="Y216">
            <v>863.4540895373392</v>
          </cell>
          <cell r="Z216">
            <v>885.02425234727559</v>
          </cell>
          <cell r="AA216">
            <v>13544.934761579201</v>
          </cell>
        </row>
        <row r="217">
          <cell r="B217" t="str">
            <v>7 -  RESULTADO OPERACIONAL    (5 + 6)</v>
          </cell>
          <cell r="G217">
            <v>20236.908436543927</v>
          </cell>
          <cell r="H217">
            <v>29132.619541443695</v>
          </cell>
          <cell r="I217">
            <v>20946.255050205138</v>
          </cell>
          <cell r="J217">
            <v>14017.013656802566</v>
          </cell>
          <cell r="K217">
            <v>11633.843334965368</v>
          </cell>
          <cell r="L217">
            <v>7081.4634563774116</v>
          </cell>
          <cell r="M217">
            <v>7962.7970016602212</v>
          </cell>
          <cell r="N217">
            <v>11397.88568097574</v>
          </cell>
          <cell r="O217">
            <v>15921.529351062443</v>
          </cell>
          <cell r="P217">
            <v>23051.309533529155</v>
          </cell>
          <cell r="Q217">
            <v>26540.198190064035</v>
          </cell>
          <cell r="R217">
            <v>32137.50716711492</v>
          </cell>
          <cell r="S217">
            <v>37016.207371561009</v>
          </cell>
          <cell r="T217">
            <v>44195.235571339792</v>
          </cell>
          <cell r="U217">
            <v>52541.847705700406</v>
          </cell>
          <cell r="V217">
            <v>58429.52595045363</v>
          </cell>
          <cell r="W217">
            <v>63179.561551124469</v>
          </cell>
          <cell r="X217">
            <v>58818.881979265949</v>
          </cell>
          <cell r="Y217">
            <v>50421.2181290054</v>
          </cell>
          <cell r="Z217">
            <v>24085.249371167236</v>
          </cell>
          <cell r="AA217">
            <v>608747.05803036224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20236.908436543927</v>
          </cell>
          <cell r="H219">
            <v>29132.619541443695</v>
          </cell>
          <cell r="I219">
            <v>20946.255050205138</v>
          </cell>
          <cell r="J219">
            <v>14017.013656802566</v>
          </cell>
          <cell r="K219">
            <v>11633.843334965368</v>
          </cell>
          <cell r="L219">
            <v>7081.4634563774116</v>
          </cell>
          <cell r="M219">
            <v>7962.7970016602212</v>
          </cell>
          <cell r="N219">
            <v>11397.88568097574</v>
          </cell>
          <cell r="O219">
            <v>15921.529351062443</v>
          </cell>
          <cell r="P219">
            <v>23051.309533529155</v>
          </cell>
          <cell r="Q219">
            <v>26540.198190064035</v>
          </cell>
          <cell r="R219">
            <v>32137.50716711492</v>
          </cell>
          <cell r="S219">
            <v>37016.207371561009</v>
          </cell>
          <cell r="T219">
            <v>44195.235571339792</v>
          </cell>
          <cell r="U219">
            <v>52541.847705700406</v>
          </cell>
          <cell r="V219">
            <v>58429.52595045363</v>
          </cell>
          <cell r="W219">
            <v>63179.561551124469</v>
          </cell>
          <cell r="X219">
            <v>58818.881979265949</v>
          </cell>
          <cell r="Y219">
            <v>50421.2181290054</v>
          </cell>
          <cell r="Z219">
            <v>24085.249371167236</v>
          </cell>
          <cell r="AA219">
            <v>608747.05803036224</v>
          </cell>
        </row>
        <row r="220">
          <cell r="B220" t="str">
            <v>10- CONTRIBUIÇÃO SOCIAL (Legislação vigente)</v>
          </cell>
          <cell r="G220">
            <v>1618.9526749235149</v>
          </cell>
          <cell r="H220">
            <v>2330.609563315496</v>
          </cell>
          <cell r="I220">
            <v>1675.7004040164124</v>
          </cell>
          <cell r="J220">
            <v>1121.3610925442058</v>
          </cell>
          <cell r="K220">
            <v>930.70746679722924</v>
          </cell>
          <cell r="L220">
            <v>566.51707651019399</v>
          </cell>
          <cell r="M220">
            <v>637.02376013281719</v>
          </cell>
          <cell r="N220">
            <v>825.67439292241829</v>
          </cell>
          <cell r="O220">
            <v>1184.7220122316924</v>
          </cell>
          <cell r="P220">
            <v>1752.4448756677393</v>
          </cell>
          <cell r="Q220">
            <v>2029.7099569103509</v>
          </cell>
          <cell r="R220">
            <v>2475.9799171301747</v>
          </cell>
          <cell r="S220">
            <v>2864.731837376547</v>
          </cell>
          <cell r="T220">
            <v>3437.2578826801928</v>
          </cell>
          <cell r="U220">
            <v>4103.2317228518186</v>
          </cell>
          <cell r="V220">
            <v>4572.9756361344052</v>
          </cell>
          <cell r="W220">
            <v>4950.9964594962903</v>
          </cell>
          <cell r="X220">
            <v>4600.0382255827444</v>
          </cell>
          <cell r="Y220">
            <v>3926.8134721990418</v>
          </cell>
          <cell r="Z220">
            <v>1818.5654475719509</v>
          </cell>
          <cell r="AA220">
            <v>47424.013876995239</v>
          </cell>
        </row>
        <row r="221">
          <cell r="B221" t="str">
            <v>11- RESULTADO ANTES IMPOSTO DE RENDA    (9 - 10)</v>
          </cell>
          <cell r="G221">
            <v>18617.955761620411</v>
          </cell>
          <cell r="H221">
            <v>26802.009978128201</v>
          </cell>
          <cell r="I221">
            <v>19270.554646188724</v>
          </cell>
          <cell r="J221">
            <v>12895.65256425836</v>
          </cell>
          <cell r="K221">
            <v>10703.135868168138</v>
          </cell>
          <cell r="L221">
            <v>6514.9463798672177</v>
          </cell>
          <cell r="M221">
            <v>7325.773241527404</v>
          </cell>
          <cell r="N221">
            <v>10572.211288053322</v>
          </cell>
          <cell r="O221">
            <v>14736.807338830751</v>
          </cell>
          <cell r="P221">
            <v>21298.864657861413</v>
          </cell>
          <cell r="Q221">
            <v>24510.488233153683</v>
          </cell>
          <cell r="R221">
            <v>29661.527249984745</v>
          </cell>
          <cell r="S221">
            <v>34151.475534184465</v>
          </cell>
          <cell r="T221">
            <v>40757.977688659601</v>
          </cell>
          <cell r="U221">
            <v>48438.615982848583</v>
          </cell>
          <cell r="V221">
            <v>53856.550314319225</v>
          </cell>
          <cell r="W221">
            <v>58228.565091628181</v>
          </cell>
          <cell r="X221">
            <v>54218.843753683206</v>
          </cell>
          <cell r="Y221">
            <v>46494.404656806357</v>
          </cell>
          <cell r="Z221">
            <v>22266.683923595287</v>
          </cell>
          <cell r="AA221">
            <v>561323.04415336705</v>
          </cell>
        </row>
        <row r="222">
          <cell r="B222" t="str">
            <v>12- IMPOSTO DE RENDA (Legislação vigente)</v>
          </cell>
          <cell r="G222">
            <v>5035.2271091359835</v>
          </cell>
          <cell r="H222">
            <v>7259.1548853609256</v>
          </cell>
          <cell r="I222">
            <v>5212.56376255129</v>
          </cell>
          <cell r="J222">
            <v>3480.2534142006416</v>
          </cell>
          <cell r="K222">
            <v>2884.460833741342</v>
          </cell>
          <cell r="L222">
            <v>1746.3658640943559</v>
          </cell>
          <cell r="M222">
            <v>1966.6992504150544</v>
          </cell>
          <cell r="N222">
            <v>2556.2324778825573</v>
          </cell>
          <cell r="O222">
            <v>3678.2562882240377</v>
          </cell>
          <cell r="P222">
            <v>5452.3902364616852</v>
          </cell>
          <cell r="Q222">
            <v>6318.8436153448438</v>
          </cell>
          <cell r="R222">
            <v>7713.4372410317974</v>
          </cell>
          <cell r="S222">
            <v>8928.2869918017132</v>
          </cell>
          <cell r="T222">
            <v>10717.4308833756</v>
          </cell>
          <cell r="U222">
            <v>12798.599133911935</v>
          </cell>
          <cell r="V222">
            <v>14266.548862920017</v>
          </cell>
          <cell r="W222">
            <v>15447.86393592591</v>
          </cell>
          <cell r="X222">
            <v>14351.119454946076</v>
          </cell>
          <cell r="Y222">
            <v>12247.292100622004</v>
          </cell>
          <cell r="Z222">
            <v>5659.0170236623471</v>
          </cell>
          <cell r="AA222">
            <v>147720.04336561009</v>
          </cell>
        </row>
        <row r="223">
          <cell r="B223" t="str">
            <v>13- RESULTADO DE EXERCÍCIO    (11 - 12)</v>
          </cell>
          <cell r="G223">
            <v>13582.728652484428</v>
          </cell>
          <cell r="H223">
            <v>19542.855092767277</v>
          </cell>
          <cell r="I223">
            <v>14057.990883637434</v>
          </cell>
          <cell r="J223">
            <v>9415.3991500577176</v>
          </cell>
          <cell r="K223">
            <v>7818.6750344267957</v>
          </cell>
          <cell r="L223">
            <v>4768.5805157728619</v>
          </cell>
          <cell r="M223">
            <v>5359.0739911123492</v>
          </cell>
          <cell r="N223">
            <v>8015.9788101707654</v>
          </cell>
          <cell r="O223">
            <v>11058.551050606713</v>
          </cell>
          <cell r="P223">
            <v>15846.474421399729</v>
          </cell>
          <cell r="Q223">
            <v>18191.644617808837</v>
          </cell>
          <cell r="R223">
            <v>21948.090008952946</v>
          </cell>
          <cell r="S223">
            <v>25223.188542382752</v>
          </cell>
          <cell r="T223">
            <v>30040.546805284001</v>
          </cell>
          <cell r="U223">
            <v>35640.016848936648</v>
          </cell>
          <cell r="V223">
            <v>39590.001451399206</v>
          </cell>
          <cell r="W223">
            <v>42780.701155702271</v>
          </cell>
          <cell r="X223">
            <v>39867.724298737128</v>
          </cell>
          <cell r="Y223">
            <v>34247.112556184351</v>
          </cell>
          <cell r="Z223">
            <v>16607.666899932941</v>
          </cell>
          <cell r="AA223">
            <v>413603.00078775699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154777.12166111113</v>
          </cell>
          <cell r="H229">
            <v>159378.19531094446</v>
          </cell>
          <cell r="I229">
            <v>164117.30117027281</v>
          </cell>
          <cell r="J229">
            <v>168998.580205381</v>
          </cell>
          <cell r="K229">
            <v>174026.29761154242</v>
          </cell>
          <cell r="L229">
            <v>179204.84653988871</v>
          </cell>
          <cell r="M229">
            <v>184538.75193608538</v>
          </cell>
          <cell r="N229">
            <v>190032.67449416794</v>
          </cell>
          <cell r="O229">
            <v>195691.41472899297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1570765.1836583866</v>
          </cell>
        </row>
        <row r="230">
          <cell r="B230" t="str">
            <v>1.1 - Operacionais    (1.1.1 + 1.1.2)</v>
          </cell>
          <cell r="G230">
            <v>154777.12166111113</v>
          </cell>
          <cell r="H230">
            <v>159378.19531094446</v>
          </cell>
          <cell r="I230">
            <v>164117.30117027281</v>
          </cell>
          <cell r="J230">
            <v>168998.580205381</v>
          </cell>
          <cell r="K230">
            <v>174026.29761154242</v>
          </cell>
          <cell r="L230">
            <v>179204.84653988871</v>
          </cell>
          <cell r="M230">
            <v>184538.75193608538</v>
          </cell>
          <cell r="N230">
            <v>190032.67449416794</v>
          </cell>
          <cell r="O230">
            <v>195691.41472899297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1570765.1836583866</v>
          </cell>
        </row>
        <row r="231">
          <cell r="B231" t="str">
            <v>1.1.1 - Receitas de  Pedágios    (Transp. Qd.2.1.1.2)</v>
          </cell>
          <cell r="G231">
            <v>153369.12166111113</v>
          </cell>
          <cell r="H231">
            <v>157970.19531094446</v>
          </cell>
          <cell r="I231">
            <v>162709.30117027281</v>
          </cell>
          <cell r="J231">
            <v>167590.580205381</v>
          </cell>
          <cell r="K231">
            <v>172618.29761154242</v>
          </cell>
          <cell r="L231">
            <v>177796.84653988871</v>
          </cell>
          <cell r="M231">
            <v>183130.75193608538</v>
          </cell>
          <cell r="N231">
            <v>188624.67449416794</v>
          </cell>
          <cell r="O231">
            <v>194283.41472899297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1558093.1836583866</v>
          </cell>
        </row>
        <row r="232">
          <cell r="B232" t="str">
            <v>1.1.2 - Outras Receitas Operacionais    (calculado 2.1.2.)</v>
          </cell>
          <cell r="G232">
            <v>1408</v>
          </cell>
          <cell r="H232">
            <v>1408</v>
          </cell>
          <cell r="I232">
            <v>1408</v>
          </cell>
          <cell r="J232">
            <v>1408</v>
          </cell>
          <cell r="K232">
            <v>1408</v>
          </cell>
          <cell r="L232">
            <v>1408</v>
          </cell>
          <cell r="M232">
            <v>1408</v>
          </cell>
          <cell r="N232">
            <v>1408</v>
          </cell>
          <cell r="O232">
            <v>1408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12672</v>
          </cell>
        </row>
        <row r="233">
          <cell r="B233" t="str">
            <v>2 -  DEDUÇÕES DA RECEITA    (2.1)</v>
          </cell>
          <cell r="G233">
            <v>13388.221023686114</v>
          </cell>
          <cell r="H233">
            <v>13786.213894396697</v>
          </cell>
          <cell r="I233">
            <v>14196.146551228598</v>
          </cell>
          <cell r="J233">
            <v>14618.377187765456</v>
          </cell>
          <cell r="K233">
            <v>15053.27474339842</v>
          </cell>
          <cell r="L233">
            <v>15501.219225700372</v>
          </cell>
          <cell r="M233">
            <v>15962.602042471384</v>
          </cell>
          <cell r="N233">
            <v>16437.826343745528</v>
          </cell>
          <cell r="O233">
            <v>16927.307374057891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135871.18838645046</v>
          </cell>
        </row>
        <row r="234">
          <cell r="B234" t="str">
            <v>2.1 - Tributos sobre Faturamento    (2.1.1+ .... + 2.1.4)</v>
          </cell>
          <cell r="G234">
            <v>13388.221023686114</v>
          </cell>
          <cell r="H234">
            <v>13786.213894396697</v>
          </cell>
          <cell r="I234">
            <v>14196.146551228598</v>
          </cell>
          <cell r="J234">
            <v>14618.377187765456</v>
          </cell>
          <cell r="K234">
            <v>15053.27474339842</v>
          </cell>
          <cell r="L234">
            <v>15501.219225700372</v>
          </cell>
          <cell r="M234">
            <v>15962.602042471384</v>
          </cell>
          <cell r="N234">
            <v>16437.826343745528</v>
          </cell>
          <cell r="O234">
            <v>16927.307374057891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135871.18838645046</v>
          </cell>
        </row>
        <row r="235">
          <cell r="B235" t="str">
            <v>2.1.1 - I.S.S    (transp. Qd  1.3.)</v>
          </cell>
          <cell r="G235">
            <v>7738.8560830555571</v>
          </cell>
          <cell r="H235">
            <v>7968.9097655472233</v>
          </cell>
          <cell r="I235">
            <v>8205.8650585136402</v>
          </cell>
          <cell r="J235">
            <v>8449.9290102690502</v>
          </cell>
          <cell r="K235">
            <v>8701.3148805771216</v>
          </cell>
          <cell r="L235">
            <v>8960.2423269944356</v>
          </cell>
          <cell r="M235">
            <v>9226.9375968042696</v>
          </cell>
          <cell r="N235">
            <v>9501.6337247083975</v>
          </cell>
          <cell r="O235">
            <v>9784.5707364496484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78538.259182919341</v>
          </cell>
        </row>
        <row r="236">
          <cell r="B236" t="str">
            <v>2.1.2 - Cofins    (transp. Qd 1.3.)</v>
          </cell>
          <cell r="G236">
            <v>4643.3136498333333</v>
          </cell>
          <cell r="H236">
            <v>4781.345859328334</v>
          </cell>
          <cell r="I236">
            <v>4923.5190351081837</v>
          </cell>
          <cell r="J236">
            <v>5069.9574061614303</v>
          </cell>
          <cell r="K236">
            <v>5220.7889283462728</v>
          </cell>
          <cell r="L236">
            <v>5376.1453961966608</v>
          </cell>
          <cell r="M236">
            <v>5536.1625580825612</v>
          </cell>
          <cell r="N236">
            <v>5700.9802348250378</v>
          </cell>
          <cell r="O236">
            <v>5870.7424418697892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47122.955509751606</v>
          </cell>
        </row>
        <row r="237">
          <cell r="B237" t="str">
            <v>2.1.3 - Pis / Pasep    (transp. Qd 1.3.)</v>
          </cell>
          <cell r="G237">
            <v>1006.0512907972224</v>
          </cell>
          <cell r="H237">
            <v>1035.9582695211388</v>
          </cell>
          <cell r="I237">
            <v>1066.7624576067733</v>
          </cell>
          <cell r="J237">
            <v>1098.4907713349764</v>
          </cell>
          <cell r="K237">
            <v>1131.1709344750257</v>
          </cell>
          <cell r="L237">
            <v>1164.8315025092766</v>
          </cell>
          <cell r="M237">
            <v>1199.5018875845549</v>
          </cell>
          <cell r="N237">
            <v>1235.2123842120916</v>
          </cell>
          <cell r="O237">
            <v>1271.9941957384542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10209.973693779513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141388.90063742502</v>
          </cell>
          <cell r="H239">
            <v>145591.98141654776</v>
          </cell>
          <cell r="I239">
            <v>149921.15461904422</v>
          </cell>
          <cell r="J239">
            <v>154380.20301761554</v>
          </cell>
          <cell r="K239">
            <v>158973.02286814401</v>
          </cell>
          <cell r="L239">
            <v>163703.62731418834</v>
          </cell>
          <cell r="M239">
            <v>168576.149893614</v>
          </cell>
          <cell r="N239">
            <v>173594.84815042242</v>
          </cell>
          <cell r="O239">
            <v>178764.10735493508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1434893.9952719361</v>
          </cell>
        </row>
        <row r="240">
          <cell r="B240" t="str">
            <v>4 -  DESPESAS    (4.1)</v>
          </cell>
          <cell r="G240">
            <v>43667.630622151628</v>
          </cell>
          <cell r="H240">
            <v>43850.942542416182</v>
          </cell>
          <cell r="I240">
            <v>44039.753820288664</v>
          </cell>
          <cell r="J240">
            <v>44234.229436497328</v>
          </cell>
          <cell r="K240">
            <v>44434.539321192242</v>
          </cell>
          <cell r="L240">
            <v>44640.858502428011</v>
          </cell>
          <cell r="M240">
            <v>44853.367259100851</v>
          </cell>
          <cell r="N240">
            <v>45072.251278473872</v>
          </cell>
          <cell r="O240">
            <v>45297.701818428097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400091.2746009769</v>
          </cell>
        </row>
        <row r="241">
          <cell r="B241" t="str">
            <v>4.1 - Operacionais    (4.1.1+ .... + 4.1.10)</v>
          </cell>
          <cell r="G241">
            <v>43667.630622151628</v>
          </cell>
          <cell r="H241">
            <v>43850.942542416182</v>
          </cell>
          <cell r="I241">
            <v>44039.753820288664</v>
          </cell>
          <cell r="J241">
            <v>44234.229436497328</v>
          </cell>
          <cell r="K241">
            <v>44434.539321192242</v>
          </cell>
          <cell r="L241">
            <v>44640.858502428011</v>
          </cell>
          <cell r="M241">
            <v>44853.367259100851</v>
          </cell>
          <cell r="N241">
            <v>45072.251278473872</v>
          </cell>
          <cell r="O241">
            <v>45297.701818428097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400091.2746009769</v>
          </cell>
        </row>
        <row r="242">
          <cell r="B242" t="str">
            <v>4.1.1  -  Pessoal e Administradores    (Transp. Qd. 1.3.)</v>
          </cell>
          <cell r="G242">
            <v>23995</v>
          </cell>
          <cell r="H242">
            <v>23995</v>
          </cell>
          <cell r="I242">
            <v>23995</v>
          </cell>
          <cell r="J242">
            <v>23995</v>
          </cell>
          <cell r="K242">
            <v>23995</v>
          </cell>
          <cell r="L242">
            <v>23995</v>
          </cell>
          <cell r="M242">
            <v>23995</v>
          </cell>
          <cell r="N242">
            <v>23995</v>
          </cell>
          <cell r="O242">
            <v>23995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215955</v>
          </cell>
        </row>
        <row r="243">
          <cell r="B243" t="str">
            <v>4.1.2  -  Conservação de Rotina    (Transp. Qd. 1.3.)</v>
          </cell>
          <cell r="G243">
            <v>8293</v>
          </cell>
          <cell r="H243">
            <v>8293</v>
          </cell>
          <cell r="I243">
            <v>8293</v>
          </cell>
          <cell r="J243">
            <v>8293</v>
          </cell>
          <cell r="K243">
            <v>8293</v>
          </cell>
          <cell r="L243">
            <v>8293</v>
          </cell>
          <cell r="M243">
            <v>8293</v>
          </cell>
          <cell r="N243">
            <v>8293</v>
          </cell>
          <cell r="O243">
            <v>8293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74637</v>
          </cell>
        </row>
        <row r="244">
          <cell r="B244" t="str">
            <v>4.1.3  -  Consumo    (Transp. Qd. 1.3.)</v>
          </cell>
          <cell r="G244">
            <v>2516</v>
          </cell>
          <cell r="H244">
            <v>2516</v>
          </cell>
          <cell r="I244">
            <v>2516</v>
          </cell>
          <cell r="J244">
            <v>2516</v>
          </cell>
          <cell r="K244">
            <v>2516</v>
          </cell>
          <cell r="L244">
            <v>2516</v>
          </cell>
          <cell r="M244">
            <v>2516</v>
          </cell>
          <cell r="N244">
            <v>2516</v>
          </cell>
          <cell r="O244">
            <v>2516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22644</v>
          </cell>
        </row>
        <row r="245">
          <cell r="B245" t="str">
            <v>4.1.4  -  Transportes    (Transp. Qd. 1.3.)</v>
          </cell>
          <cell r="G245">
            <v>1497</v>
          </cell>
          <cell r="H245">
            <v>1497</v>
          </cell>
          <cell r="I245">
            <v>1497</v>
          </cell>
          <cell r="J245">
            <v>1497</v>
          </cell>
          <cell r="K245">
            <v>1497</v>
          </cell>
          <cell r="L245">
            <v>1497</v>
          </cell>
          <cell r="M245">
            <v>1497</v>
          </cell>
          <cell r="N245">
            <v>1497</v>
          </cell>
          <cell r="O245">
            <v>1497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13473</v>
          </cell>
        </row>
        <row r="246">
          <cell r="B246" t="str">
            <v>4.1.5  -  Diversas    (Transp. Qd. 1.3.)</v>
          </cell>
          <cell r="G246">
            <v>861.84</v>
          </cell>
          <cell r="H246">
            <v>861.84</v>
          </cell>
          <cell r="I246">
            <v>861.84</v>
          </cell>
          <cell r="J246">
            <v>861.84</v>
          </cell>
          <cell r="K246">
            <v>861.84</v>
          </cell>
          <cell r="L246">
            <v>861.84</v>
          </cell>
          <cell r="M246">
            <v>861.84</v>
          </cell>
          <cell r="N246">
            <v>861.84</v>
          </cell>
          <cell r="O246">
            <v>861.84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7756.56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1514.9084753170948</v>
          </cell>
          <cell r="H248">
            <v>1558.7333295766077</v>
          </cell>
          <cell r="I248">
            <v>1603.8729294639058</v>
          </cell>
          <cell r="J248">
            <v>1650.3667173478232</v>
          </cell>
          <cell r="K248">
            <v>1698.2553188682577</v>
          </cell>
          <cell r="L248">
            <v>1747.5805784343056</v>
          </cell>
          <cell r="M248">
            <v>1798.3855957873348</v>
          </cell>
          <cell r="N248">
            <v>1850.714763660955</v>
          </cell>
          <cell r="O248">
            <v>1904.6138065707835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15327.431515027069</v>
          </cell>
        </row>
        <row r="249">
          <cell r="B249" t="str">
            <v xml:space="preserve">4.1.8  -  Garantias  (transp. Qd 1.3.)  </v>
          </cell>
          <cell r="G249">
            <v>346.56849700120341</v>
          </cell>
          <cell r="H249">
            <v>348.02335351123952</v>
          </cell>
          <cell r="I249">
            <v>349.52185571657668</v>
          </cell>
          <cell r="J249">
            <v>351.06531298807403</v>
          </cell>
          <cell r="K249">
            <v>352.6550739777162</v>
          </cell>
          <cell r="L249">
            <v>354.29252779704768</v>
          </cell>
          <cell r="M249">
            <v>355.97910523095914</v>
          </cell>
          <cell r="N249">
            <v>357.7162799878879</v>
          </cell>
          <cell r="O249">
            <v>359.50556998752461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3175.3275761982295</v>
          </cell>
        </row>
        <row r="250">
          <cell r="B250" t="str">
            <v xml:space="preserve">4.1.9  -  Parc.Variável da Concessão   </v>
          </cell>
          <cell r="G250">
            <v>4643.3136498333333</v>
          </cell>
          <cell r="H250">
            <v>4781.345859328334</v>
          </cell>
          <cell r="I250">
            <v>4923.5190351081837</v>
          </cell>
          <cell r="J250">
            <v>5069.9574061614303</v>
          </cell>
          <cell r="K250">
            <v>5220.7889283462728</v>
          </cell>
          <cell r="L250">
            <v>5376.1453961966608</v>
          </cell>
          <cell r="M250">
            <v>5536.1625580825612</v>
          </cell>
          <cell r="N250">
            <v>5700.9802348250378</v>
          </cell>
          <cell r="O250">
            <v>5870.7424418697892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47122.955509751606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97721.270015273389</v>
          </cell>
          <cell r="H252">
            <v>101741.03887413157</v>
          </cell>
          <cell r="I252">
            <v>105881.40079875555</v>
          </cell>
          <cell r="J252">
            <v>110145.97358111822</v>
          </cell>
          <cell r="K252">
            <v>114538.48354695176</v>
          </cell>
          <cell r="L252">
            <v>119062.76881176032</v>
          </cell>
          <cell r="M252">
            <v>123722.78263451315</v>
          </cell>
          <cell r="N252">
            <v>128522.59687194854</v>
          </cell>
          <cell r="O252">
            <v>133466.40553650699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1034802.7206709592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97721.270015273389</v>
          </cell>
          <cell r="H255">
            <v>101741.03887413157</v>
          </cell>
          <cell r="I255">
            <v>105881.40079875555</v>
          </cell>
          <cell r="J255">
            <v>110145.97358111822</v>
          </cell>
          <cell r="K255">
            <v>114538.48354695176</v>
          </cell>
          <cell r="L255">
            <v>119062.76881176032</v>
          </cell>
          <cell r="M255">
            <v>123722.78263451315</v>
          </cell>
          <cell r="N255">
            <v>128522.59687194854</v>
          </cell>
          <cell r="O255">
            <v>133466.40553650699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1034802.7206709592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97721.270015273389</v>
          </cell>
          <cell r="H257">
            <v>101741.03887413157</v>
          </cell>
          <cell r="I257">
            <v>105881.40079875555</v>
          </cell>
          <cell r="J257">
            <v>110145.97358111822</v>
          </cell>
          <cell r="K257">
            <v>114538.48354695176</v>
          </cell>
          <cell r="L257">
            <v>119062.76881176032</v>
          </cell>
          <cell r="M257">
            <v>123722.78263451315</v>
          </cell>
          <cell r="N257">
            <v>128522.59687194854</v>
          </cell>
          <cell r="O257">
            <v>133466.40553650699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1034802.7206709592</v>
          </cell>
        </row>
        <row r="258">
          <cell r="B258" t="str">
            <v>10- CONTRIBUIÇÃO SOCIAL (Legislação vigente)</v>
          </cell>
          <cell r="G258">
            <v>7817.701601221871</v>
          </cell>
          <cell r="H258">
            <v>8139.2831099305258</v>
          </cell>
          <cell r="I258">
            <v>8470.5120639004435</v>
          </cell>
          <cell r="J258">
            <v>8811.6778864894568</v>
          </cell>
          <cell r="K258">
            <v>9163.0786837561409</v>
          </cell>
          <cell r="L258">
            <v>9525.0215049408271</v>
          </cell>
          <cell r="M258">
            <v>9897.8226107610517</v>
          </cell>
          <cell r="N258">
            <v>10281.807749755882</v>
          </cell>
          <cell r="O258">
            <v>10677.31244292056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82784.217653676766</v>
          </cell>
        </row>
        <row r="259">
          <cell r="B259" t="str">
            <v>11- RESULTADO ANTES IMPOSTO DE RENDA    (9 - 10)</v>
          </cell>
          <cell r="G259">
            <v>89903.568414051522</v>
          </cell>
          <cell r="H259">
            <v>93601.755764201051</v>
          </cell>
          <cell r="I259">
            <v>97410.888734855107</v>
          </cell>
          <cell r="J259">
            <v>101334.29569462876</v>
          </cell>
          <cell r="K259">
            <v>105375.40486319561</v>
          </cell>
          <cell r="L259">
            <v>109537.7473068195</v>
          </cell>
          <cell r="M259">
            <v>113824.96002375209</v>
          </cell>
          <cell r="N259">
            <v>118240.78912219265</v>
          </cell>
          <cell r="O259">
            <v>122789.09309358643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952018.50301728246</v>
          </cell>
        </row>
        <row r="260">
          <cell r="B260" t="str">
            <v>12- IMPOSTO DE RENDA (Legislação vigente)</v>
          </cell>
          <cell r="G260">
            <v>24406.317503818347</v>
          </cell>
          <cell r="H260">
            <v>25411.259718532892</v>
          </cell>
          <cell r="I260">
            <v>26446.350199688888</v>
          </cell>
          <cell r="J260">
            <v>27512.493395279555</v>
          </cell>
          <cell r="K260">
            <v>28610.620886737939</v>
          </cell>
          <cell r="L260">
            <v>29741.692202940081</v>
          </cell>
          <cell r="M260">
            <v>30906.695658628283</v>
          </cell>
          <cell r="N260">
            <v>32106.649217987135</v>
          </cell>
          <cell r="O260">
            <v>33342.601384126749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258484.68016773989</v>
          </cell>
        </row>
        <row r="261">
          <cell r="B261" t="str">
            <v>13- RESULTADO DE EXERCÍCIO    (11 - 12)</v>
          </cell>
          <cell r="G261">
            <v>65497.250910233175</v>
          </cell>
          <cell r="H261">
            <v>68190.496045668158</v>
          </cell>
          <cell r="I261">
            <v>70964.538535166212</v>
          </cell>
          <cell r="J261">
            <v>73821.802299349205</v>
          </cell>
          <cell r="K261">
            <v>76764.783976457664</v>
          </cell>
          <cell r="L261">
            <v>79796.055103879422</v>
          </cell>
          <cell r="M261">
            <v>82918.264365123818</v>
          </cell>
          <cell r="N261">
            <v>86134.139904205513</v>
          </cell>
          <cell r="O261">
            <v>89446.491709459689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693533.8228495426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65077.90059216888</v>
          </cell>
          <cell r="H267">
            <v>84027.342581740479</v>
          </cell>
          <cell r="I267">
            <v>82777.819277202827</v>
          </cell>
          <cell r="J267">
            <v>81221.387122802247</v>
          </cell>
          <cell r="K267">
            <v>86471.385005282282</v>
          </cell>
          <cell r="L267">
            <v>90252.921240510826</v>
          </cell>
          <cell r="M267">
            <v>98895.957839114461</v>
          </cell>
          <cell r="N267">
            <v>106416.99451921778</v>
          </cell>
          <cell r="O267">
            <v>109935.17222853457</v>
          </cell>
          <cell r="P267">
            <v>113219.40827093511</v>
          </cell>
          <cell r="Q267">
            <v>116438.05315381382</v>
          </cell>
          <cell r="R267">
            <v>119784.67096273508</v>
          </cell>
          <cell r="S267">
            <v>123225.91285068692</v>
          </cell>
          <cell r="T267">
            <v>127148.18550105093</v>
          </cell>
          <cell r="U267">
            <v>131070.64084284368</v>
          </cell>
          <cell r="V267">
            <v>134384.77009364925</v>
          </cell>
          <cell r="W267">
            <v>138717.32128264054</v>
          </cell>
          <cell r="X267">
            <v>143620.22870057455</v>
          </cell>
          <cell r="Y267">
            <v>147402.48245471486</v>
          </cell>
          <cell r="Z267">
            <v>151195.10679216834</v>
          </cell>
          <cell r="AA267">
            <v>2251283.6613123873</v>
          </cell>
        </row>
        <row r="268">
          <cell r="B268" t="str">
            <v>1.1.  RECEITAS     (1.1.1.+ ... + 1.1.4)</v>
          </cell>
          <cell r="G268">
            <v>65077.90059216888</v>
          </cell>
          <cell r="H268">
            <v>84027.342581740479</v>
          </cell>
          <cell r="I268">
            <v>82777.819277202827</v>
          </cell>
          <cell r="J268">
            <v>81221.387122802247</v>
          </cell>
          <cell r="K268">
            <v>86471.385005282282</v>
          </cell>
          <cell r="L268">
            <v>90252.921240510826</v>
          </cell>
          <cell r="M268">
            <v>98895.957839114461</v>
          </cell>
          <cell r="N268">
            <v>106416.99451921778</v>
          </cell>
          <cell r="O268">
            <v>109935.17222853457</v>
          </cell>
          <cell r="P268">
            <v>113219.40827093511</v>
          </cell>
          <cell r="Q268">
            <v>116438.05315381382</v>
          </cell>
          <cell r="R268">
            <v>119784.67096273508</v>
          </cell>
          <cell r="S268">
            <v>123225.91285068692</v>
          </cell>
          <cell r="T268">
            <v>127148.18550105093</v>
          </cell>
          <cell r="U268">
            <v>131070.64084284368</v>
          </cell>
          <cell r="V268">
            <v>134384.77009364925</v>
          </cell>
          <cell r="W268">
            <v>138717.32128264054</v>
          </cell>
          <cell r="X268">
            <v>143620.22870057455</v>
          </cell>
          <cell r="Y268">
            <v>147402.48245471486</v>
          </cell>
          <cell r="Z268">
            <v>151195.10679216834</v>
          </cell>
          <cell r="AA268">
            <v>2251283.6613123873</v>
          </cell>
        </row>
        <row r="269">
          <cell r="B269" t="str">
            <v>1.1.1   Receitas de Pedágio</v>
          </cell>
          <cell r="G269">
            <v>64611.144174999987</v>
          </cell>
          <cell r="H269">
            <v>82839.179999999993</v>
          </cell>
          <cell r="I269">
            <v>81306.169999999984</v>
          </cell>
          <cell r="J269">
            <v>79705.919999999998</v>
          </cell>
          <cell r="K269">
            <v>84936.91</v>
          </cell>
          <cell r="L269">
            <v>88690.236832139592</v>
          </cell>
          <cell r="M269">
            <v>96870.378627292739</v>
          </cell>
          <cell r="N269">
            <v>104370.89694455036</v>
          </cell>
          <cell r="O269">
            <v>107868.32981663087</v>
          </cell>
          <cell r="P269">
            <v>111132.81876824172</v>
          </cell>
          <cell r="Q269">
            <v>114332.39086846689</v>
          </cell>
          <cell r="R269">
            <v>117659.18965877224</v>
          </cell>
          <cell r="S269">
            <v>121080.14089813811</v>
          </cell>
          <cell r="T269">
            <v>125019.12961739481</v>
          </cell>
          <cell r="U269">
            <v>128912.41909198486</v>
          </cell>
          <cell r="V269">
            <v>132207.90570863907</v>
          </cell>
          <cell r="W269">
            <v>136515.91836752923</v>
          </cell>
          <cell r="X269">
            <v>141370.44717942667</v>
          </cell>
          <cell r="Y269">
            <v>145131.00538955838</v>
          </cell>
          <cell r="Z269">
            <v>148902.05986515642</v>
          </cell>
          <cell r="AA269">
            <v>2213462.5918089217</v>
          </cell>
        </row>
        <row r="270">
          <cell r="B270" t="str">
            <v>1.1.2   Outras Receitas Operacionais</v>
          </cell>
          <cell r="G270">
            <v>0</v>
          </cell>
          <cell r="H270">
            <v>680.00147756491504</v>
          </cell>
          <cell r="I270">
            <v>971.02591594509477</v>
          </cell>
          <cell r="J270">
            <v>971.04300926553674</v>
          </cell>
          <cell r="K270">
            <v>970.97785620758134</v>
          </cell>
          <cell r="L270">
            <v>971.03380872532864</v>
          </cell>
          <cell r="M270">
            <v>1408.0133544525906</v>
          </cell>
          <cell r="N270">
            <v>1407.970806069836</v>
          </cell>
          <cell r="O270">
            <v>1408.0288929554943</v>
          </cell>
          <cell r="P270">
            <v>1408.0199082663721</v>
          </cell>
          <cell r="Q270">
            <v>1407.9614088143096</v>
          </cell>
          <cell r="R270">
            <v>1408.0141127001589</v>
          </cell>
          <cell r="S270">
            <v>1407.9815962292548</v>
          </cell>
          <cell r="T270">
            <v>1408.0038910254934</v>
          </cell>
          <cell r="U270">
            <v>1408.0011422418563</v>
          </cell>
          <cell r="V270">
            <v>1408.0028362385883</v>
          </cell>
          <cell r="W270">
            <v>1408.0018644847439</v>
          </cell>
          <cell r="X270">
            <v>1408.0072104153946</v>
          </cell>
          <cell r="Y270">
            <v>1408.0229756191206</v>
          </cell>
          <cell r="Z270">
            <v>1408.0226746646526</v>
          </cell>
          <cell r="AA270">
            <v>24276.134741886326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466.75641716889533</v>
          </cell>
          <cell r="H272">
            <v>508.16110417556945</v>
          </cell>
          <cell r="I272">
            <v>500.62336125774857</v>
          </cell>
          <cell r="J272">
            <v>544.42411353672321</v>
          </cell>
          <cell r="K272">
            <v>563.49714907470047</v>
          </cell>
          <cell r="L272">
            <v>591.65059964589716</v>
          </cell>
          <cell r="M272">
            <v>617.56585736913485</v>
          </cell>
          <cell r="N272">
            <v>638.12676859758881</v>
          </cell>
          <cell r="O272">
            <v>658.81351894820989</v>
          </cell>
          <cell r="P272">
            <v>678.56959442700952</v>
          </cell>
          <cell r="Q272">
            <v>697.70087653261362</v>
          </cell>
          <cell r="R272">
            <v>717.46719126268181</v>
          </cell>
          <cell r="S272">
            <v>737.79035631956265</v>
          </cell>
          <cell r="T272">
            <v>721.05199263063355</v>
          </cell>
          <cell r="U272">
            <v>750.22060861696411</v>
          </cell>
          <cell r="V272">
            <v>768.86154877159152</v>
          </cell>
          <cell r="W272">
            <v>793.40105062655948</v>
          </cell>
          <cell r="X272">
            <v>841.77431073250477</v>
          </cell>
          <cell r="Y272">
            <v>863.4540895373392</v>
          </cell>
          <cell r="Z272">
            <v>885.02425234727559</v>
          </cell>
          <cell r="AA272">
            <v>13544.934761579201</v>
          </cell>
        </row>
        <row r="273">
          <cell r="B273" t="str">
            <v>2.  DESEMBOLSOS     (2.1.+ ... + 2.4)</v>
          </cell>
          <cell r="G273">
            <v>87413.513939684461</v>
          </cell>
          <cell r="H273">
            <v>106210.02639686794</v>
          </cell>
          <cell r="I273">
            <v>80618.440495904579</v>
          </cell>
          <cell r="J273">
            <v>90387.497575083718</v>
          </cell>
          <cell r="K273">
            <v>92478.647073194676</v>
          </cell>
          <cell r="L273">
            <v>121267.06657707713</v>
          </cell>
          <cell r="M273">
            <v>107067.93323995551</v>
          </cell>
          <cell r="N273">
            <v>92553.570274722311</v>
          </cell>
          <cell r="O273">
            <v>76226.540326936461</v>
          </cell>
          <cell r="P273">
            <v>77285.86174854399</v>
          </cell>
          <cell r="Q273">
            <v>81818.053935013595</v>
          </cell>
          <cell r="R273">
            <v>82069.706352790774</v>
          </cell>
          <cell r="S273">
            <v>86836.745957312785</v>
          </cell>
          <cell r="T273">
            <v>103612.10588048985</v>
          </cell>
          <cell r="U273">
            <v>79406.647126465992</v>
          </cell>
          <cell r="V273">
            <v>82249.055274809012</v>
          </cell>
          <cell r="W273">
            <v>80955.943009497219</v>
          </cell>
          <cell r="X273">
            <v>109083.16811772971</v>
          </cell>
          <cell r="Y273">
            <v>102279.32236442283</v>
          </cell>
          <cell r="Z273">
            <v>97860.604858127728</v>
          </cell>
          <cell r="AA273">
            <v>1837680.45052463</v>
          </cell>
        </row>
        <row r="274">
          <cell r="B274" t="str">
            <v>2.1.  OPERACIONAIS     (2.1.1.+ ... + 2.1.8)</v>
          </cell>
          <cell r="G274">
            <v>36466.359830374953</v>
          </cell>
          <cell r="H274">
            <v>39470.936503864577</v>
          </cell>
          <cell r="I274">
            <v>43180.050451858515</v>
          </cell>
          <cell r="J274">
            <v>44035.854178060894</v>
          </cell>
          <cell r="K274">
            <v>46837.162136969877</v>
          </cell>
          <cell r="L274">
            <v>46652.155517246618</v>
          </cell>
          <cell r="M274">
            <v>47634.884220600259</v>
          </cell>
          <cell r="N274">
            <v>47029.417371398726</v>
          </cell>
          <cell r="O274">
            <v>47539.661265193143</v>
          </cell>
          <cell r="P274">
            <v>47707.221476119325</v>
          </cell>
          <cell r="Q274">
            <v>48100.859794439959</v>
          </cell>
          <cell r="R274">
            <v>48169.213081484631</v>
          </cell>
          <cell r="S274">
            <v>48715.593453303511</v>
          </cell>
          <cell r="T274">
            <v>48837.01310918144</v>
          </cell>
          <cell r="U274">
            <v>49631.23366267544</v>
          </cell>
          <cell r="V274">
            <v>49850.723519408253</v>
          </cell>
          <cell r="W274">
            <v>50427.4550071146</v>
          </cell>
          <cell r="X274">
            <v>50723.876805505635</v>
          </cell>
          <cell r="Y274">
            <v>51190.335940646451</v>
          </cell>
          <cell r="Z274">
            <v>51456.629910698786</v>
          </cell>
          <cell r="AA274">
            <v>943656.63723614544</v>
          </cell>
        </row>
        <row r="275">
          <cell r="B275" t="str">
            <v xml:space="preserve">2.1.1.  Pessoal / Administradores   </v>
          </cell>
          <cell r="G275">
            <v>18102</v>
          </cell>
          <cell r="H275">
            <v>22685</v>
          </cell>
          <cell r="I275">
            <v>24290</v>
          </cell>
          <cell r="J275">
            <v>24290</v>
          </cell>
          <cell r="K275">
            <v>24734</v>
          </cell>
          <cell r="L275">
            <v>23904</v>
          </cell>
          <cell r="M275">
            <v>23904</v>
          </cell>
          <cell r="N275">
            <v>23904</v>
          </cell>
          <cell r="O275">
            <v>23904</v>
          </cell>
          <cell r="P275">
            <v>23904</v>
          </cell>
          <cell r="Q275">
            <v>23904</v>
          </cell>
          <cell r="R275">
            <v>23904</v>
          </cell>
          <cell r="S275">
            <v>23904</v>
          </cell>
          <cell r="T275">
            <v>23904</v>
          </cell>
          <cell r="U275">
            <v>23984</v>
          </cell>
          <cell r="V275">
            <v>23995</v>
          </cell>
          <cell r="W275">
            <v>23995</v>
          </cell>
          <cell r="X275">
            <v>23995</v>
          </cell>
          <cell r="Y275">
            <v>23995</v>
          </cell>
          <cell r="Z275">
            <v>23995</v>
          </cell>
          <cell r="AA275">
            <v>473196</v>
          </cell>
        </row>
        <row r="276">
          <cell r="B276" t="str">
            <v xml:space="preserve">2.1.2.  Conservação de Rotina  </v>
          </cell>
          <cell r="G276">
            <v>8823</v>
          </cell>
          <cell r="H276">
            <v>6443</v>
          </cell>
          <cell r="I276">
            <v>6604</v>
          </cell>
          <cell r="J276">
            <v>6696</v>
          </cell>
          <cell r="K276">
            <v>7213</v>
          </cell>
          <cell r="L276">
            <v>7875</v>
          </cell>
          <cell r="M276">
            <v>7875</v>
          </cell>
          <cell r="N276">
            <v>7875</v>
          </cell>
          <cell r="O276">
            <v>7875</v>
          </cell>
          <cell r="P276">
            <v>7875</v>
          </cell>
          <cell r="Q276">
            <v>7875</v>
          </cell>
          <cell r="R276">
            <v>7875</v>
          </cell>
          <cell r="S276">
            <v>7875</v>
          </cell>
          <cell r="T276">
            <v>7878</v>
          </cell>
          <cell r="U276">
            <v>8112</v>
          </cell>
          <cell r="V276">
            <v>8165</v>
          </cell>
          <cell r="W276">
            <v>8165</v>
          </cell>
          <cell r="X276">
            <v>8165</v>
          </cell>
          <cell r="Y276">
            <v>8228</v>
          </cell>
          <cell r="Z276">
            <v>8293</v>
          </cell>
          <cell r="AA276">
            <v>155785</v>
          </cell>
        </row>
        <row r="277">
          <cell r="B277" t="str">
            <v xml:space="preserve">2.1.3.  Consumo   </v>
          </cell>
          <cell r="G277">
            <v>1554</v>
          </cell>
          <cell r="H277">
            <v>2328</v>
          </cell>
          <cell r="I277">
            <v>2578</v>
          </cell>
          <cell r="J277">
            <v>2578</v>
          </cell>
          <cell r="K277">
            <v>2578</v>
          </cell>
          <cell r="L277">
            <v>2516</v>
          </cell>
          <cell r="M277">
            <v>2516</v>
          </cell>
          <cell r="N277">
            <v>2516</v>
          </cell>
          <cell r="O277">
            <v>2516</v>
          </cell>
          <cell r="P277">
            <v>2516</v>
          </cell>
          <cell r="Q277">
            <v>2516</v>
          </cell>
          <cell r="R277">
            <v>2516</v>
          </cell>
          <cell r="S277">
            <v>2516</v>
          </cell>
          <cell r="T277">
            <v>2516</v>
          </cell>
          <cell r="U277">
            <v>2516</v>
          </cell>
          <cell r="V277">
            <v>2516</v>
          </cell>
          <cell r="W277">
            <v>2516</v>
          </cell>
          <cell r="X277">
            <v>2516</v>
          </cell>
          <cell r="Y277">
            <v>2516</v>
          </cell>
          <cell r="Z277">
            <v>2516</v>
          </cell>
          <cell r="AA277">
            <v>49356</v>
          </cell>
        </row>
        <row r="278">
          <cell r="B278" t="str">
            <v>2.1.4.  Transportes</v>
          </cell>
          <cell r="G278">
            <v>850</v>
          </cell>
          <cell r="H278">
            <v>1403</v>
          </cell>
          <cell r="I278">
            <v>1441</v>
          </cell>
          <cell r="J278">
            <v>1441</v>
          </cell>
          <cell r="K278">
            <v>1441</v>
          </cell>
          <cell r="L278">
            <v>1498</v>
          </cell>
          <cell r="M278">
            <v>1498</v>
          </cell>
          <cell r="N278">
            <v>1498</v>
          </cell>
          <cell r="O278">
            <v>1498</v>
          </cell>
          <cell r="P278">
            <v>1498</v>
          </cell>
          <cell r="Q278">
            <v>1498</v>
          </cell>
          <cell r="R278">
            <v>1497</v>
          </cell>
          <cell r="S278">
            <v>1497</v>
          </cell>
          <cell r="T278">
            <v>1497</v>
          </cell>
          <cell r="U278">
            <v>1497</v>
          </cell>
          <cell r="V278">
            <v>1497</v>
          </cell>
          <cell r="W278">
            <v>1497</v>
          </cell>
          <cell r="X278">
            <v>1497</v>
          </cell>
          <cell r="Y278">
            <v>1497</v>
          </cell>
          <cell r="Z278">
            <v>1497</v>
          </cell>
          <cell r="AA278">
            <v>29037</v>
          </cell>
        </row>
        <row r="279">
          <cell r="B279" t="str">
            <v>2.1.5.  Diversas</v>
          </cell>
          <cell r="G279">
            <v>2548.2600000000002</v>
          </cell>
          <cell r="H279">
            <v>861.84</v>
          </cell>
          <cell r="I279">
            <v>1083.3</v>
          </cell>
          <cell r="J279">
            <v>861.84</v>
          </cell>
          <cell r="K279">
            <v>1083.3</v>
          </cell>
          <cell r="L279">
            <v>861.84</v>
          </cell>
          <cell r="M279">
            <v>1083.3</v>
          </cell>
          <cell r="N279">
            <v>861.84</v>
          </cell>
          <cell r="O279">
            <v>1083.3</v>
          </cell>
          <cell r="P279">
            <v>861.84</v>
          </cell>
          <cell r="Q279">
            <v>1083.3</v>
          </cell>
          <cell r="R279">
            <v>861.84</v>
          </cell>
          <cell r="S279">
            <v>1083.3</v>
          </cell>
          <cell r="T279">
            <v>861.84</v>
          </cell>
          <cell r="U279">
            <v>1083.3</v>
          </cell>
          <cell r="V279">
            <v>861.84</v>
          </cell>
          <cell r="W279">
            <v>1083.3</v>
          </cell>
          <cell r="X279">
            <v>861.84</v>
          </cell>
          <cell r="Y279">
            <v>1083.3</v>
          </cell>
          <cell r="Z279">
            <v>861.84</v>
          </cell>
          <cell r="AA279">
            <v>20916.359999999997</v>
          </cell>
        </row>
        <row r="280">
          <cell r="B280" t="str">
            <v>2.1.6.  Tributos s/ Faturamento</v>
          </cell>
          <cell r="G280">
            <v>2455.3335373874997</v>
          </cell>
          <cell r="H280">
            <v>3398.9878158221372</v>
          </cell>
          <cell r="I280">
            <v>5011.8446014666233</v>
          </cell>
          <cell r="J280">
            <v>5762.5563305578999</v>
          </cell>
          <cell r="K280">
            <v>7522.6455697456586</v>
          </cell>
          <cell r="L280">
            <v>7777.0805769112958</v>
          </cell>
          <cell r="M280">
            <v>8523.5610451538159</v>
          </cell>
          <cell r="N280">
            <v>8096.3457526189541</v>
          </cell>
          <cell r="O280">
            <v>8363.8066966355836</v>
          </cell>
          <cell r="P280">
            <v>8613.7018033395525</v>
          </cell>
          <cell r="Q280">
            <v>8868.3820387712949</v>
          </cell>
          <cell r="R280">
            <v>9137.6675664826325</v>
          </cell>
          <cell r="S280">
            <v>9415.1929956348413</v>
          </cell>
          <cell r="T280">
            <v>9732.7315021794511</v>
          </cell>
          <cell r="U280">
            <v>10048.641541673434</v>
          </cell>
          <cell r="V280">
            <v>10318.492010184034</v>
          </cell>
          <cell r="W280">
            <v>10667.260880779266</v>
          </cell>
          <cell r="X280">
            <v>11062.60951761475</v>
          </cell>
          <cell r="Y280">
            <v>11370.937408533331</v>
          </cell>
          <cell r="Z280">
            <v>11680.787567696787</v>
          </cell>
          <cell r="AA280">
            <v>167828.56675918883</v>
          </cell>
        </row>
        <row r="281">
          <cell r="B281" t="str">
            <v>2.1.7.  Seguros</v>
          </cell>
          <cell r="G281">
            <v>1236.2652794844441</v>
          </cell>
          <cell r="H281">
            <v>1456.2926745394443</v>
          </cell>
          <cell r="I281">
            <v>1279.774836888889</v>
          </cell>
          <cell r="J281">
            <v>1517.0118339999999</v>
          </cell>
          <cell r="K281">
            <v>1410.9657582222223</v>
          </cell>
          <cell r="L281">
            <v>1401.8755313333336</v>
          </cell>
          <cell r="M281">
            <v>1424.8455664444446</v>
          </cell>
          <cell r="N281">
            <v>1471.4558097777781</v>
          </cell>
          <cell r="O281">
            <v>1499.6461595555559</v>
          </cell>
          <cell r="P281">
            <v>1644.0042637777776</v>
          </cell>
          <cell r="Q281">
            <v>1597.6769466666667</v>
          </cell>
          <cell r="R281">
            <v>1633.7953060000002</v>
          </cell>
          <cell r="S281">
            <v>1696.7792486666667</v>
          </cell>
          <cell r="T281">
            <v>1742.8741980000002</v>
          </cell>
          <cell r="U281">
            <v>1711.6297120000004</v>
          </cell>
          <cell r="V281">
            <v>1822.0301002222225</v>
          </cell>
          <cell r="W281">
            <v>1853.2553173333333</v>
          </cell>
          <cell r="X281">
            <v>1997.4142788888889</v>
          </cell>
          <cell r="Y281">
            <v>1909.6649231111114</v>
          </cell>
          <cell r="Z281">
            <v>2026.0073339999999</v>
          </cell>
          <cell r="AA281">
            <v>32333.26507891278</v>
          </cell>
        </row>
        <row r="282">
          <cell r="B282" t="str">
            <v xml:space="preserve">2.1.8.  Garantias </v>
          </cell>
          <cell r="G282">
            <v>897.50101350300019</v>
          </cell>
          <cell r="H282">
            <v>894.81601350300014</v>
          </cell>
          <cell r="I282">
            <v>892.13101350300019</v>
          </cell>
          <cell r="J282">
            <v>889.44601350300013</v>
          </cell>
          <cell r="K282">
            <v>854.25080900200021</v>
          </cell>
          <cell r="L282">
            <v>818.35940900200012</v>
          </cell>
          <cell r="M282">
            <v>810.17760900200005</v>
          </cell>
          <cell r="N282">
            <v>806.77580900200019</v>
          </cell>
          <cell r="O282">
            <v>799.9084090020001</v>
          </cell>
          <cell r="P282">
            <v>794.67540900200015</v>
          </cell>
          <cell r="Q282">
            <v>758.50080900200021</v>
          </cell>
          <cell r="R282">
            <v>743.9102090020001</v>
          </cell>
          <cell r="S282">
            <v>728.32120900200005</v>
          </cell>
          <cell r="T282">
            <v>704.56740900200009</v>
          </cell>
          <cell r="U282">
            <v>678.66240900200012</v>
          </cell>
          <cell r="V282">
            <v>675.36140900200019</v>
          </cell>
          <cell r="W282">
            <v>650.63880900200013</v>
          </cell>
          <cell r="X282">
            <v>629.0130090020001</v>
          </cell>
          <cell r="Y282">
            <v>590.43360900200014</v>
          </cell>
          <cell r="Z282">
            <v>586.99500900200007</v>
          </cell>
          <cell r="AA282">
            <v>15204.445398044005</v>
          </cell>
        </row>
        <row r="283">
          <cell r="B283" t="str">
            <v>2.2.  INVESTIMENTOS / IMOBILIZADO     (2.2.1.+ ... + 2.2.7)</v>
          </cell>
          <cell r="G283">
            <v>38416.639999999999</v>
          </cell>
          <cell r="H283">
            <v>52346.149999999994</v>
          </cell>
          <cell r="I283">
            <v>25720.190000000002</v>
          </cell>
          <cell r="J283">
            <v>37032.100000000006</v>
          </cell>
          <cell r="K283">
            <v>36887.46</v>
          </cell>
          <cell r="L283">
            <v>67250.570000000007</v>
          </cell>
          <cell r="M283">
            <v>51423.214249355035</v>
          </cell>
          <cell r="N283">
            <v>36511.120000000003</v>
          </cell>
          <cell r="O283">
            <v>18087.849999999999</v>
          </cell>
          <cell r="P283">
            <v>16539.82</v>
          </cell>
          <cell r="Q283">
            <v>19438.670000000002</v>
          </cell>
          <cell r="R283">
            <v>17681.3</v>
          </cell>
          <cell r="S283">
            <v>20195.73</v>
          </cell>
          <cell r="T283">
            <v>34369.83</v>
          </cell>
          <cell r="U283">
            <v>6506.2100000000009</v>
          </cell>
          <cell r="V283">
            <v>7092.5700000000033</v>
          </cell>
          <cell r="W283">
            <v>3534.15</v>
          </cell>
          <cell r="X283">
            <v>32667.02</v>
          </cell>
          <cell r="Y283">
            <v>28060.95</v>
          </cell>
          <cell r="Z283">
            <v>31959.329999999998</v>
          </cell>
          <cell r="AA283">
            <v>581720.87424935505</v>
          </cell>
        </row>
        <row r="284">
          <cell r="B284" t="str">
            <v xml:space="preserve">2.2.1.  Ampliação Principal </v>
          </cell>
          <cell r="G284">
            <v>3618.28</v>
          </cell>
          <cell r="H284">
            <v>13695.91</v>
          </cell>
          <cell r="I284">
            <v>6674.4400000000005</v>
          </cell>
          <cell r="J284">
            <v>9871.4</v>
          </cell>
          <cell r="K284">
            <v>15029.04</v>
          </cell>
          <cell r="L284">
            <v>34432.239999999998</v>
          </cell>
          <cell r="M284">
            <v>22720.11</v>
          </cell>
          <cell r="N284">
            <v>9054.06</v>
          </cell>
          <cell r="O284">
            <v>5986.88</v>
          </cell>
          <cell r="P284">
            <v>6594.43</v>
          </cell>
          <cell r="Q284">
            <v>3664.38</v>
          </cell>
          <cell r="R284">
            <v>625.02</v>
          </cell>
          <cell r="S284">
            <v>1156.3700000000001</v>
          </cell>
          <cell r="T284">
            <v>3373.87</v>
          </cell>
          <cell r="U284">
            <v>2236.7000000000003</v>
          </cell>
          <cell r="V284">
            <v>365.64000000000124</v>
          </cell>
          <cell r="W284">
            <v>147.50000000000182</v>
          </cell>
          <cell r="X284">
            <v>880.97</v>
          </cell>
          <cell r="Y284">
            <v>0</v>
          </cell>
          <cell r="Z284">
            <v>7932.14</v>
          </cell>
          <cell r="AA284">
            <v>148059.38000000003</v>
          </cell>
        </row>
        <row r="285">
          <cell r="B285" t="str">
            <v>2.2.2.  Demais Obras de Ampliação/Melhoramentos</v>
          </cell>
          <cell r="G285">
            <v>11617.53</v>
          </cell>
          <cell r="H285">
            <v>10483.709999999999</v>
          </cell>
          <cell r="I285">
            <v>6362.7100000000019</v>
          </cell>
          <cell r="J285">
            <v>10159.080000000002</v>
          </cell>
          <cell r="K285">
            <v>11207.75</v>
          </cell>
          <cell r="L285">
            <v>21513.870000000003</v>
          </cell>
          <cell r="M285">
            <v>5541.2500000000018</v>
          </cell>
          <cell r="N285">
            <v>16426.55</v>
          </cell>
          <cell r="O285">
            <v>9348.9500000000007</v>
          </cell>
          <cell r="P285">
            <v>3051.5299999999997</v>
          </cell>
          <cell r="Q285">
            <v>2850.2</v>
          </cell>
          <cell r="R285">
            <v>511.15</v>
          </cell>
          <cell r="S285">
            <v>1451.2500000000009</v>
          </cell>
          <cell r="T285">
            <v>13481.060000000001</v>
          </cell>
          <cell r="U285">
            <v>1033.8500000000004</v>
          </cell>
          <cell r="V285">
            <v>1.8189894035458565E-12</v>
          </cell>
          <cell r="W285">
            <v>-1.8189894035458565E-12</v>
          </cell>
          <cell r="X285">
            <v>2054.33</v>
          </cell>
          <cell r="Y285">
            <v>0</v>
          </cell>
          <cell r="Z285">
            <v>5073.95</v>
          </cell>
          <cell r="AA285">
            <v>132168.72</v>
          </cell>
        </row>
        <row r="286">
          <cell r="B286" t="str">
            <v xml:space="preserve">2.2.3.  Equipamentos, Veiculos e Sist. Controle </v>
          </cell>
          <cell r="G286">
            <v>17448.439999999999</v>
          </cell>
          <cell r="H286">
            <v>5868.53</v>
          </cell>
          <cell r="I286">
            <v>231</v>
          </cell>
          <cell r="J286">
            <v>8464.82</v>
          </cell>
          <cell r="K286">
            <v>707.30000000000007</v>
          </cell>
          <cell r="L286">
            <v>387.75</v>
          </cell>
          <cell r="M286">
            <v>3390.03</v>
          </cell>
          <cell r="N286">
            <v>1474.3200000000002</v>
          </cell>
          <cell r="O286">
            <v>1371.42</v>
          </cell>
          <cell r="P286">
            <v>723.25</v>
          </cell>
          <cell r="Q286">
            <v>12852.6</v>
          </cell>
          <cell r="R286">
            <v>5374.66</v>
          </cell>
          <cell r="S286">
            <v>1111.3899999999999</v>
          </cell>
          <cell r="T286">
            <v>3401.5899999999997</v>
          </cell>
          <cell r="U286">
            <v>2634</v>
          </cell>
          <cell r="V286">
            <v>879.67</v>
          </cell>
          <cell r="W286">
            <v>1545.84</v>
          </cell>
          <cell r="X286">
            <v>2871.58</v>
          </cell>
          <cell r="Y286">
            <v>514.25</v>
          </cell>
          <cell r="Z286">
            <v>2729.72</v>
          </cell>
          <cell r="AA286">
            <v>73982.159999999989</v>
          </cell>
        </row>
        <row r="287">
          <cell r="B287" t="str">
            <v>2.2.4.  Desapropriações</v>
          </cell>
          <cell r="G287">
            <v>821</v>
          </cell>
          <cell r="H287">
            <v>1118</v>
          </cell>
          <cell r="I287">
            <v>328</v>
          </cell>
          <cell r="J287">
            <v>880</v>
          </cell>
          <cell r="K287">
            <v>1244</v>
          </cell>
          <cell r="L287">
            <v>0</v>
          </cell>
          <cell r="M287">
            <v>14951.37424935504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196</v>
          </cell>
          <cell r="T287">
            <v>256</v>
          </cell>
          <cell r="U287">
            <v>0</v>
          </cell>
          <cell r="V287">
            <v>320</v>
          </cell>
          <cell r="W287">
            <v>424</v>
          </cell>
          <cell r="X287">
            <v>0</v>
          </cell>
          <cell r="Y287">
            <v>0</v>
          </cell>
          <cell r="Z287">
            <v>0</v>
          </cell>
          <cell r="AA287">
            <v>20538.374249355038</v>
          </cell>
        </row>
        <row r="288">
          <cell r="B288" t="str">
            <v xml:space="preserve">2.2.5.  Conservação Especial </v>
          </cell>
          <cell r="G288">
            <v>3911.39</v>
          </cell>
          <cell r="H288">
            <v>21180</v>
          </cell>
          <cell r="I288">
            <v>12124.04</v>
          </cell>
          <cell r="J288">
            <v>7656.7999999999993</v>
          </cell>
          <cell r="K288">
            <v>8699.369999999999</v>
          </cell>
          <cell r="L288">
            <v>10916.71</v>
          </cell>
          <cell r="M288">
            <v>4820.45</v>
          </cell>
          <cell r="N288">
            <v>9556.19</v>
          </cell>
          <cell r="O288">
            <v>1380.6</v>
          </cell>
          <cell r="P288">
            <v>6170.6100000000006</v>
          </cell>
          <cell r="Q288">
            <v>71.490000000000009</v>
          </cell>
          <cell r="R288">
            <v>11170.47</v>
          </cell>
          <cell r="S288">
            <v>16280.72</v>
          </cell>
          <cell r="T288">
            <v>13857.31</v>
          </cell>
          <cell r="U288">
            <v>601.66</v>
          </cell>
          <cell r="V288">
            <v>5527.26</v>
          </cell>
          <cell r="W288">
            <v>1416.81</v>
          </cell>
          <cell r="X288">
            <v>26860.14</v>
          </cell>
          <cell r="Y288">
            <v>27546.7</v>
          </cell>
          <cell r="Z288">
            <v>16223.519999999999</v>
          </cell>
          <cell r="AA288">
            <v>205972.24000000002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1000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1000</v>
          </cell>
        </row>
        <row r="291">
          <cell r="B291" t="str">
            <v>2.3.  DIREITO DE CONCESSÃO     (2.3.1.+ ... + 2.3.2)</v>
          </cell>
          <cell r="G291">
            <v>5876.3343252499999</v>
          </cell>
          <cell r="H291">
            <v>4803.1754443269474</v>
          </cell>
          <cell r="I291">
            <v>4829.9358774783523</v>
          </cell>
          <cell r="J291">
            <v>4717.9288902779654</v>
          </cell>
          <cell r="K291">
            <v>4938.8566356862275</v>
          </cell>
          <cell r="L291">
            <v>5051.4581192259475</v>
          </cell>
          <cell r="M291">
            <v>5406.1117594523603</v>
          </cell>
          <cell r="N291">
            <v>5631.1260325186058</v>
          </cell>
          <cell r="O291">
            <v>5736.0507612875917</v>
          </cell>
          <cell r="P291">
            <v>5833.9851602952431</v>
          </cell>
          <cell r="Q291">
            <v>5929.9705683184357</v>
          </cell>
          <cell r="R291">
            <v>6029.7761131441721</v>
          </cell>
          <cell r="S291">
            <v>6132.4036748310209</v>
          </cell>
          <cell r="T291">
            <v>6250.5740052526089</v>
          </cell>
          <cell r="U291">
            <v>6367.3726070268003</v>
          </cell>
          <cell r="V291">
            <v>6466.2372563463286</v>
          </cell>
          <cell r="W291">
            <v>6595.4776069604195</v>
          </cell>
          <cell r="X291">
            <v>6741.1136316952616</v>
          </cell>
          <cell r="Y291">
            <v>6853.9308509553257</v>
          </cell>
          <cell r="Z291">
            <v>6967.0624761946328</v>
          </cell>
          <cell r="AA291">
            <v>117158.88179652425</v>
          </cell>
        </row>
        <row r="292">
          <cell r="B292" t="str">
            <v>2.3.1.  Valor Variável da Concessão</v>
          </cell>
          <cell r="G292">
            <v>1938.3343252499997</v>
          </cell>
          <cell r="H292">
            <v>2655.1754443269469</v>
          </cell>
          <cell r="I292">
            <v>2681.9358774783523</v>
          </cell>
          <cell r="J292">
            <v>2633.9288902779654</v>
          </cell>
          <cell r="K292">
            <v>2790.8566356862275</v>
          </cell>
          <cell r="L292">
            <v>2903.4581192259475</v>
          </cell>
          <cell r="M292">
            <v>3258.1117594523598</v>
          </cell>
          <cell r="N292">
            <v>3483.1260325186058</v>
          </cell>
          <cell r="O292">
            <v>3588.0507612875913</v>
          </cell>
          <cell r="P292">
            <v>3685.9851602952431</v>
          </cell>
          <cell r="Q292">
            <v>3781.9705683184357</v>
          </cell>
          <cell r="R292">
            <v>3881.7761131441721</v>
          </cell>
          <cell r="S292">
            <v>3984.4036748310205</v>
          </cell>
          <cell r="T292">
            <v>4102.5740052526089</v>
          </cell>
          <cell r="U292">
            <v>4219.3726070268003</v>
          </cell>
          <cell r="V292">
            <v>4318.2372563463286</v>
          </cell>
          <cell r="W292">
            <v>4447.4776069604195</v>
          </cell>
          <cell r="X292">
            <v>4593.1136316952616</v>
          </cell>
          <cell r="Y292">
            <v>4705.9308509553257</v>
          </cell>
          <cell r="Z292">
            <v>4819.0624761946328</v>
          </cell>
          <cell r="AA292">
            <v>72472.881796524249</v>
          </cell>
        </row>
        <row r="293">
          <cell r="B293" t="str">
            <v xml:space="preserve">2.3.2.  Valor Fixo da Concessão </v>
          </cell>
          <cell r="G293">
            <v>3938.0000000000005</v>
          </cell>
          <cell r="H293">
            <v>2148</v>
          </cell>
          <cell r="I293">
            <v>2148</v>
          </cell>
          <cell r="J293">
            <v>2084</v>
          </cell>
          <cell r="K293">
            <v>2148</v>
          </cell>
          <cell r="L293">
            <v>2148</v>
          </cell>
          <cell r="M293">
            <v>2148</v>
          </cell>
          <cell r="N293">
            <v>2148</v>
          </cell>
          <cell r="O293">
            <v>2148</v>
          </cell>
          <cell r="P293">
            <v>2148</v>
          </cell>
          <cell r="Q293">
            <v>2148</v>
          </cell>
          <cell r="R293">
            <v>2148</v>
          </cell>
          <cell r="S293">
            <v>2148</v>
          </cell>
          <cell r="T293">
            <v>2148</v>
          </cell>
          <cell r="U293">
            <v>2148</v>
          </cell>
          <cell r="V293">
            <v>2148</v>
          </cell>
          <cell r="W293">
            <v>2148</v>
          </cell>
          <cell r="X293">
            <v>2148</v>
          </cell>
          <cell r="Y293">
            <v>2148</v>
          </cell>
          <cell r="Z293">
            <v>2148</v>
          </cell>
          <cell r="AA293">
            <v>44686</v>
          </cell>
        </row>
        <row r="294">
          <cell r="B294" t="str">
            <v>2.4.  DESEMBOLSOS  SOBRE O LUCRO     (2.4.1. + 2.4.2)</v>
          </cell>
          <cell r="G294">
            <v>6654.1797840594982</v>
          </cell>
          <cell r="H294">
            <v>9589.764448676422</v>
          </cell>
          <cell r="I294">
            <v>6888.264166567702</v>
          </cell>
          <cell r="J294">
            <v>4601.6145067448469</v>
          </cell>
          <cell r="K294">
            <v>3815.1683005385712</v>
          </cell>
          <cell r="L294">
            <v>2312.8829406045497</v>
          </cell>
          <cell r="M294">
            <v>2603.7230105478716</v>
          </cell>
          <cell r="N294">
            <v>3381.9068708049754</v>
          </cell>
          <cell r="O294">
            <v>4862.9783004557303</v>
          </cell>
          <cell r="P294">
            <v>7204.8351121294245</v>
          </cell>
          <cell r="Q294">
            <v>8348.553572255194</v>
          </cell>
          <cell r="R294">
            <v>10189.417158161972</v>
          </cell>
          <cell r="S294">
            <v>11793.01882917826</v>
          </cell>
          <cell r="T294">
            <v>14154.688766055793</v>
          </cell>
          <cell r="U294">
            <v>16901.830856763754</v>
          </cell>
          <cell r="V294">
            <v>18839.524499054423</v>
          </cell>
          <cell r="W294">
            <v>20398.860395422202</v>
          </cell>
          <cell r="X294">
            <v>18951.15768052882</v>
          </cell>
          <cell r="Y294">
            <v>16174.105572821045</v>
          </cell>
          <cell r="Z294">
            <v>7477.5824712342983</v>
          </cell>
          <cell r="AA294">
            <v>195144.05724260534</v>
          </cell>
        </row>
        <row r="295">
          <cell r="B295" t="str">
            <v xml:space="preserve">2.4.1.  Contribuição Social  </v>
          </cell>
          <cell r="G295">
            <v>1618.9526749235149</v>
          </cell>
          <cell r="H295">
            <v>2330.609563315496</v>
          </cell>
          <cell r="I295">
            <v>1675.7004040164124</v>
          </cell>
          <cell r="J295">
            <v>1121.3610925442058</v>
          </cell>
          <cell r="K295">
            <v>930.70746679722924</v>
          </cell>
          <cell r="L295">
            <v>566.51707651019399</v>
          </cell>
          <cell r="M295">
            <v>637.02376013281719</v>
          </cell>
          <cell r="N295">
            <v>825.67439292241829</v>
          </cell>
          <cell r="O295">
            <v>1184.7220122316924</v>
          </cell>
          <cell r="P295">
            <v>1752.4448756677393</v>
          </cell>
          <cell r="Q295">
            <v>2029.7099569103509</v>
          </cell>
          <cell r="R295">
            <v>2475.9799171301747</v>
          </cell>
          <cell r="S295">
            <v>2864.731837376547</v>
          </cell>
          <cell r="T295">
            <v>3437.2578826801928</v>
          </cell>
          <cell r="U295">
            <v>4103.2317228518186</v>
          </cell>
          <cell r="V295">
            <v>4572.9756361344052</v>
          </cell>
          <cell r="W295">
            <v>4950.9964594962903</v>
          </cell>
          <cell r="X295">
            <v>4600.0382255827444</v>
          </cell>
          <cell r="Y295">
            <v>3926.8134721990418</v>
          </cell>
          <cell r="Z295">
            <v>1818.5654475719509</v>
          </cell>
          <cell r="AA295">
            <v>47424.013876995239</v>
          </cell>
        </row>
        <row r="296">
          <cell r="B296" t="str">
            <v xml:space="preserve">2.4.2.  Imposto de Renda  </v>
          </cell>
          <cell r="G296">
            <v>5035.2271091359835</v>
          </cell>
          <cell r="H296">
            <v>7259.1548853609256</v>
          </cell>
          <cell r="I296">
            <v>5212.56376255129</v>
          </cell>
          <cell r="J296">
            <v>3480.2534142006416</v>
          </cell>
          <cell r="K296">
            <v>2884.460833741342</v>
          </cell>
          <cell r="L296">
            <v>1746.3658640943559</v>
          </cell>
          <cell r="M296">
            <v>1966.6992504150544</v>
          </cell>
          <cell r="N296">
            <v>2556.2324778825573</v>
          </cell>
          <cell r="O296">
            <v>3678.2562882240377</v>
          </cell>
          <cell r="P296">
            <v>5452.3902364616852</v>
          </cell>
          <cell r="Q296">
            <v>6318.8436153448438</v>
          </cell>
          <cell r="R296">
            <v>7713.4372410317974</v>
          </cell>
          <cell r="S296">
            <v>8928.2869918017132</v>
          </cell>
          <cell r="T296">
            <v>10717.4308833756</v>
          </cell>
          <cell r="U296">
            <v>12798.599133911935</v>
          </cell>
          <cell r="V296">
            <v>14266.548862920017</v>
          </cell>
          <cell r="W296">
            <v>15447.86393592591</v>
          </cell>
          <cell r="X296">
            <v>14351.119454946076</v>
          </cell>
          <cell r="Y296">
            <v>12247.292100622004</v>
          </cell>
          <cell r="Z296">
            <v>5659.0170236623471</v>
          </cell>
          <cell r="AA296">
            <v>147720.04336561009</v>
          </cell>
        </row>
        <row r="297">
          <cell r="B297" t="str">
            <v>3.  SALDO DO CAIXA     (1 - 2)</v>
          </cell>
          <cell r="G297">
            <v>-22335.61334751558</v>
          </cell>
          <cell r="H297">
            <v>-22182.683815127457</v>
          </cell>
          <cell r="I297">
            <v>2159.3787812982482</v>
          </cell>
          <cell r="J297">
            <v>-9166.1104522814712</v>
          </cell>
          <cell r="K297">
            <v>-6007.2620679123938</v>
          </cell>
          <cell r="L297">
            <v>-31014.145336566304</v>
          </cell>
          <cell r="M297">
            <v>-8171.9754008410528</v>
          </cell>
          <cell r="N297">
            <v>13863.424244495473</v>
          </cell>
          <cell r="O297">
            <v>33708.631901598113</v>
          </cell>
          <cell r="P297">
            <v>35933.546522391116</v>
          </cell>
          <cell r="Q297">
            <v>34619.999218800222</v>
          </cell>
          <cell r="R297">
            <v>37714.964609944305</v>
          </cell>
          <cell r="S297">
            <v>36389.166893374131</v>
          </cell>
          <cell r="T297">
            <v>23536.079620561082</v>
          </cell>
          <cell r="U297">
            <v>51663.993716377692</v>
          </cell>
          <cell r="V297">
            <v>52135.714818840235</v>
          </cell>
          <cell r="W297">
            <v>57761.378273143317</v>
          </cell>
          <cell r="X297">
            <v>34537.060582844832</v>
          </cell>
          <cell r="Y297">
            <v>45123.160090292033</v>
          </cell>
          <cell r="Z297">
            <v>53334.501934040614</v>
          </cell>
          <cell r="AA297">
            <v>413603.2107877573</v>
          </cell>
        </row>
        <row r="298">
          <cell r="B298" t="str">
            <v xml:space="preserve">4. T.I.R. (Taxa Interna de Retorno) Anual do Projeto     </v>
          </cell>
          <cell r="G298">
            <v>0.17469029539595923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154777.12166111113</v>
          </cell>
          <cell r="H303">
            <v>159378.19531094446</v>
          </cell>
          <cell r="I303">
            <v>164117.30117027281</v>
          </cell>
          <cell r="J303">
            <v>168998.580205381</v>
          </cell>
          <cell r="K303">
            <v>174026.29761154242</v>
          </cell>
          <cell r="L303">
            <v>179204.84653988871</v>
          </cell>
          <cell r="M303">
            <v>184538.75193608538</v>
          </cell>
          <cell r="N303">
            <v>190032.67449416794</v>
          </cell>
          <cell r="O303">
            <v>195691.41472899297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1570765.1836583866</v>
          </cell>
        </row>
        <row r="304">
          <cell r="B304" t="str">
            <v>1.1.  RECEITAS     (1.1.1.+ ... + 1.1.4)</v>
          </cell>
          <cell r="G304">
            <v>154777.12166111113</v>
          </cell>
          <cell r="H304">
            <v>159378.19531094446</v>
          </cell>
          <cell r="I304">
            <v>164117.30117027281</v>
          </cell>
          <cell r="J304">
            <v>168998.580205381</v>
          </cell>
          <cell r="K304">
            <v>174026.29761154242</v>
          </cell>
          <cell r="L304">
            <v>179204.84653988871</v>
          </cell>
          <cell r="M304">
            <v>184538.75193608538</v>
          </cell>
          <cell r="N304">
            <v>190032.67449416794</v>
          </cell>
          <cell r="O304">
            <v>195691.41472899297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1570765.1836583866</v>
          </cell>
        </row>
        <row r="305">
          <cell r="B305" t="str">
            <v>1.1.1   Receitas de Pedágio</v>
          </cell>
          <cell r="G305">
            <v>153369.12166111113</v>
          </cell>
          <cell r="H305">
            <v>157970.19531094446</v>
          </cell>
          <cell r="I305">
            <v>162709.30117027281</v>
          </cell>
          <cell r="J305">
            <v>167590.580205381</v>
          </cell>
          <cell r="K305">
            <v>172618.29761154242</v>
          </cell>
          <cell r="L305">
            <v>177796.84653988871</v>
          </cell>
          <cell r="M305">
            <v>183130.75193608538</v>
          </cell>
          <cell r="N305">
            <v>188624.67449416794</v>
          </cell>
          <cell r="O305">
            <v>194283.41472899297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1558093.1836583866</v>
          </cell>
        </row>
        <row r="306">
          <cell r="B306" t="str">
            <v>1.1.2   Outras Receitas Operacionais</v>
          </cell>
          <cell r="G306">
            <v>1408</v>
          </cell>
          <cell r="H306">
            <v>1408</v>
          </cell>
          <cell r="I306">
            <v>1408</v>
          </cell>
          <cell r="J306">
            <v>1408</v>
          </cell>
          <cell r="K306">
            <v>1408</v>
          </cell>
          <cell r="L306">
            <v>1408</v>
          </cell>
          <cell r="M306">
            <v>1408</v>
          </cell>
          <cell r="N306">
            <v>1408</v>
          </cell>
          <cell r="O306">
            <v>1408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12672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89279.870750877963</v>
          </cell>
          <cell r="H309">
            <v>91187.6992652763</v>
          </cell>
          <cell r="I309">
            <v>93152.762635106599</v>
          </cell>
          <cell r="J309">
            <v>95176.777906031799</v>
          </cell>
          <cell r="K309">
            <v>97261.513635084732</v>
          </cell>
          <cell r="L309">
            <v>99408.791436009284</v>
          </cell>
          <cell r="M309">
            <v>101620.48757096159</v>
          </cell>
          <cell r="N309">
            <v>103898.53458996242</v>
          </cell>
          <cell r="O309">
            <v>106244.92301953329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877231.36080884398</v>
          </cell>
        </row>
        <row r="310">
          <cell r="B310" t="str">
            <v>2.1.  OPERACIONAIS     (2.1.1.+ ... + 2.1.8)</v>
          </cell>
          <cell r="G310">
            <v>52412.537996004408</v>
          </cell>
          <cell r="H310">
            <v>52855.810577484546</v>
          </cell>
          <cell r="I310">
            <v>53312.381336409075</v>
          </cell>
          <cell r="J310">
            <v>53782.649218101353</v>
          </cell>
          <cell r="K310">
            <v>54267.025136244389</v>
          </cell>
          <cell r="L310">
            <v>54765.932331931719</v>
          </cell>
          <cell r="M310">
            <v>55279.80674348968</v>
          </cell>
          <cell r="N310">
            <v>55809.097387394366</v>
          </cell>
          <cell r="O310">
            <v>56354.266750616196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488839.50747767574</v>
          </cell>
        </row>
        <row r="311">
          <cell r="B311" t="str">
            <v xml:space="preserve">2.1.1.  Pessoal / Administradores   </v>
          </cell>
          <cell r="G311">
            <v>23995</v>
          </cell>
          <cell r="H311">
            <v>23995</v>
          </cell>
          <cell r="I311">
            <v>23995</v>
          </cell>
          <cell r="J311">
            <v>23995</v>
          </cell>
          <cell r="K311">
            <v>23995</v>
          </cell>
          <cell r="L311">
            <v>23995</v>
          </cell>
          <cell r="M311">
            <v>23995</v>
          </cell>
          <cell r="N311">
            <v>23995</v>
          </cell>
          <cell r="O311">
            <v>23995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215955</v>
          </cell>
        </row>
        <row r="312">
          <cell r="B312" t="str">
            <v xml:space="preserve">2.1.2.  Conservação de Rotina  </v>
          </cell>
          <cell r="G312">
            <v>8293</v>
          </cell>
          <cell r="H312">
            <v>8293</v>
          </cell>
          <cell r="I312">
            <v>8293</v>
          </cell>
          <cell r="J312">
            <v>8293</v>
          </cell>
          <cell r="K312">
            <v>8293</v>
          </cell>
          <cell r="L312">
            <v>8293</v>
          </cell>
          <cell r="M312">
            <v>8293</v>
          </cell>
          <cell r="N312">
            <v>8293</v>
          </cell>
          <cell r="O312">
            <v>8293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74637</v>
          </cell>
        </row>
        <row r="313">
          <cell r="B313" t="str">
            <v xml:space="preserve">2.1.3.  Consumo   </v>
          </cell>
          <cell r="G313">
            <v>2516</v>
          </cell>
          <cell r="H313">
            <v>2516</v>
          </cell>
          <cell r="I313">
            <v>2516</v>
          </cell>
          <cell r="J313">
            <v>2516</v>
          </cell>
          <cell r="K313">
            <v>2516</v>
          </cell>
          <cell r="L313">
            <v>2516</v>
          </cell>
          <cell r="M313">
            <v>2516</v>
          </cell>
          <cell r="N313">
            <v>2516</v>
          </cell>
          <cell r="O313">
            <v>2516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22644</v>
          </cell>
        </row>
        <row r="314">
          <cell r="B314" t="str">
            <v>2.1.4.  Transportes</v>
          </cell>
          <cell r="G314">
            <v>1497</v>
          </cell>
          <cell r="H314">
            <v>1497</v>
          </cell>
          <cell r="I314">
            <v>1497</v>
          </cell>
          <cell r="J314">
            <v>1497</v>
          </cell>
          <cell r="K314">
            <v>1497</v>
          </cell>
          <cell r="L314">
            <v>1497</v>
          </cell>
          <cell r="M314">
            <v>1497</v>
          </cell>
          <cell r="N314">
            <v>1497</v>
          </cell>
          <cell r="O314">
            <v>1497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13473</v>
          </cell>
        </row>
        <row r="315">
          <cell r="B315" t="str">
            <v>2.1.5.  Diversas</v>
          </cell>
          <cell r="G315">
            <v>861.84</v>
          </cell>
          <cell r="H315">
            <v>861.84</v>
          </cell>
          <cell r="I315">
            <v>861.84</v>
          </cell>
          <cell r="J315">
            <v>861.84</v>
          </cell>
          <cell r="K315">
            <v>861.84</v>
          </cell>
          <cell r="L315">
            <v>861.84</v>
          </cell>
          <cell r="M315">
            <v>861.84</v>
          </cell>
          <cell r="N315">
            <v>861.84</v>
          </cell>
          <cell r="O315">
            <v>861.84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7756.56</v>
          </cell>
        </row>
        <row r="316">
          <cell r="B316" t="str">
            <v>2.1.6.  Tributos s/ Faturamento</v>
          </cell>
          <cell r="G316">
            <v>13388.221023686114</v>
          </cell>
          <cell r="H316">
            <v>13786.213894396697</v>
          </cell>
          <cell r="I316">
            <v>14196.146551228598</v>
          </cell>
          <cell r="J316">
            <v>14618.377187765456</v>
          </cell>
          <cell r="K316">
            <v>15053.27474339842</v>
          </cell>
          <cell r="L316">
            <v>15501.219225700372</v>
          </cell>
          <cell r="M316">
            <v>15962.602042471384</v>
          </cell>
          <cell r="N316">
            <v>16437.826343745528</v>
          </cell>
          <cell r="O316">
            <v>16927.307374057891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135871.18838645046</v>
          </cell>
        </row>
        <row r="317">
          <cell r="B317" t="str">
            <v>2.1.7.  Seguros</v>
          </cell>
          <cell r="G317">
            <v>1514.9084753170948</v>
          </cell>
          <cell r="H317">
            <v>1558.7333295766077</v>
          </cell>
          <cell r="I317">
            <v>1603.8729294639058</v>
          </cell>
          <cell r="J317">
            <v>1650.3667173478232</v>
          </cell>
          <cell r="K317">
            <v>1698.2553188682577</v>
          </cell>
          <cell r="L317">
            <v>1747.5805784343056</v>
          </cell>
          <cell r="M317">
            <v>1798.3855957873348</v>
          </cell>
          <cell r="N317">
            <v>1850.714763660955</v>
          </cell>
          <cell r="O317">
            <v>1904.6138065707835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15327.431515027069</v>
          </cell>
        </row>
        <row r="318">
          <cell r="B318" t="str">
            <v xml:space="preserve">2.1.8.  Garantias </v>
          </cell>
          <cell r="G318">
            <v>346.56849700120341</v>
          </cell>
          <cell r="H318">
            <v>348.02335351123952</v>
          </cell>
          <cell r="I318">
            <v>349.52185571657668</v>
          </cell>
          <cell r="J318">
            <v>351.06531298807403</v>
          </cell>
          <cell r="K318">
            <v>352.6550739777162</v>
          </cell>
          <cell r="L318">
            <v>354.29252779704768</v>
          </cell>
          <cell r="M318">
            <v>355.97910523095914</v>
          </cell>
          <cell r="N318">
            <v>357.7162799878879</v>
          </cell>
          <cell r="O318">
            <v>359.50556998752461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3175.3275761982295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4643.3136498333333</v>
          </cell>
          <cell r="H327">
            <v>4781.345859328334</v>
          </cell>
          <cell r="I327">
            <v>4923.5190351081837</v>
          </cell>
          <cell r="J327">
            <v>5069.9574061614303</v>
          </cell>
          <cell r="K327">
            <v>5220.7889283462728</v>
          </cell>
          <cell r="L327">
            <v>5376.1453961966608</v>
          </cell>
          <cell r="M327">
            <v>5536.1625580825612</v>
          </cell>
          <cell r="N327">
            <v>5700.9802348250378</v>
          </cell>
          <cell r="O327">
            <v>5870.7424418697892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47122.955509751606</v>
          </cell>
        </row>
        <row r="328">
          <cell r="B328" t="str">
            <v>2.3.1.  Valor Variável da Concessão</v>
          </cell>
          <cell r="G328">
            <v>4643.3136498333333</v>
          </cell>
          <cell r="H328">
            <v>4781.345859328334</v>
          </cell>
          <cell r="I328">
            <v>4923.5190351081837</v>
          </cell>
          <cell r="J328">
            <v>5069.9574061614303</v>
          </cell>
          <cell r="K328">
            <v>5220.7889283462728</v>
          </cell>
          <cell r="L328">
            <v>5376.1453961966608</v>
          </cell>
          <cell r="M328">
            <v>5536.1625580825612</v>
          </cell>
          <cell r="N328">
            <v>5700.9802348250378</v>
          </cell>
          <cell r="O328">
            <v>5870.7424418697892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47122.955509751606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32224.019105040217</v>
          </cell>
          <cell r="H330">
            <v>33550.542828463418</v>
          </cell>
          <cell r="I330">
            <v>34916.862263589333</v>
          </cell>
          <cell r="J330">
            <v>36324.171281769013</v>
          </cell>
          <cell r="K330">
            <v>37773.699570494078</v>
          </cell>
          <cell r="L330">
            <v>39266.71370788091</v>
          </cell>
          <cell r="M330">
            <v>40804.518269389337</v>
          </cell>
          <cell r="N330">
            <v>42388.456967743019</v>
          </cell>
          <cell r="O330">
            <v>44019.913827047305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341268.89782141667</v>
          </cell>
        </row>
        <row r="331">
          <cell r="B331" t="str">
            <v xml:space="preserve">2.4.1.  Contribuição Social  </v>
          </cell>
          <cell r="G331">
            <v>7817.701601221871</v>
          </cell>
          <cell r="H331">
            <v>8139.2831099305258</v>
          </cell>
          <cell r="I331">
            <v>8470.5120639004435</v>
          </cell>
          <cell r="J331">
            <v>8811.6778864894568</v>
          </cell>
          <cell r="K331">
            <v>9163.0786837561409</v>
          </cell>
          <cell r="L331">
            <v>9525.0215049408271</v>
          </cell>
          <cell r="M331">
            <v>9897.8226107610517</v>
          </cell>
          <cell r="N331">
            <v>10281.807749755882</v>
          </cell>
          <cell r="O331">
            <v>10677.31244292056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82784.217653676766</v>
          </cell>
        </row>
        <row r="332">
          <cell r="B332" t="str">
            <v xml:space="preserve">2.4.2.  Imposto de Renda  </v>
          </cell>
          <cell r="G332">
            <v>24406.317503818347</v>
          </cell>
          <cell r="H332">
            <v>25411.259718532892</v>
          </cell>
          <cell r="I332">
            <v>26446.350199688888</v>
          </cell>
          <cell r="J332">
            <v>27512.493395279555</v>
          </cell>
          <cell r="K332">
            <v>28610.620886737939</v>
          </cell>
          <cell r="L332">
            <v>29741.692202940081</v>
          </cell>
          <cell r="M332">
            <v>30906.695658628283</v>
          </cell>
          <cell r="N332">
            <v>32106.649217987135</v>
          </cell>
          <cell r="O332">
            <v>33342.601384126749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258484.68016773989</v>
          </cell>
        </row>
        <row r="333">
          <cell r="B333" t="str">
            <v>3.  SALDO DO CAIXA     (1 - 2)</v>
          </cell>
          <cell r="G333">
            <v>65497.250910233168</v>
          </cell>
          <cell r="H333">
            <v>68190.496045668158</v>
          </cell>
          <cell r="I333">
            <v>70964.538535166212</v>
          </cell>
          <cell r="J333">
            <v>73821.802299349205</v>
          </cell>
          <cell r="K333">
            <v>76764.783976457693</v>
          </cell>
          <cell r="L333">
            <v>79796.055103879422</v>
          </cell>
          <cell r="M333">
            <v>82918.264365123789</v>
          </cell>
          <cell r="N333">
            <v>86134.139904205513</v>
          </cell>
          <cell r="O333">
            <v>89446.491709459675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693533.8228495426</v>
          </cell>
        </row>
        <row r="334">
          <cell r="B334" t="str">
            <v xml:space="preserve">4. T.I.R. (Taxa Interna de Retorno) Anual do Projeto     </v>
          </cell>
          <cell r="G334">
            <v>0.19595914572424983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omparativo de Mercado"/>
      <sheetName val="Capa Simulador"/>
      <sheetName val="FLUXO + DRE  Original 20 anos"/>
      <sheetName val="Fatores 20 anos"/>
      <sheetName val="Prorrogação Fluxo 29 anos"/>
      <sheetName val="Prorrogação DRE 29 anos"/>
      <sheetName val="Comparativo_de_Mercado"/>
      <sheetName val="Capa_Simulador"/>
      <sheetName val="FLUXO_+_DRE__Original_20_anos"/>
      <sheetName val="Fatores_20_anos"/>
      <sheetName val="Prorrogação_Fluxo_29_anos"/>
      <sheetName val="Prorrogação_DRE_29_anos"/>
      <sheetName val="Comparativo_de_Mercado1"/>
      <sheetName val="Capa_Simulador1"/>
      <sheetName val="FLUXO_+_DRE__Original_20_anos1"/>
      <sheetName val="Fatores_20_anos1"/>
      <sheetName val="Prorrogação_Fluxo_29_anos1"/>
      <sheetName val="Prorrogação_DRE_29_anos1"/>
      <sheetName val="Comparativo_de_Mercado2"/>
      <sheetName val="Capa_Simulador2"/>
      <sheetName val="FLUXO_+_DRE__Original_20_anos2"/>
      <sheetName val="Fatores_20_anos2"/>
      <sheetName val="Prorrogação_Fluxo_29_anos2"/>
      <sheetName val="Prorrogação_DRE_29_anos2"/>
      <sheetName val="Comparativo_de_Mercado3"/>
      <sheetName val="Capa_Simulador3"/>
      <sheetName val="FLUXO_+_DRE__Original_20_anos3"/>
      <sheetName val="Fatores_20_anos3"/>
      <sheetName val="Prorrogação_Fluxo_29_anos3"/>
      <sheetName val="Prorrogação_DRE_29_anos3"/>
      <sheetName val="Comparativo_de_Mercado4"/>
      <sheetName val="Capa_Simulador4"/>
      <sheetName val="FLUXO_+_DRE__Original_20_anos4"/>
      <sheetName val="Fatores_20_anos4"/>
      <sheetName val="Prorrogação_Fluxo_29_anos4"/>
      <sheetName val="Prorrogação_DRE_29_anos4"/>
      <sheetName val="Comparativo_de_Mercado5"/>
      <sheetName val="Capa_Simulador5"/>
      <sheetName val="FLUXO_+_DRE__Original_20_anos5"/>
      <sheetName val="Fatores_20_anos5"/>
      <sheetName val="Prorrogação_Fluxo_29_anos5"/>
      <sheetName val="Prorrogação_DRE_29_anos5"/>
      <sheetName val="Comparativo_de_Mercado6"/>
      <sheetName val="Capa_Simulador6"/>
      <sheetName val="FLUXO_+_DRE__Original_20_anos6"/>
      <sheetName val="Fatores_20_anos6"/>
      <sheetName val="Prorrogação_Fluxo_29_anos6"/>
      <sheetName val="Prorrogação_DRE_29_anos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TEBE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1º Reequilíbrio - Receitas+COFINS+PIS</v>
          </cell>
          <cell r="G67">
            <v>-7095.8332157358036</v>
          </cell>
          <cell r="H67">
            <v>-37260.049380658973</v>
          </cell>
          <cell r="I67">
            <v>0.13354321432380231</v>
          </cell>
        </row>
        <row r="68">
          <cell r="B68" t="str">
            <v>FATOR 2</v>
          </cell>
          <cell r="C68" t="str">
            <v>Parcelamento de Reajuste Tarifário - Julho 2003</v>
          </cell>
          <cell r="G68">
            <v>-132.39474470268942</v>
          </cell>
          <cell r="H68">
            <v>-695.20161697464789</v>
          </cell>
          <cell r="I68">
            <v>0.20095179847485328</v>
          </cell>
        </row>
        <row r="69">
          <cell r="B69" t="str">
            <v>FATOR 3</v>
          </cell>
          <cell r="C69" t="str">
            <v>1ª Adequação de Investimentos</v>
          </cell>
          <cell r="G69">
            <v>7340.3797089265454</v>
          </cell>
          <cell r="H69">
            <v>38544.157128843857</v>
          </cell>
          <cell r="I69">
            <v>0.32776232815137124</v>
          </cell>
        </row>
        <row r="70">
          <cell r="B70" t="str">
            <v>FATOR 4</v>
          </cell>
          <cell r="C70" t="str">
            <v>2ª Adequação de Investimentos</v>
          </cell>
          <cell r="G70">
            <v>-339.34997848369534</v>
          </cell>
          <cell r="H70">
            <v>-1781.9185670243951</v>
          </cell>
          <cell r="I70">
            <v>0.19884536202145106</v>
          </cell>
        </row>
        <row r="71">
          <cell r="B71" t="str">
            <v>FATOR 5</v>
          </cell>
          <cell r="C71" t="str">
            <v>Majoração de COFINS</v>
          </cell>
          <cell r="G71">
            <v>-533.66559293607872</v>
          </cell>
          <cell r="H71">
            <v>-2802.2651802836981</v>
          </cell>
          <cell r="I71">
            <v>0.19675885765369922</v>
          </cell>
        </row>
        <row r="72">
          <cell r="B72" t="str">
            <v>FATOR 6</v>
          </cell>
          <cell r="C72" t="str">
            <v>Majoração do PIS</v>
          </cell>
          <cell r="G72">
            <v>-25.030657244900151</v>
          </cell>
          <cell r="H72">
            <v>-131.43537856936769</v>
          </cell>
          <cell r="I72">
            <v>0.20207561886214545</v>
          </cell>
        </row>
        <row r="73">
          <cell r="B73" t="str">
            <v>FATOR 7</v>
          </cell>
          <cell r="C73" t="str">
            <v>Alteração do ISSQN</v>
          </cell>
          <cell r="G73">
            <v>-1139.10927523488</v>
          </cell>
          <cell r="H73">
            <v>-5981.4353797233553</v>
          </cell>
          <cell r="I73">
            <v>0.19003801664196485</v>
          </cell>
        </row>
        <row r="74">
          <cell r="B74" t="str">
            <v>FATOR 8</v>
          </cell>
          <cell r="C74" t="str">
            <v>3ª Adequação - Investimentos</v>
          </cell>
          <cell r="G74">
            <v>661.45198081494823</v>
          </cell>
          <cell r="H74">
            <v>3473.2684265245966</v>
          </cell>
          <cell r="I74">
            <v>0.20945940392164439</v>
          </cell>
        </row>
        <row r="75">
          <cell r="B75" t="str">
            <v>FATOR 9</v>
          </cell>
          <cell r="C75" t="str">
            <v>Redução de pagamento do Ônus Fixo</v>
          </cell>
          <cell r="G75">
            <v>133.37577095264731</v>
          </cell>
          <cell r="H75">
            <v>700.35296219455711</v>
          </cell>
          <cell r="I75">
            <v>0.20372928159262807</v>
          </cell>
        </row>
        <row r="76">
          <cell r="B76" t="str">
            <v>FATOR 10</v>
          </cell>
          <cell r="C76">
            <v>0</v>
          </cell>
          <cell r="G76">
            <v>3.8767462324097654E-12</v>
          </cell>
          <cell r="H76">
            <v>2.035670113208727E-11</v>
          </cell>
          <cell r="I76">
            <v>0.20233826697728008</v>
          </cell>
        </row>
        <row r="77">
          <cell r="B77" t="str">
            <v>FATOR 11</v>
          </cell>
          <cell r="C77">
            <v>0</v>
          </cell>
          <cell r="G77">
            <v>3.8767462324097654E-12</v>
          </cell>
          <cell r="H77">
            <v>2.035670113208727E-11</v>
          </cell>
          <cell r="I77">
            <v>0.20233826697728008</v>
          </cell>
        </row>
        <row r="78">
          <cell r="B78" t="str">
            <v>FATOR 12</v>
          </cell>
          <cell r="C78">
            <v>0</v>
          </cell>
          <cell r="G78">
            <v>3.8767462324097654E-12</v>
          </cell>
          <cell r="H78">
            <v>2.035670113208727E-11</v>
          </cell>
          <cell r="I78">
            <v>0.20233826697728008</v>
          </cell>
        </row>
        <row r="79">
          <cell r="B79" t="str">
            <v>FATOR 13</v>
          </cell>
          <cell r="C79">
            <v>0</v>
          </cell>
          <cell r="G79">
            <v>3.8767462324097654E-12</v>
          </cell>
          <cell r="H79">
            <v>2.035670113208727E-11</v>
          </cell>
          <cell r="I79">
            <v>0.20233826697728008</v>
          </cell>
        </row>
        <row r="80">
          <cell r="B80" t="str">
            <v>FATOR 14</v>
          </cell>
          <cell r="C80">
            <v>0</v>
          </cell>
          <cell r="G80">
            <v>3.8767462324097654E-12</v>
          </cell>
          <cell r="H80">
            <v>2.035670113208727E-11</v>
          </cell>
          <cell r="I80">
            <v>0.20233826697728008</v>
          </cell>
        </row>
        <row r="81">
          <cell r="B81" t="str">
            <v>FATOR 15</v>
          </cell>
          <cell r="C81">
            <v>0</v>
          </cell>
          <cell r="G81">
            <v>3.8767462324097654E-12</v>
          </cell>
          <cell r="H81">
            <v>2.035670113208727E-11</v>
          </cell>
          <cell r="I81">
            <v>0.20233826697728008</v>
          </cell>
        </row>
        <row r="82">
          <cell r="B82" t="str">
            <v>TOTAL GERAL</v>
          </cell>
          <cell r="G82">
            <v>-1130.176003643883</v>
          </cell>
          <cell r="H82">
            <v>-5934.5269856713066</v>
          </cell>
          <cell r="I82">
            <v>0.18474435310345066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27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0.20233826697728008</v>
          </cell>
        </row>
        <row r="98">
          <cell r="B98" t="str">
            <v>TIR Resultante dos Desequilibrio no Contrato Original (ao ano)</v>
          </cell>
          <cell r="J98">
            <v>0.18474435310345066</v>
          </cell>
        </row>
        <row r="100">
          <cell r="B100" t="str">
            <v>Diferença entre a TIR Original x TIR Desequilibrios</v>
          </cell>
          <cell r="J100">
            <v>-1.7593913873829414E-2</v>
          </cell>
        </row>
        <row r="102">
          <cell r="B102" t="str">
            <v>TIR Resultante das Alternativas Utilizadas para o Reequilibrio (ao ano)</v>
          </cell>
          <cell r="J102">
            <v>0.2023838002243197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3.8767462324097654E-12</v>
          </cell>
          <cell r="G136">
            <v>0.20233826697728008</v>
          </cell>
          <cell r="H136">
            <v>-10661.322015000002</v>
          </cell>
          <cell r="I136">
            <v>-1397.4164949999977</v>
          </cell>
          <cell r="J136">
            <v>-4197.0290050000003</v>
          </cell>
          <cell r="K136">
            <v>-209.85901999999987</v>
          </cell>
          <cell r="L136">
            <v>5927.0457299999998</v>
          </cell>
          <cell r="M136">
            <v>4960.9413800000002</v>
          </cell>
          <cell r="N136">
            <v>4394.2356600000021</v>
          </cell>
          <cell r="O136">
            <v>-457.22938499999873</v>
          </cell>
          <cell r="P136">
            <v>208.80238000000099</v>
          </cell>
          <cell r="Q136">
            <v>6690.3230000000003</v>
          </cell>
          <cell r="R136">
            <v>1640.3524750000033</v>
          </cell>
          <cell r="S136">
            <v>9072.5808050000014</v>
          </cell>
          <cell r="T136">
            <v>9650.467990000001</v>
          </cell>
          <cell r="U136">
            <v>10568.066075000001</v>
          </cell>
          <cell r="V136">
            <v>11679.659374999999</v>
          </cell>
          <cell r="W136">
            <v>11335.195395000002</v>
          </cell>
          <cell r="X136">
            <v>14070.37845</v>
          </cell>
          <cell r="Y136">
            <v>12208.944674999999</v>
          </cell>
          <cell r="Z136">
            <v>14795.037710000001</v>
          </cell>
          <cell r="AA136">
            <v>16728.171869999998</v>
          </cell>
        </row>
        <row r="137">
          <cell r="B137" t="str">
            <v>(+)Desequilibrio do Projeto Original (a)</v>
          </cell>
        </row>
        <row r="138">
          <cell r="B138" t="str">
            <v>1º Reequilíbrio - Receitas+COFINS+PIS</v>
          </cell>
        </row>
        <row r="139">
          <cell r="B139" t="str">
            <v>Fluxo de Caixa do Fator</v>
          </cell>
          <cell r="H139">
            <v>-698.82506294938025</v>
          </cell>
          <cell r="I139">
            <v>-1433.1178728405398</v>
          </cell>
          <cell r="J139">
            <v>-1474.4325007610796</v>
          </cell>
          <cell r="K139">
            <v>-1516.9504571463995</v>
          </cell>
          <cell r="L139">
            <v>-1560.6943247444815</v>
          </cell>
          <cell r="M139">
            <v>-1606.1914288</v>
          </cell>
          <cell r="N139">
            <v>-1652.0160320085395</v>
          </cell>
          <cell r="O139">
            <v>-1699.6725332697415</v>
          </cell>
          <cell r="P139">
            <v>-1748.7067793869594</v>
          </cell>
          <cell r="Q139">
            <v>-1799.1598597851996</v>
          </cell>
          <cell r="R139">
            <v>-1851.0742444941395</v>
          </cell>
          <cell r="S139">
            <v>-1904.4872098401397</v>
          </cell>
          <cell r="T139">
            <v>-1959.4491478940204</v>
          </cell>
          <cell r="U139">
            <v>-2016.0024958139195</v>
          </cell>
          <cell r="V139">
            <v>-2074.1913672065211</v>
          </cell>
          <cell r="W139">
            <v>-2134.0625711447792</v>
          </cell>
          <cell r="X139">
            <v>-2195.6711674581998</v>
          </cell>
          <cell r="Y139">
            <v>-2259.0636365043406</v>
          </cell>
          <cell r="Z139">
            <v>-2324.2900087670805</v>
          </cell>
          <cell r="AA139">
            <v>-2391.4080724137402</v>
          </cell>
        </row>
        <row r="140">
          <cell r="B140" t="str">
            <v>Somatoria com Projeto Original</v>
          </cell>
          <cell r="F140">
            <v>-7095.8332157358036</v>
          </cell>
          <cell r="G140">
            <v>0.13354321432380231</v>
          </cell>
          <cell r="H140">
            <v>-11360.147077949381</v>
          </cell>
          <cell r="I140">
            <v>-2830.5343678405375</v>
          </cell>
          <cell r="J140">
            <v>-5671.4615057610799</v>
          </cell>
          <cell r="K140">
            <v>-1726.8094771463993</v>
          </cell>
          <cell r="L140">
            <v>4366.3514052555183</v>
          </cell>
          <cell r="M140">
            <v>3354.7499512000004</v>
          </cell>
          <cell r="N140">
            <v>2742.2196279914624</v>
          </cell>
          <cell r="O140">
            <v>-2156.9019182697402</v>
          </cell>
          <cell r="P140">
            <v>-1539.9043993869584</v>
          </cell>
          <cell r="Q140">
            <v>4891.1631402148005</v>
          </cell>
          <cell r="R140">
            <v>-210.7217694941362</v>
          </cell>
          <cell r="S140">
            <v>7168.0935951598622</v>
          </cell>
          <cell r="T140">
            <v>7691.0188421059811</v>
          </cell>
          <cell r="U140">
            <v>8552.0635791860805</v>
          </cell>
          <cell r="V140">
            <v>9605.468007793479</v>
          </cell>
          <cell r="W140">
            <v>9201.1328238552233</v>
          </cell>
          <cell r="X140">
            <v>11874.7072825418</v>
          </cell>
          <cell r="Y140">
            <v>9949.8810384956578</v>
          </cell>
          <cell r="Z140">
            <v>12470.74770123292</v>
          </cell>
          <cell r="AA140">
            <v>14336.763797586258</v>
          </cell>
        </row>
        <row r="141">
          <cell r="B141" t="str">
            <v>Parcelamento de Reajuste Tarifário - Julho 2003</v>
          </cell>
        </row>
        <row r="142">
          <cell r="B142" t="str">
            <v>Fluxo de Caixa do Fator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-399.97308204391589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</row>
        <row r="143">
          <cell r="B143" t="str">
            <v>Somatoria com Projeto Original</v>
          </cell>
          <cell r="F143">
            <v>-132.39474470268942</v>
          </cell>
          <cell r="G143">
            <v>0.20095179847485328</v>
          </cell>
          <cell r="H143">
            <v>-10661.322015000002</v>
          </cell>
          <cell r="I143">
            <v>-1397.4164949999977</v>
          </cell>
          <cell r="J143">
            <v>-4197.0290050000003</v>
          </cell>
          <cell r="K143">
            <v>-209.85901999999987</v>
          </cell>
          <cell r="L143">
            <v>5927.0457299999998</v>
          </cell>
          <cell r="M143">
            <v>4560.9682979560839</v>
          </cell>
          <cell r="N143">
            <v>4394.2356600000021</v>
          </cell>
          <cell r="O143">
            <v>-457.22938499999873</v>
          </cell>
          <cell r="P143">
            <v>208.80238000000099</v>
          </cell>
          <cell r="Q143">
            <v>6690.3230000000003</v>
          </cell>
          <cell r="R143">
            <v>1640.3524750000033</v>
          </cell>
          <cell r="S143">
            <v>9072.5808050000014</v>
          </cell>
          <cell r="T143">
            <v>9650.467990000001</v>
          </cell>
          <cell r="U143">
            <v>10568.066075000001</v>
          </cell>
          <cell r="V143">
            <v>11679.659374999999</v>
          </cell>
          <cell r="W143">
            <v>11335.195395000002</v>
          </cell>
          <cell r="X143">
            <v>14070.37845</v>
          </cell>
          <cell r="Y143">
            <v>12208.944674999999</v>
          </cell>
          <cell r="Z143">
            <v>14795.037710000001</v>
          </cell>
          <cell r="AA143">
            <v>16728.171869999998</v>
          </cell>
        </row>
        <row r="144">
          <cell r="B144" t="str">
            <v>1ª Adequação de Investimentos</v>
          </cell>
        </row>
        <row r="145">
          <cell r="B145" t="str">
            <v>Fluxo de Caixa do Fator</v>
          </cell>
          <cell r="H145">
            <v>4527.2453999999998</v>
          </cell>
          <cell r="I145">
            <v>178.4639021052632</v>
          </cell>
          <cell r="J145">
            <v>2481.0024577719305</v>
          </cell>
          <cell r="K145">
            <v>3780.8897645484003</v>
          </cell>
          <cell r="L145">
            <v>-1224.2443544615994</v>
          </cell>
          <cell r="M145">
            <v>-940.72466082559947</v>
          </cell>
          <cell r="N145">
            <v>-2899.9166611383425</v>
          </cell>
          <cell r="O145">
            <v>8359.7617411917417</v>
          </cell>
          <cell r="P145">
            <v>4870.0947305975042</v>
          </cell>
          <cell r="Q145">
            <v>-117.30698534055557</v>
          </cell>
          <cell r="R145">
            <v>3443.3355433232409</v>
          </cell>
          <cell r="S145">
            <v>-4022.0822272197538</v>
          </cell>
          <cell r="T145">
            <v>-512.19078954555073</v>
          </cell>
          <cell r="U145">
            <v>-606.01299836960027</v>
          </cell>
          <cell r="V145">
            <v>-8380.0731808068867</v>
          </cell>
          <cell r="W145">
            <v>7.1185097307409393</v>
          </cell>
          <cell r="X145">
            <v>-9941.6047559466824</v>
          </cell>
          <cell r="Y145">
            <v>622.0022846468637</v>
          </cell>
          <cell r="Z145">
            <v>-386.72195013055693</v>
          </cell>
          <cell r="AA145">
            <v>759.94304986944189</v>
          </cell>
        </row>
        <row r="146">
          <cell r="B146" t="str">
            <v>Somatoria com Projeto Original</v>
          </cell>
          <cell r="F146">
            <v>7340.3797089265454</v>
          </cell>
          <cell r="G146">
            <v>0.32776232815137124</v>
          </cell>
          <cell r="H146">
            <v>-6134.0766150000018</v>
          </cell>
          <cell r="I146">
            <v>-1218.9525928947344</v>
          </cell>
          <cell r="J146">
            <v>-1716.0265472280698</v>
          </cell>
          <cell r="K146">
            <v>3571.0307445484004</v>
          </cell>
          <cell r="L146">
            <v>4702.8013755384</v>
          </cell>
          <cell r="M146">
            <v>4020.2167191744006</v>
          </cell>
          <cell r="N146">
            <v>1494.3189988616596</v>
          </cell>
          <cell r="O146">
            <v>7902.532356191743</v>
          </cell>
          <cell r="P146">
            <v>5078.8971105975052</v>
          </cell>
          <cell r="Q146">
            <v>6573.0160146594444</v>
          </cell>
          <cell r="R146">
            <v>5083.6880183232443</v>
          </cell>
          <cell r="S146">
            <v>5050.4985777802476</v>
          </cell>
          <cell r="T146">
            <v>9138.2772004544495</v>
          </cell>
          <cell r="U146">
            <v>9962.0530766304</v>
          </cell>
          <cell r="V146">
            <v>3299.5861941931125</v>
          </cell>
          <cell r="W146">
            <v>11342.313904730743</v>
          </cell>
          <cell r="X146">
            <v>4128.7736940533177</v>
          </cell>
          <cell r="Y146">
            <v>12830.946959646863</v>
          </cell>
          <cell r="Z146">
            <v>14408.315759869443</v>
          </cell>
          <cell r="AA146">
            <v>17488.11491986944</v>
          </cell>
        </row>
        <row r="147">
          <cell r="B147" t="str">
            <v>2ª Adequação de Investimentos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-347.86240833333386</v>
          </cell>
          <cell r="K148">
            <v>299.83460360784306</v>
          </cell>
          <cell r="L148">
            <v>-1160.449285042157</v>
          </cell>
          <cell r="M148">
            <v>-972.96917595215712</v>
          </cell>
          <cell r="N148">
            <v>661.92282222884307</v>
          </cell>
          <cell r="O148">
            <v>408.36552059174329</v>
          </cell>
          <cell r="P148">
            <v>2848.0134216183533</v>
          </cell>
          <cell r="Q148">
            <v>-2375.2105027076982</v>
          </cell>
          <cell r="R148">
            <v>1043.4218273988563</v>
          </cell>
          <cell r="S148">
            <v>-987.47605740114352</v>
          </cell>
          <cell r="T148">
            <v>11.984361718856466</v>
          </cell>
          <cell r="U148">
            <v>14.106363190856445</v>
          </cell>
          <cell r="V148">
            <v>41.929564074056344</v>
          </cell>
          <cell r="W148">
            <v>11.613484603975921</v>
          </cell>
          <cell r="X148">
            <v>664.68383692192822</v>
          </cell>
          <cell r="Y148">
            <v>-47.429951687300566</v>
          </cell>
          <cell r="Z148">
            <v>-47.472622415760924</v>
          </cell>
          <cell r="AA148">
            <v>-47.472622415759723</v>
          </cell>
        </row>
        <row r="149">
          <cell r="B149" t="str">
            <v>Somatoria com Projeto Original</v>
          </cell>
          <cell r="F149">
            <v>-339.34997848369534</v>
          </cell>
          <cell r="G149">
            <v>0.19884536202145106</v>
          </cell>
          <cell r="H149">
            <v>-10661.322015000002</v>
          </cell>
          <cell r="I149">
            <v>-1397.4164949999977</v>
          </cell>
          <cell r="J149">
            <v>-4544.8914133333346</v>
          </cell>
          <cell r="K149">
            <v>89.975583607843191</v>
          </cell>
          <cell r="L149">
            <v>4766.5964449578423</v>
          </cell>
          <cell r="M149">
            <v>3987.9722040478432</v>
          </cell>
          <cell r="N149">
            <v>5056.1584822288451</v>
          </cell>
          <cell r="O149">
            <v>-48.863864408255438</v>
          </cell>
          <cell r="P149">
            <v>3056.8158016183543</v>
          </cell>
          <cell r="Q149">
            <v>4315.1124972923026</v>
          </cell>
          <cell r="R149">
            <v>2683.7743023988596</v>
          </cell>
          <cell r="S149">
            <v>8085.104747598858</v>
          </cell>
          <cell r="T149">
            <v>9662.4523517188572</v>
          </cell>
          <cell r="U149">
            <v>10582.172438190857</v>
          </cell>
          <cell r="V149">
            <v>11721.588939074056</v>
          </cell>
          <cell r="W149">
            <v>11346.808879603979</v>
          </cell>
          <cell r="X149">
            <v>14735.062286921928</v>
          </cell>
          <cell r="Y149">
            <v>12161.514723312699</v>
          </cell>
          <cell r="Z149">
            <v>14747.56508758424</v>
          </cell>
          <cell r="AA149">
            <v>16680.699247584238</v>
          </cell>
        </row>
        <row r="150">
          <cell r="B150" t="str">
            <v>Majoração de COFINS</v>
          </cell>
        </row>
        <row r="151">
          <cell r="B151" t="str">
            <v>Fluxo de Caixa do Fator</v>
          </cell>
          <cell r="H151">
            <v>-6.6078398004333305</v>
          </cell>
          <cell r="I151">
            <v>-105.48712991159996</v>
          </cell>
          <cell r="J151">
            <v>-108.6270430232</v>
          </cell>
          <cell r="K151">
            <v>-111.60680225600001</v>
          </cell>
          <cell r="L151">
            <v>-115.39096825920006</v>
          </cell>
          <cell r="M151">
            <v>-136.68594680047448</v>
          </cell>
          <cell r="N151">
            <v>-222.96131072217992</v>
          </cell>
          <cell r="O151">
            <v>-135.49196127959993</v>
          </cell>
          <cell r="P151">
            <v>-133.94045543839997</v>
          </cell>
          <cell r="Q151">
            <v>-133.80771160799998</v>
          </cell>
          <cell r="R151">
            <v>-140.74137965559999</v>
          </cell>
          <cell r="S151">
            <v>-140.28916449559995</v>
          </cell>
          <cell r="T151">
            <v>-150.58073203080002</v>
          </cell>
          <cell r="U151">
            <v>-161.11003247679994</v>
          </cell>
          <cell r="V151">
            <v>-172.40589828079996</v>
          </cell>
          <cell r="W151">
            <v>-184.37403332119999</v>
          </cell>
          <cell r="X151">
            <v>-195.15125402799998</v>
          </cell>
          <cell r="Y151">
            <v>-209.03846776359995</v>
          </cell>
          <cell r="Z151">
            <v>-220.33344426319994</v>
          </cell>
          <cell r="AA151">
            <v>-235.33357103959995</v>
          </cell>
        </row>
        <row r="152">
          <cell r="B152" t="str">
            <v>Somatoria com Projeto Original</v>
          </cell>
          <cell r="F152">
            <v>-533.66559293607872</v>
          </cell>
          <cell r="G152">
            <v>0.19675885765369922</v>
          </cell>
          <cell r="H152">
            <v>-10667.929854800435</v>
          </cell>
          <cell r="I152">
            <v>-1502.9036249115977</v>
          </cell>
          <cell r="J152">
            <v>-4305.6560480232001</v>
          </cell>
          <cell r="K152">
            <v>-321.46582225599991</v>
          </cell>
          <cell r="L152">
            <v>5811.6547617407996</v>
          </cell>
          <cell r="M152">
            <v>4824.2554331995261</v>
          </cell>
          <cell r="N152">
            <v>4171.2743492778218</v>
          </cell>
          <cell r="O152">
            <v>-592.72134627959872</v>
          </cell>
          <cell r="P152">
            <v>74.861924561601029</v>
          </cell>
          <cell r="Q152">
            <v>6556.515288392</v>
          </cell>
          <cell r="R152">
            <v>1499.6110953444033</v>
          </cell>
          <cell r="S152">
            <v>8932.2916405044016</v>
          </cell>
          <cell r="T152">
            <v>9499.8872579692015</v>
          </cell>
          <cell r="U152">
            <v>10406.956042523201</v>
          </cell>
          <cell r="V152">
            <v>11507.253476719199</v>
          </cell>
          <cell r="W152">
            <v>11150.821361678802</v>
          </cell>
          <cell r="X152">
            <v>13875.227195972</v>
          </cell>
          <cell r="Y152">
            <v>11999.906207236399</v>
          </cell>
          <cell r="Z152">
            <v>14574.7042657368</v>
          </cell>
          <cell r="AA152">
            <v>16492.8382989604</v>
          </cell>
        </row>
        <row r="153">
          <cell r="B153" t="str">
            <v>Majoração do PIS</v>
          </cell>
        </row>
        <row r="154">
          <cell r="B154" t="str">
            <v>Fluxo de Caixa do Fator</v>
          </cell>
          <cell r="H154">
            <v>0</v>
          </cell>
          <cell r="I154">
            <v>-2.1774999999999239E-2</v>
          </cell>
          <cell r="J154">
            <v>-3.9194999999996726E-2</v>
          </cell>
          <cell r="K154">
            <v>-8.709999999993983E-3</v>
          </cell>
          <cell r="L154">
            <v>-11.730488886990113</v>
          </cell>
          <cell r="M154">
            <v>-36.784570978605579</v>
          </cell>
          <cell r="N154">
            <v>-18.266548057906967</v>
          </cell>
          <cell r="O154">
            <v>-2.2602450000000047</v>
          </cell>
          <cell r="P154">
            <v>-1.1410100000000019</v>
          </cell>
          <cell r="Q154">
            <v>-0.30485000000000839</v>
          </cell>
          <cell r="R154">
            <v>-0.9755200000000116</v>
          </cell>
          <cell r="S154">
            <v>-2.1774999999999239E-2</v>
          </cell>
          <cell r="T154">
            <v>-1.3718250000000092</v>
          </cell>
          <cell r="U154">
            <v>-2.7480049999999916</v>
          </cell>
          <cell r="V154">
            <v>-4.254835000000007</v>
          </cell>
          <cell r="W154">
            <v>-5.8879599999999881</v>
          </cell>
          <cell r="X154">
            <v>-7.2336550000000059</v>
          </cell>
          <cell r="Y154">
            <v>-9.2195349999999863</v>
          </cell>
          <cell r="Z154">
            <v>-10.621844999999997</v>
          </cell>
          <cell r="AA154">
            <v>-12.794989999999986</v>
          </cell>
        </row>
        <row r="155">
          <cell r="B155" t="str">
            <v>Somatoria com Projeto Original</v>
          </cell>
          <cell r="F155">
            <v>-25.030657244900151</v>
          </cell>
          <cell r="G155">
            <v>0.20207561886214545</v>
          </cell>
          <cell r="H155">
            <v>-10661.322015000002</v>
          </cell>
          <cell r="I155">
            <v>-1397.4382699999976</v>
          </cell>
          <cell r="J155">
            <v>-4197.0682000000006</v>
          </cell>
          <cell r="K155">
            <v>-209.86772999999988</v>
          </cell>
          <cell r="L155">
            <v>5915.3152411130095</v>
          </cell>
          <cell r="M155">
            <v>4924.156809021395</v>
          </cell>
          <cell r="N155">
            <v>4375.969111942095</v>
          </cell>
          <cell r="O155">
            <v>-459.48962999999873</v>
          </cell>
          <cell r="P155">
            <v>207.661370000001</v>
          </cell>
          <cell r="Q155">
            <v>6690.0181499999999</v>
          </cell>
          <cell r="R155">
            <v>1639.3769550000034</v>
          </cell>
          <cell r="S155">
            <v>9072.5590300000022</v>
          </cell>
          <cell r="T155">
            <v>9649.0961650000008</v>
          </cell>
          <cell r="U155">
            <v>10565.318070000001</v>
          </cell>
          <cell r="V155">
            <v>11675.40454</v>
          </cell>
          <cell r="W155">
            <v>11329.307435000002</v>
          </cell>
          <cell r="X155">
            <v>14063.144795</v>
          </cell>
          <cell r="Y155">
            <v>12199.725139999999</v>
          </cell>
          <cell r="Z155">
            <v>14784.415865000001</v>
          </cell>
          <cell r="AA155">
            <v>16715.37688</v>
          </cell>
        </row>
        <row r="156">
          <cell r="B156" t="str">
            <v>Alteração do ISSQN</v>
          </cell>
        </row>
        <row r="157">
          <cell r="B157" t="str">
            <v>Fluxo de Caixa do Fator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-332.1660523056554</v>
          </cell>
          <cell r="N157">
            <v>-607.75932315800014</v>
          </cell>
          <cell r="O157">
            <v>-625.30030639799998</v>
          </cell>
          <cell r="P157">
            <v>-643.37127719200009</v>
          </cell>
          <cell r="Q157">
            <v>-662.00355804000003</v>
          </cell>
          <cell r="R157">
            <v>-681.19489827799998</v>
          </cell>
          <cell r="S157">
            <v>-700.94332247800003</v>
          </cell>
          <cell r="T157">
            <v>-721.24616015399999</v>
          </cell>
          <cell r="U157">
            <v>-742.13466238400008</v>
          </cell>
          <cell r="V157">
            <v>-763.84099140399996</v>
          </cell>
          <cell r="W157">
            <v>-785.99416660600014</v>
          </cell>
          <cell r="X157">
            <v>-808.82577014000003</v>
          </cell>
          <cell r="Y157">
            <v>-832.43383881800003</v>
          </cell>
          <cell r="Z157">
            <v>-856.54772131599998</v>
          </cell>
          <cell r="AA157">
            <v>-881.39885519800009</v>
          </cell>
        </row>
        <row r="158">
          <cell r="B158" t="str">
            <v>Somatoria com Projeto Original</v>
          </cell>
          <cell r="F158">
            <v>-1139.10927523488</v>
          </cell>
          <cell r="G158">
            <v>0.19003801664196485</v>
          </cell>
          <cell r="H158">
            <v>-10661.322015000002</v>
          </cell>
          <cell r="I158">
            <v>-1397.4164949999977</v>
          </cell>
          <cell r="J158">
            <v>-4197.0290050000003</v>
          </cell>
          <cell r="K158">
            <v>-209.85901999999987</v>
          </cell>
          <cell r="L158">
            <v>5927.0457299999998</v>
          </cell>
          <cell r="M158">
            <v>4628.7753276943449</v>
          </cell>
          <cell r="N158">
            <v>3786.4763368420017</v>
          </cell>
          <cell r="O158">
            <v>-1082.5296913979987</v>
          </cell>
          <cell r="P158">
            <v>-434.5688971919991</v>
          </cell>
          <cell r="Q158">
            <v>6028.3194419600004</v>
          </cell>
          <cell r="R158">
            <v>959.15757672200334</v>
          </cell>
          <cell r="S158">
            <v>8371.6374825220009</v>
          </cell>
          <cell r="T158">
            <v>8929.2218298460011</v>
          </cell>
          <cell r="U158">
            <v>9825.9314126160007</v>
          </cell>
          <cell r="V158">
            <v>10915.818383595999</v>
          </cell>
          <cell r="W158">
            <v>10549.201228394002</v>
          </cell>
          <cell r="X158">
            <v>13261.55267986</v>
          </cell>
          <cell r="Y158">
            <v>11376.510836181998</v>
          </cell>
          <cell r="Z158">
            <v>13938.489988684001</v>
          </cell>
          <cell r="AA158">
            <v>15846.773014801998</v>
          </cell>
        </row>
        <row r="159">
          <cell r="B159" t="str">
            <v>3ª Adequação - Investimentos</v>
          </cell>
        </row>
        <row r="160">
          <cell r="B160" t="str">
            <v>Fluxo de Caixa do Fator</v>
          </cell>
          <cell r="H160">
            <v>55.603725000000239</v>
          </cell>
          <cell r="I160">
            <v>-0.94363500000000844</v>
          </cell>
          <cell r="J160">
            <v>2.5741000000025438E-2</v>
          </cell>
          <cell r="K160">
            <v>-0.96882059999997416</v>
          </cell>
          <cell r="L160">
            <v>-0.99330729000002294</v>
          </cell>
          <cell r="M160">
            <v>734.23709781400021</v>
          </cell>
          <cell r="N160">
            <v>5447.2849481218855</v>
          </cell>
          <cell r="O160">
            <v>-2033.4316160515666</v>
          </cell>
          <cell r="P160">
            <v>-3597.2883287307504</v>
          </cell>
          <cell r="Q160">
            <v>468.57101305798386</v>
          </cell>
          <cell r="R160">
            <v>174.50295058784485</v>
          </cell>
          <cell r="S160">
            <v>-767.04115198282204</v>
          </cell>
          <cell r="T160">
            <v>16.836636474777801</v>
          </cell>
          <cell r="U160">
            <v>18.337559549337655</v>
          </cell>
          <cell r="V160">
            <v>21.038113394073779</v>
          </cell>
          <cell r="W160">
            <v>22.938645700915576</v>
          </cell>
          <cell r="X160">
            <v>103.43334508502075</v>
          </cell>
          <cell r="Y160">
            <v>16.571664715483621</v>
          </cell>
          <cell r="Z160">
            <v>17.290409576906786</v>
          </cell>
          <cell r="AA160">
            <v>16.955409576907385</v>
          </cell>
        </row>
        <row r="161">
          <cell r="B161" t="str">
            <v>Somatoria com Projeto Original</v>
          </cell>
          <cell r="F161">
            <v>661.45198081494823</v>
          </cell>
          <cell r="G161">
            <v>0.20945940392164439</v>
          </cell>
          <cell r="H161">
            <v>-10605.718290000001</v>
          </cell>
          <cell r="I161">
            <v>-1398.3601299999978</v>
          </cell>
          <cell r="J161">
            <v>-4197.0032639999999</v>
          </cell>
          <cell r="K161">
            <v>-210.82784059999986</v>
          </cell>
          <cell r="L161">
            <v>5926.0524227099995</v>
          </cell>
          <cell r="M161">
            <v>5695.1784778140009</v>
          </cell>
          <cell r="N161">
            <v>9841.5206081218876</v>
          </cell>
          <cell r="O161">
            <v>-2490.6610010515651</v>
          </cell>
          <cell r="P161">
            <v>-3388.4859487307494</v>
          </cell>
          <cell r="Q161">
            <v>7158.894013057984</v>
          </cell>
          <cell r="R161">
            <v>1814.8554255878482</v>
          </cell>
          <cell r="S161">
            <v>8305.5396530171802</v>
          </cell>
          <cell r="T161">
            <v>9667.3046264747791</v>
          </cell>
          <cell r="U161">
            <v>10586.403634549339</v>
          </cell>
          <cell r="V161">
            <v>11700.697488394073</v>
          </cell>
          <cell r="W161">
            <v>11358.134040700917</v>
          </cell>
          <cell r="X161">
            <v>14173.811795085021</v>
          </cell>
          <cell r="Y161">
            <v>12225.516339715483</v>
          </cell>
          <cell r="Z161">
            <v>14812.328119576907</v>
          </cell>
          <cell r="AA161">
            <v>16745.127279576907</v>
          </cell>
        </row>
        <row r="162">
          <cell r="B162" t="str">
            <v>Redução de pagamento do Ônus Fixo</v>
          </cell>
        </row>
        <row r="163">
          <cell r="B163" t="str">
            <v>Fluxo de Caixa do Fator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163.20878399999998</v>
          </cell>
          <cell r="R163">
            <v>163.20878399999998</v>
          </cell>
          <cell r="S163">
            <v>163.20878399999998</v>
          </cell>
          <cell r="T163">
            <v>163.20878399999998</v>
          </cell>
          <cell r="U163">
            <v>163.20878399999998</v>
          </cell>
          <cell r="V163">
            <v>163.20878399999998</v>
          </cell>
          <cell r="W163">
            <v>163.20878399999998</v>
          </cell>
          <cell r="X163">
            <v>163.20878399999998</v>
          </cell>
          <cell r="Y163">
            <v>163.20878399999998</v>
          </cell>
          <cell r="Z163">
            <v>163.20878399999998</v>
          </cell>
          <cell r="AA163">
            <v>163.20878399999998</v>
          </cell>
        </row>
        <row r="164">
          <cell r="B164" t="str">
            <v>Somatoria com Projeto Original</v>
          </cell>
          <cell r="F164">
            <v>133.37577095264731</v>
          </cell>
          <cell r="G164">
            <v>0.20372928159262807</v>
          </cell>
          <cell r="H164">
            <v>-10661.322015000002</v>
          </cell>
          <cell r="I164">
            <v>-1397.4164949999977</v>
          </cell>
          <cell r="J164">
            <v>-4197.0290050000003</v>
          </cell>
          <cell r="K164">
            <v>-209.85901999999987</v>
          </cell>
          <cell r="L164">
            <v>5927.0457299999998</v>
          </cell>
          <cell r="M164">
            <v>4960.9413800000002</v>
          </cell>
          <cell r="N164">
            <v>4394.2356600000021</v>
          </cell>
          <cell r="O164">
            <v>-457.22938499999873</v>
          </cell>
          <cell r="P164">
            <v>208.80238000000099</v>
          </cell>
          <cell r="Q164">
            <v>6853.5317840000007</v>
          </cell>
          <cell r="R164">
            <v>1803.5612590000032</v>
          </cell>
          <cell r="S164">
            <v>9235.7895890000018</v>
          </cell>
          <cell r="T164">
            <v>9813.6767740000014</v>
          </cell>
          <cell r="U164">
            <v>10731.274859000001</v>
          </cell>
          <cell r="V164">
            <v>11842.868159</v>
          </cell>
          <cell r="W164">
            <v>11498.404179000003</v>
          </cell>
          <cell r="X164">
            <v>14233.587234000001</v>
          </cell>
          <cell r="Y164">
            <v>12372.153458999999</v>
          </cell>
          <cell r="Z164">
            <v>14958.246494000001</v>
          </cell>
          <cell r="AA164">
            <v>16891.380653999997</v>
          </cell>
        </row>
        <row r="165">
          <cell r="B165">
            <v>0</v>
          </cell>
        </row>
        <row r="166">
          <cell r="B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</row>
        <row r="167">
          <cell r="B167">
            <v>0</v>
          </cell>
          <cell r="F167">
            <v>3.8767462324097654E-12</v>
          </cell>
          <cell r="G167">
            <v>0.20233826697728008</v>
          </cell>
          <cell r="H167">
            <v>-10661.322015000002</v>
          </cell>
          <cell r="I167">
            <v>-1397.4164949999977</v>
          </cell>
          <cell r="J167">
            <v>-4197.0290050000003</v>
          </cell>
          <cell r="K167">
            <v>-209.85901999999987</v>
          </cell>
          <cell r="L167">
            <v>5927.0457299999998</v>
          </cell>
          <cell r="M167">
            <v>4960.9413800000002</v>
          </cell>
          <cell r="N167">
            <v>4394.2356600000021</v>
          </cell>
          <cell r="O167">
            <v>-457.22938499999873</v>
          </cell>
          <cell r="P167">
            <v>208.80238000000099</v>
          </cell>
          <cell r="Q167">
            <v>6690.3230000000003</v>
          </cell>
          <cell r="R167">
            <v>1640.3524750000033</v>
          </cell>
          <cell r="S167">
            <v>9072.5808050000014</v>
          </cell>
          <cell r="T167">
            <v>9650.467990000001</v>
          </cell>
          <cell r="U167">
            <v>10568.066075000001</v>
          </cell>
          <cell r="V167">
            <v>11679.659374999999</v>
          </cell>
          <cell r="W167">
            <v>11335.195395000002</v>
          </cell>
          <cell r="X167">
            <v>14070.37845</v>
          </cell>
          <cell r="Y167">
            <v>12208.944674999999</v>
          </cell>
          <cell r="Z167">
            <v>14795.037710000001</v>
          </cell>
          <cell r="AA167">
            <v>16728.171869999998</v>
          </cell>
        </row>
        <row r="168">
          <cell r="B168">
            <v>0</v>
          </cell>
        </row>
        <row r="169">
          <cell r="B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>
            <v>0</v>
          </cell>
          <cell r="F170">
            <v>3.8767462324097654E-12</v>
          </cell>
          <cell r="G170">
            <v>0.20233826697728008</v>
          </cell>
          <cell r="H170">
            <v>-10661.322015000002</v>
          </cell>
          <cell r="I170">
            <v>-1397.4164949999977</v>
          </cell>
          <cell r="J170">
            <v>-4197.0290050000003</v>
          </cell>
          <cell r="K170">
            <v>-209.85901999999987</v>
          </cell>
          <cell r="L170">
            <v>5927.0457299999998</v>
          </cell>
          <cell r="M170">
            <v>4960.9413800000002</v>
          </cell>
          <cell r="N170">
            <v>4394.2356600000021</v>
          </cell>
          <cell r="O170">
            <v>-457.22938499999873</v>
          </cell>
          <cell r="P170">
            <v>208.80238000000099</v>
          </cell>
          <cell r="Q170">
            <v>6690.3230000000003</v>
          </cell>
          <cell r="R170">
            <v>1640.3524750000033</v>
          </cell>
          <cell r="S170">
            <v>9072.5808050000014</v>
          </cell>
          <cell r="T170">
            <v>9650.467990000001</v>
          </cell>
          <cell r="U170">
            <v>10568.066075000001</v>
          </cell>
          <cell r="V170">
            <v>11679.659374999999</v>
          </cell>
          <cell r="W170">
            <v>11335.195395000002</v>
          </cell>
          <cell r="X170">
            <v>14070.37845</v>
          </cell>
          <cell r="Y170">
            <v>12208.944674999999</v>
          </cell>
          <cell r="Z170">
            <v>14795.037710000001</v>
          </cell>
          <cell r="AA170">
            <v>16728.171869999998</v>
          </cell>
        </row>
        <row r="171">
          <cell r="B171">
            <v>0</v>
          </cell>
        </row>
        <row r="172">
          <cell r="B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>
            <v>0</v>
          </cell>
          <cell r="F173">
            <v>3.8767462324097654E-12</v>
          </cell>
          <cell r="G173">
            <v>0.20233826697728008</v>
          </cell>
          <cell r="H173">
            <v>-10661.322015000002</v>
          </cell>
          <cell r="I173">
            <v>-1397.4164949999977</v>
          </cell>
          <cell r="J173">
            <v>-4197.0290050000003</v>
          </cell>
          <cell r="K173">
            <v>-209.85901999999987</v>
          </cell>
          <cell r="L173">
            <v>5927.0457299999998</v>
          </cell>
          <cell r="M173">
            <v>4960.9413800000002</v>
          </cell>
          <cell r="N173">
            <v>4394.2356600000021</v>
          </cell>
          <cell r="O173">
            <v>-457.22938499999873</v>
          </cell>
          <cell r="P173">
            <v>208.80238000000099</v>
          </cell>
          <cell r="Q173">
            <v>6690.3230000000003</v>
          </cell>
          <cell r="R173">
            <v>1640.3524750000033</v>
          </cell>
          <cell r="S173">
            <v>9072.5808050000014</v>
          </cell>
          <cell r="T173">
            <v>9650.467990000001</v>
          </cell>
          <cell r="U173">
            <v>10568.066075000001</v>
          </cell>
          <cell r="V173">
            <v>11679.659374999999</v>
          </cell>
          <cell r="W173">
            <v>11335.195395000002</v>
          </cell>
          <cell r="X173">
            <v>14070.37845</v>
          </cell>
          <cell r="Y173">
            <v>12208.944674999999</v>
          </cell>
          <cell r="Z173">
            <v>14795.037710000001</v>
          </cell>
          <cell r="AA173">
            <v>16728.171869999998</v>
          </cell>
        </row>
        <row r="174">
          <cell r="B174">
            <v>0</v>
          </cell>
        </row>
        <row r="175">
          <cell r="B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>
            <v>0</v>
          </cell>
          <cell r="F176">
            <v>3.8767462324097654E-12</v>
          </cell>
          <cell r="G176">
            <v>0.20233826697728008</v>
          </cell>
          <cell r="H176">
            <v>-10661.322015000002</v>
          </cell>
          <cell r="I176">
            <v>-1397.4164949999977</v>
          </cell>
          <cell r="J176">
            <v>-4197.0290050000003</v>
          </cell>
          <cell r="K176">
            <v>-209.85901999999987</v>
          </cell>
          <cell r="L176">
            <v>5927.0457299999998</v>
          </cell>
          <cell r="M176">
            <v>4960.9413800000002</v>
          </cell>
          <cell r="N176">
            <v>4394.2356600000021</v>
          </cell>
          <cell r="O176">
            <v>-457.22938499999873</v>
          </cell>
          <cell r="P176">
            <v>208.80238000000099</v>
          </cell>
          <cell r="Q176">
            <v>6690.3230000000003</v>
          </cell>
          <cell r="R176">
            <v>1640.3524750000033</v>
          </cell>
          <cell r="S176">
            <v>9072.5808050000014</v>
          </cell>
          <cell r="T176">
            <v>9650.467990000001</v>
          </cell>
          <cell r="U176">
            <v>10568.066075000001</v>
          </cell>
          <cell r="V176">
            <v>11679.659374999999</v>
          </cell>
          <cell r="W176">
            <v>11335.195395000002</v>
          </cell>
          <cell r="X176">
            <v>14070.37845</v>
          </cell>
          <cell r="Y176">
            <v>12208.944674999999</v>
          </cell>
          <cell r="Z176">
            <v>14795.037710000001</v>
          </cell>
          <cell r="AA176">
            <v>16728.171869999998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3.8767462324097654E-12</v>
          </cell>
          <cell r="G179">
            <v>0.20233826697728008</v>
          </cell>
          <cell r="H179">
            <v>-10661.322015000002</v>
          </cell>
          <cell r="I179">
            <v>-1397.4164949999977</v>
          </cell>
          <cell r="J179">
            <v>-4197.0290050000003</v>
          </cell>
          <cell r="K179">
            <v>-209.85901999999987</v>
          </cell>
          <cell r="L179">
            <v>5927.0457299999998</v>
          </cell>
          <cell r="M179">
            <v>4960.9413800000002</v>
          </cell>
          <cell r="N179">
            <v>4394.2356600000021</v>
          </cell>
          <cell r="O179">
            <v>-457.22938499999873</v>
          </cell>
          <cell r="P179">
            <v>208.80238000000099</v>
          </cell>
          <cell r="Q179">
            <v>6690.3230000000003</v>
          </cell>
          <cell r="R179">
            <v>1640.3524750000033</v>
          </cell>
          <cell r="S179">
            <v>9072.5808050000014</v>
          </cell>
          <cell r="T179">
            <v>9650.467990000001</v>
          </cell>
          <cell r="U179">
            <v>10568.066075000001</v>
          </cell>
          <cell r="V179">
            <v>11679.659374999999</v>
          </cell>
          <cell r="W179">
            <v>11335.195395000002</v>
          </cell>
          <cell r="X179">
            <v>14070.37845</v>
          </cell>
          <cell r="Y179">
            <v>12208.944674999999</v>
          </cell>
          <cell r="Z179">
            <v>14795.037710000001</v>
          </cell>
          <cell r="AA179">
            <v>16728.171869999998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3.8767462324097654E-12</v>
          </cell>
          <cell r="G182">
            <v>0.20233826697728008</v>
          </cell>
          <cell r="H182">
            <v>-10661.322015000002</v>
          </cell>
          <cell r="I182">
            <v>-1397.4164949999977</v>
          </cell>
          <cell r="J182">
            <v>-4197.0290050000003</v>
          </cell>
          <cell r="K182">
            <v>-209.85901999999987</v>
          </cell>
          <cell r="L182">
            <v>5927.0457299999998</v>
          </cell>
          <cell r="M182">
            <v>4960.9413800000002</v>
          </cell>
          <cell r="N182">
            <v>4394.2356600000021</v>
          </cell>
          <cell r="O182">
            <v>-457.22938499999873</v>
          </cell>
          <cell r="P182">
            <v>208.80238000000099</v>
          </cell>
          <cell r="Q182">
            <v>6690.3230000000003</v>
          </cell>
          <cell r="R182">
            <v>1640.3524750000033</v>
          </cell>
          <cell r="S182">
            <v>9072.5808050000014</v>
          </cell>
          <cell r="T182">
            <v>9650.467990000001</v>
          </cell>
          <cell r="U182">
            <v>10568.066075000001</v>
          </cell>
          <cell r="V182">
            <v>11679.659374999999</v>
          </cell>
          <cell r="W182">
            <v>11335.195395000002</v>
          </cell>
          <cell r="X182">
            <v>14070.37845</v>
          </cell>
          <cell r="Y182">
            <v>12208.944674999999</v>
          </cell>
          <cell r="Z182">
            <v>14795.037710000001</v>
          </cell>
          <cell r="AA182">
            <v>16728.171869999998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3877.4162222501864</v>
          </cell>
          <cell r="I184">
            <v>-1361.1065106468766</v>
          </cell>
          <cell r="J184">
            <v>550.06705165431708</v>
          </cell>
          <cell r="K184">
            <v>2451.1895781538437</v>
          </cell>
          <cell r="L184">
            <v>-4073.5027286844283</v>
          </cell>
          <cell r="M184">
            <v>-3691.257819892408</v>
          </cell>
          <cell r="N184">
            <v>708.28789526575838</v>
          </cell>
          <cell r="O184">
            <v>4271.9705997845758</v>
          </cell>
          <cell r="P184">
            <v>1593.6603014677476</v>
          </cell>
          <cell r="Q184">
            <v>-4456.0136704234701</v>
          </cell>
          <cell r="R184">
            <v>2150.4830628822024</v>
          </cell>
          <cell r="S184">
            <v>-8359.1321244174578</v>
          </cell>
          <cell r="T184">
            <v>-3152.8088724307368</v>
          </cell>
          <cell r="U184">
            <v>-3332.3554873041257</v>
          </cell>
          <cell r="V184">
            <v>-11168.589811230078</v>
          </cell>
          <cell r="W184">
            <v>-2905.4393070363467</v>
          </cell>
          <cell r="X184">
            <v>-12217.160636565934</v>
          </cell>
          <cell r="Y184">
            <v>-2555.4026964108939</v>
          </cell>
          <cell r="Z184">
            <v>-3665.4883983156915</v>
          </cell>
          <cell r="AA184">
            <v>-2628.3008676207514</v>
          </cell>
        </row>
        <row r="185">
          <cell r="B185" t="str">
            <v>Somatoria com Projeto Original</v>
          </cell>
          <cell r="F185">
            <v>-1130.1760036439334</v>
          </cell>
          <cell r="G185">
            <v>0.18474435310345066</v>
          </cell>
          <cell r="H185">
            <v>-6783.9057927498152</v>
          </cell>
          <cell r="I185">
            <v>-2758.5230056468745</v>
          </cell>
          <cell r="J185">
            <v>-3646.9619533456835</v>
          </cell>
          <cell r="K185">
            <v>2241.3305581538439</v>
          </cell>
          <cell r="L185">
            <v>1853.5430013155715</v>
          </cell>
          <cell r="M185">
            <v>1269.6835601075923</v>
          </cell>
          <cell r="N185">
            <v>5102.5235552657605</v>
          </cell>
          <cell r="O185">
            <v>3814.7412147845771</v>
          </cell>
          <cell r="P185">
            <v>1802.4626814677486</v>
          </cell>
          <cell r="Q185">
            <v>2234.3093295765302</v>
          </cell>
          <cell r="R185">
            <v>3790.8355378822057</v>
          </cell>
          <cell r="S185">
            <v>713.4486805825436</v>
          </cell>
          <cell r="T185">
            <v>6497.6591175692647</v>
          </cell>
          <cell r="U185">
            <v>7235.7105876958749</v>
          </cell>
          <cell r="V185">
            <v>511.06956376992093</v>
          </cell>
          <cell r="W185">
            <v>8429.7560879636549</v>
          </cell>
          <cell r="X185">
            <v>1853.2178134340666</v>
          </cell>
          <cell r="Y185">
            <v>9653.5419785891045</v>
          </cell>
          <cell r="Z185">
            <v>11129.54931168431</v>
          </cell>
          <cell r="AA185">
            <v>14099.871002379246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11834.936956</v>
          </cell>
          <cell r="H191">
            <v>15729.347748</v>
          </cell>
          <cell r="I191">
            <v>16185.991496000001</v>
          </cell>
          <cell r="J191">
            <v>16651.731680000001</v>
          </cell>
          <cell r="K191">
            <v>17132.532575999998</v>
          </cell>
          <cell r="L191">
            <v>16997.836365321382</v>
          </cell>
          <cell r="M191">
            <v>18142.069348000001</v>
          </cell>
          <cell r="N191">
            <v>18665.680787999998</v>
          </cell>
          <cell r="O191">
            <v>19205.112752000001</v>
          </cell>
          <cell r="P191">
            <v>19761.30024</v>
          </cell>
          <cell r="Q191">
            <v>20334.176068000001</v>
          </cell>
          <cell r="R191">
            <v>20923.681268</v>
          </cell>
          <cell r="S191">
            <v>21529.736123999999</v>
          </cell>
          <cell r="T191">
            <v>22153.273504000001</v>
          </cell>
          <cell r="U191">
            <v>22801.223623999998</v>
          </cell>
          <cell r="V191">
            <v>23462.512436000001</v>
          </cell>
          <cell r="W191">
            <v>24144.05284</v>
          </cell>
          <cell r="X191">
            <v>24848.771307999999</v>
          </cell>
          <cell r="Y191">
            <v>25568.588695999999</v>
          </cell>
          <cell r="Z191">
            <v>26310.413587999999</v>
          </cell>
          <cell r="AA191">
            <v>402382.9694053214</v>
          </cell>
        </row>
        <row r="192">
          <cell r="B192" t="str">
            <v>1.1 - Operacionais    (1.1.1 + 1.1.2)</v>
          </cell>
          <cell r="G192">
            <v>11834.936956</v>
          </cell>
          <cell r="H192">
            <v>15729.347748</v>
          </cell>
          <cell r="I192">
            <v>16185.991496000001</v>
          </cell>
          <cell r="J192">
            <v>16651.731680000001</v>
          </cell>
          <cell r="K192">
            <v>17132.532575999998</v>
          </cell>
          <cell r="L192">
            <v>16997.836365321382</v>
          </cell>
          <cell r="M192">
            <v>18142.069348000001</v>
          </cell>
          <cell r="N192">
            <v>18665.680787999998</v>
          </cell>
          <cell r="O192">
            <v>19205.112752000001</v>
          </cell>
          <cell r="P192">
            <v>19761.30024</v>
          </cell>
          <cell r="Q192">
            <v>20334.176068000001</v>
          </cell>
          <cell r="R192">
            <v>20923.681268</v>
          </cell>
          <cell r="S192">
            <v>21529.736123999999</v>
          </cell>
          <cell r="T192">
            <v>22153.273504000001</v>
          </cell>
          <cell r="U192">
            <v>22801.223623999998</v>
          </cell>
          <cell r="V192">
            <v>23462.512436000001</v>
          </cell>
          <cell r="W192">
            <v>24144.05284</v>
          </cell>
          <cell r="X192">
            <v>24848.771307999999</v>
          </cell>
          <cell r="Y192">
            <v>25568.588695999999</v>
          </cell>
          <cell r="Z192">
            <v>26310.413587999999</v>
          </cell>
          <cell r="AA192">
            <v>402382.9694053214</v>
          </cell>
        </row>
        <row r="193">
          <cell r="B193" t="str">
            <v>1.1.1 - Receitas de  Pedágios    (Transp. Qd.2.1.1.2)</v>
          </cell>
          <cell r="G193">
            <v>11484.936956</v>
          </cell>
          <cell r="H193">
            <v>15379.347748</v>
          </cell>
          <cell r="I193">
            <v>15835.991496000001</v>
          </cell>
          <cell r="J193">
            <v>16301.731680000001</v>
          </cell>
          <cell r="K193">
            <v>16782.532575999998</v>
          </cell>
          <cell r="L193">
            <v>16647.836365321382</v>
          </cell>
          <cell r="M193">
            <v>17792.069348000001</v>
          </cell>
          <cell r="N193">
            <v>18315.680787999998</v>
          </cell>
          <cell r="O193">
            <v>18855.112752000001</v>
          </cell>
          <cell r="P193">
            <v>19411.30024</v>
          </cell>
          <cell r="Q193">
            <v>19984.176068000001</v>
          </cell>
          <cell r="R193">
            <v>20573.681268</v>
          </cell>
          <cell r="S193">
            <v>21179.736123999999</v>
          </cell>
          <cell r="T193">
            <v>21803.273504000001</v>
          </cell>
          <cell r="U193">
            <v>22451.223623999998</v>
          </cell>
          <cell r="V193">
            <v>23112.512436000001</v>
          </cell>
          <cell r="W193">
            <v>23794.05284</v>
          </cell>
          <cell r="X193">
            <v>24498.771307999999</v>
          </cell>
          <cell r="Y193">
            <v>25218.588695999999</v>
          </cell>
          <cell r="Z193">
            <v>25960.413587999999</v>
          </cell>
          <cell r="AA193">
            <v>395382.9694053214</v>
          </cell>
        </row>
        <row r="194">
          <cell r="B194" t="str">
            <v>1.1.2 - Outras Receitas Operacionais    (calculado 2.1.2.)</v>
          </cell>
          <cell r="G194">
            <v>350</v>
          </cell>
          <cell r="H194">
            <v>350</v>
          </cell>
          <cell r="I194">
            <v>350</v>
          </cell>
          <cell r="J194">
            <v>350</v>
          </cell>
          <cell r="K194">
            <v>349.99999999999994</v>
          </cell>
          <cell r="L194">
            <v>350</v>
          </cell>
          <cell r="M194">
            <v>350</v>
          </cell>
          <cell r="N194">
            <v>350.00000000000006</v>
          </cell>
          <cell r="O194">
            <v>349.99999999999994</v>
          </cell>
          <cell r="P194">
            <v>350</v>
          </cell>
          <cell r="Q194">
            <v>350</v>
          </cell>
          <cell r="R194">
            <v>350</v>
          </cell>
          <cell r="S194">
            <v>350</v>
          </cell>
          <cell r="T194">
            <v>350</v>
          </cell>
          <cell r="U194">
            <v>350</v>
          </cell>
          <cell r="V194">
            <v>350</v>
          </cell>
          <cell r="W194">
            <v>350</v>
          </cell>
          <cell r="X194">
            <v>350</v>
          </cell>
          <cell r="Y194">
            <v>350</v>
          </cell>
          <cell r="Z194">
            <v>350</v>
          </cell>
          <cell r="AA194">
            <v>7000</v>
          </cell>
        </row>
        <row r="195">
          <cell r="B195" t="str">
            <v>2 -  DEDUÇÕES DA RECEITA    (2.1)</v>
          </cell>
          <cell r="G195">
            <v>323.4882767973333</v>
          </cell>
          <cell r="H195">
            <v>574.303692802</v>
          </cell>
          <cell r="I195">
            <v>591.11718960400003</v>
          </cell>
          <cell r="J195">
            <v>607.86120632000006</v>
          </cell>
          <cell r="K195">
            <v>643.74563139264194</v>
          </cell>
          <cell r="L195">
            <v>1205.1241115686814</v>
          </cell>
          <cell r="M195">
            <v>1747.9098853907867</v>
          </cell>
          <cell r="N195">
            <v>1633.524888162</v>
          </cell>
          <cell r="O195">
            <v>1670.8052530480002</v>
          </cell>
          <cell r="P195">
            <v>1711.9074707600003</v>
          </cell>
          <cell r="Q195">
            <v>1767.0822298820003</v>
          </cell>
          <cell r="R195">
            <v>1810.080929682</v>
          </cell>
          <cell r="S195">
            <v>1873.8196747260001</v>
          </cell>
          <cell r="T195">
            <v>1939.289658096</v>
          </cell>
          <cell r="U195">
            <v>2007.9663434759998</v>
          </cell>
          <cell r="V195">
            <v>2078.8553257140002</v>
          </cell>
          <cell r="W195">
            <v>2149.0870706599999</v>
          </cell>
          <cell r="X195">
            <v>2226.6892181419998</v>
          </cell>
          <cell r="Y195">
            <v>2300.7064222039999</v>
          </cell>
          <cell r="Z195">
            <v>2383.0877753619998</v>
          </cell>
          <cell r="AA195">
            <v>31246.452253789445</v>
          </cell>
        </row>
        <row r="196">
          <cell r="B196" t="str">
            <v>2.1 - Tributos sobre Faturamento    (2.1.1+ .... + 2.1.4)</v>
          </cell>
          <cell r="G196">
            <v>323.4882767973333</v>
          </cell>
          <cell r="H196">
            <v>574.303692802</v>
          </cell>
          <cell r="I196">
            <v>591.11718960400003</v>
          </cell>
          <cell r="J196">
            <v>607.86120632000006</v>
          </cell>
          <cell r="K196">
            <v>643.74563139264194</v>
          </cell>
          <cell r="L196">
            <v>1205.1241115686814</v>
          </cell>
          <cell r="M196">
            <v>1747.9098853907867</v>
          </cell>
          <cell r="N196">
            <v>1633.524888162</v>
          </cell>
          <cell r="O196">
            <v>1670.8052530480002</v>
          </cell>
          <cell r="P196">
            <v>1711.9074707600003</v>
          </cell>
          <cell r="Q196">
            <v>1767.0822298820003</v>
          </cell>
          <cell r="R196">
            <v>1810.080929682</v>
          </cell>
          <cell r="S196">
            <v>1873.8196747260001</v>
          </cell>
          <cell r="T196">
            <v>1939.289658096</v>
          </cell>
          <cell r="U196">
            <v>2007.9663434759998</v>
          </cell>
          <cell r="V196">
            <v>2078.8553257140002</v>
          </cell>
          <cell r="W196">
            <v>2149.0870706599999</v>
          </cell>
          <cell r="X196">
            <v>2226.6892181419998</v>
          </cell>
          <cell r="Y196">
            <v>2300.7064222039999</v>
          </cell>
          <cell r="Z196">
            <v>2383.0877753619998</v>
          </cell>
          <cell r="AA196">
            <v>31246.452253789445</v>
          </cell>
        </row>
        <row r="197">
          <cell r="B197" t="str">
            <v>2.1.1 - I.S.S    (transp. Qd  1.3.)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495.77022732187373</v>
          </cell>
          <cell r="M197">
            <v>907.10346740000011</v>
          </cell>
          <cell r="N197">
            <v>933.28403939999998</v>
          </cell>
          <cell r="O197">
            <v>960.25563760000011</v>
          </cell>
          <cell r="P197">
            <v>988.06501200000002</v>
          </cell>
          <cell r="Q197">
            <v>1016.7088034000001</v>
          </cell>
          <cell r="R197">
            <v>1046.1840634</v>
          </cell>
          <cell r="S197">
            <v>1076.4868062</v>
          </cell>
          <cell r="T197">
            <v>1107.6636752000002</v>
          </cell>
          <cell r="U197">
            <v>1140.0611812</v>
          </cell>
          <cell r="V197">
            <v>1173.1256218000001</v>
          </cell>
          <cell r="W197">
            <v>1207.202642</v>
          </cell>
          <cell r="X197">
            <v>1242.4385654</v>
          </cell>
          <cell r="Y197">
            <v>1278.4294348000001</v>
          </cell>
          <cell r="Z197">
            <v>1315.5206794000001</v>
          </cell>
          <cell r="AA197">
            <v>15888.299856521875</v>
          </cell>
        </row>
        <row r="198">
          <cell r="B198" t="str">
            <v>2.1.2 - Cofins    (transp. Qd 1.3.)</v>
          </cell>
          <cell r="G198">
            <v>246.56118658333332</v>
          </cell>
          <cell r="H198">
            <v>472.03043243999997</v>
          </cell>
          <cell r="I198">
            <v>485.84974488000006</v>
          </cell>
          <cell r="J198">
            <v>499.61195040000001</v>
          </cell>
          <cell r="K198">
            <v>514.87597728000003</v>
          </cell>
          <cell r="L198">
            <v>543.96560312803138</v>
          </cell>
          <cell r="M198">
            <v>695.61946266474615</v>
          </cell>
          <cell r="N198">
            <v>575.54042363999986</v>
          </cell>
          <cell r="O198">
            <v>584.01338255999997</v>
          </cell>
          <cell r="P198">
            <v>594.93900719999999</v>
          </cell>
          <cell r="Q198">
            <v>616.74528204000001</v>
          </cell>
          <cell r="R198">
            <v>627.86043803999996</v>
          </cell>
          <cell r="S198">
            <v>655.34208372000001</v>
          </cell>
          <cell r="T198">
            <v>683.52820511999994</v>
          </cell>
          <cell r="U198">
            <v>713.34670871999992</v>
          </cell>
          <cell r="V198">
            <v>744.43537307999998</v>
          </cell>
          <cell r="W198">
            <v>774.1515852</v>
          </cell>
          <cell r="X198">
            <v>808.97313923999991</v>
          </cell>
          <cell r="Y198">
            <v>840.2276608799998</v>
          </cell>
          <cell r="Z198">
            <v>877.45240763999993</v>
          </cell>
          <cell r="AA198">
            <v>12555.070054456111</v>
          </cell>
        </row>
        <row r="199">
          <cell r="B199" t="str">
            <v>2.1.3 - Pis / Pasep    (transp. Qd 1.3.)</v>
          </cell>
          <cell r="G199">
            <v>76.927090213999989</v>
          </cell>
          <cell r="H199">
            <v>102.273260362</v>
          </cell>
          <cell r="I199">
            <v>105.267444724</v>
          </cell>
          <cell r="J199">
            <v>108.24925592</v>
          </cell>
          <cell r="K199">
            <v>128.86965411264194</v>
          </cell>
          <cell r="L199">
            <v>165.3882811187764</v>
          </cell>
          <cell r="M199">
            <v>145.18695532604025</v>
          </cell>
          <cell r="N199">
            <v>124.70042512199997</v>
          </cell>
          <cell r="O199">
            <v>126.536232888</v>
          </cell>
          <cell r="P199">
            <v>128.90345156000001</v>
          </cell>
          <cell r="Q199">
            <v>133.62814444200001</v>
          </cell>
          <cell r="R199">
            <v>136.036428242</v>
          </cell>
          <cell r="S199">
            <v>141.99078480600002</v>
          </cell>
          <cell r="T199">
            <v>148.09777777599996</v>
          </cell>
          <cell r="U199">
            <v>154.55845355599999</v>
          </cell>
          <cell r="V199">
            <v>161.29433083399999</v>
          </cell>
          <cell r="W199">
            <v>167.73284346</v>
          </cell>
          <cell r="X199">
            <v>175.27751350199998</v>
          </cell>
          <cell r="Y199">
            <v>182.04932652399998</v>
          </cell>
          <cell r="Z199">
            <v>190.11468832199998</v>
          </cell>
          <cell r="AA199">
            <v>2803.0823428114581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11511.448679202666</v>
          </cell>
          <cell r="H201">
            <v>15155.044055198001</v>
          </cell>
          <cell r="I201">
            <v>15594.874306396001</v>
          </cell>
          <cell r="J201">
            <v>16043.870473680001</v>
          </cell>
          <cell r="K201">
            <v>16488.786944607356</v>
          </cell>
          <cell r="L201">
            <v>15792.712253752701</v>
          </cell>
          <cell r="M201">
            <v>16394.159462609216</v>
          </cell>
          <cell r="N201">
            <v>17032.155899837999</v>
          </cell>
          <cell r="O201">
            <v>17534.307498951999</v>
          </cell>
          <cell r="P201">
            <v>18049.392769239999</v>
          </cell>
          <cell r="Q201">
            <v>18567.093838118002</v>
          </cell>
          <cell r="R201">
            <v>19113.600338318</v>
          </cell>
          <cell r="S201">
            <v>19655.916449273998</v>
          </cell>
          <cell r="T201">
            <v>20213.983845904</v>
          </cell>
          <cell r="U201">
            <v>20793.257280523998</v>
          </cell>
          <cell r="V201">
            <v>21383.657110286</v>
          </cell>
          <cell r="W201">
            <v>21994.96576934</v>
          </cell>
          <cell r="X201">
            <v>22622.082089857999</v>
          </cell>
          <cell r="Y201">
            <v>23267.882273796</v>
          </cell>
          <cell r="Z201">
            <v>23927.325812637999</v>
          </cell>
          <cell r="AA201">
            <v>371136.51715153194</v>
          </cell>
        </row>
        <row r="202">
          <cell r="B202" t="str">
            <v>4 -  DESPESAS    (4.1)</v>
          </cell>
          <cell r="G202">
            <v>10891.322112506601</v>
          </cell>
          <cell r="H202">
            <v>11532.540515728269</v>
          </cell>
          <cell r="I202">
            <v>11732.328907777601</v>
          </cell>
          <cell r="J202">
            <v>11790.783655627311</v>
          </cell>
          <cell r="K202">
            <v>11929.218969104531</v>
          </cell>
          <cell r="L202">
            <v>12962.062620997925</v>
          </cell>
          <cell r="M202">
            <v>12478.092889217982</v>
          </cell>
          <cell r="N202">
            <v>12370.140298720746</v>
          </cell>
          <cell r="O202">
            <v>12419.214907135474</v>
          </cell>
          <cell r="P202">
            <v>12468.003315186068</v>
          </cell>
          <cell r="Q202">
            <v>13520.544637304929</v>
          </cell>
          <cell r="R202">
            <v>14187.337403871983</v>
          </cell>
          <cell r="S202">
            <v>13977.137477792161</v>
          </cell>
          <cell r="T202">
            <v>13921.408994226693</v>
          </cell>
          <cell r="U202">
            <v>16417.959644366401</v>
          </cell>
          <cell r="V202">
            <v>16273.422791883511</v>
          </cell>
          <cell r="W202">
            <v>18154.44088913106</v>
          </cell>
          <cell r="X202">
            <v>18807.812769480865</v>
          </cell>
          <cell r="Y202">
            <v>20020.911156039041</v>
          </cell>
          <cell r="Z202">
            <v>20773.63389088224</v>
          </cell>
          <cell r="AA202">
            <v>286628.31784698146</v>
          </cell>
        </row>
        <row r="203">
          <cell r="B203" t="str">
            <v>4.1 - Operacionais    (4.1.1+ .... + 4.1.10)</v>
          </cell>
          <cell r="G203">
            <v>10891.322112506601</v>
          </cell>
          <cell r="H203">
            <v>11532.540515728269</v>
          </cell>
          <cell r="I203">
            <v>11732.328907777601</v>
          </cell>
          <cell r="J203">
            <v>11790.783655627311</v>
          </cell>
          <cell r="K203">
            <v>11929.218969104531</v>
          </cell>
          <cell r="L203">
            <v>12962.062620997925</v>
          </cell>
          <cell r="M203">
            <v>12478.092889217982</v>
          </cell>
          <cell r="N203">
            <v>12370.140298720746</v>
          </cell>
          <cell r="O203">
            <v>12419.214907135474</v>
          </cell>
          <cell r="P203">
            <v>12468.003315186068</v>
          </cell>
          <cell r="Q203">
            <v>13520.544637304929</v>
          </cell>
          <cell r="R203">
            <v>14187.337403871983</v>
          </cell>
          <cell r="S203">
            <v>13977.137477792161</v>
          </cell>
          <cell r="T203">
            <v>13921.408994226693</v>
          </cell>
          <cell r="U203">
            <v>16417.959644366401</v>
          </cell>
          <cell r="V203">
            <v>16273.422791883511</v>
          </cell>
          <cell r="W203">
            <v>18154.44088913106</v>
          </cell>
          <cell r="X203">
            <v>18807.812769480865</v>
          </cell>
          <cell r="Y203">
            <v>20020.911156039041</v>
          </cell>
          <cell r="Z203">
            <v>20773.63389088224</v>
          </cell>
          <cell r="AA203">
            <v>286628.31784698146</v>
          </cell>
        </row>
        <row r="204">
          <cell r="B204" t="str">
            <v>4.1.1  -  Pessoal e Administradores    (Transp. Qd. 1.3.)</v>
          </cell>
          <cell r="G204">
            <v>5080</v>
          </cell>
          <cell r="H204">
            <v>5725</v>
          </cell>
          <cell r="I204">
            <v>5725</v>
          </cell>
          <cell r="J204">
            <v>5725</v>
          </cell>
          <cell r="K204">
            <v>5725</v>
          </cell>
          <cell r="L204">
            <v>5725</v>
          </cell>
          <cell r="M204">
            <v>5725</v>
          </cell>
          <cell r="N204">
            <v>5725</v>
          </cell>
          <cell r="O204">
            <v>5725</v>
          </cell>
          <cell r="P204">
            <v>5725</v>
          </cell>
          <cell r="Q204">
            <v>5875</v>
          </cell>
          <cell r="R204">
            <v>5875</v>
          </cell>
          <cell r="S204">
            <v>5875</v>
          </cell>
          <cell r="T204">
            <v>5875</v>
          </cell>
          <cell r="U204">
            <v>5875</v>
          </cell>
          <cell r="V204">
            <v>5875</v>
          </cell>
          <cell r="W204">
            <v>5875</v>
          </cell>
          <cell r="X204">
            <v>5875</v>
          </cell>
          <cell r="Y204">
            <v>5875</v>
          </cell>
          <cell r="Z204">
            <v>5875</v>
          </cell>
          <cell r="AA204">
            <v>115355</v>
          </cell>
        </row>
        <row r="205">
          <cell r="B205" t="str">
            <v>4.1.2  -  Conservação de Rotina    (Transp. Qd. 1.3.)</v>
          </cell>
          <cell r="G205">
            <v>1908</v>
          </cell>
          <cell r="H205">
            <v>2015</v>
          </cell>
          <cell r="I205">
            <v>2015</v>
          </cell>
          <cell r="J205">
            <v>2015</v>
          </cell>
          <cell r="K205">
            <v>2070</v>
          </cell>
          <cell r="L205">
            <v>2070</v>
          </cell>
          <cell r="M205">
            <v>2070</v>
          </cell>
          <cell r="N205">
            <v>2070</v>
          </cell>
          <cell r="O205">
            <v>2070</v>
          </cell>
          <cell r="P205">
            <v>2177</v>
          </cell>
          <cell r="Q205">
            <v>2177</v>
          </cell>
          <cell r="R205">
            <v>2177</v>
          </cell>
          <cell r="S205">
            <v>2177</v>
          </cell>
          <cell r="T205">
            <v>2177</v>
          </cell>
          <cell r="U205">
            <v>2177</v>
          </cell>
          <cell r="V205">
            <v>2177</v>
          </cell>
          <cell r="W205">
            <v>2177</v>
          </cell>
          <cell r="X205">
            <v>2177</v>
          </cell>
          <cell r="Y205">
            <v>2177</v>
          </cell>
          <cell r="Z205">
            <v>2177</v>
          </cell>
          <cell r="AA205">
            <v>42250</v>
          </cell>
        </row>
        <row r="206">
          <cell r="B206" t="str">
            <v>4.1.3  -  Consumo    (Transp. Qd. 1.3.)</v>
          </cell>
          <cell r="G206">
            <v>174</v>
          </cell>
          <cell r="H206">
            <v>174</v>
          </cell>
          <cell r="I206">
            <v>174</v>
          </cell>
          <cell r="J206">
            <v>174</v>
          </cell>
          <cell r="K206">
            <v>174</v>
          </cell>
          <cell r="L206">
            <v>174</v>
          </cell>
          <cell r="M206">
            <v>174</v>
          </cell>
          <cell r="N206">
            <v>174</v>
          </cell>
          <cell r="O206">
            <v>174</v>
          </cell>
          <cell r="P206">
            <v>174</v>
          </cell>
          <cell r="Q206">
            <v>174</v>
          </cell>
          <cell r="R206">
            <v>174</v>
          </cell>
          <cell r="S206">
            <v>174</v>
          </cell>
          <cell r="T206">
            <v>174</v>
          </cell>
          <cell r="U206">
            <v>174</v>
          </cell>
          <cell r="V206">
            <v>174</v>
          </cell>
          <cell r="W206">
            <v>174</v>
          </cell>
          <cell r="X206">
            <v>174</v>
          </cell>
          <cell r="Y206">
            <v>174</v>
          </cell>
          <cell r="Z206">
            <v>174</v>
          </cell>
          <cell r="AA206">
            <v>3480</v>
          </cell>
        </row>
        <row r="207">
          <cell r="B207" t="str">
            <v>4.1.4  -  Transportes    (Transp. Qd. 1.3.)</v>
          </cell>
          <cell r="G207">
            <v>287</v>
          </cell>
          <cell r="H207">
            <v>287</v>
          </cell>
          <cell r="I207">
            <v>287</v>
          </cell>
          <cell r="J207">
            <v>287</v>
          </cell>
          <cell r="K207">
            <v>287</v>
          </cell>
          <cell r="L207">
            <v>287</v>
          </cell>
          <cell r="M207">
            <v>287</v>
          </cell>
          <cell r="N207">
            <v>287</v>
          </cell>
          <cell r="O207">
            <v>287</v>
          </cell>
          <cell r="P207">
            <v>287</v>
          </cell>
          <cell r="Q207">
            <v>287</v>
          </cell>
          <cell r="R207">
            <v>287</v>
          </cell>
          <cell r="S207">
            <v>287</v>
          </cell>
          <cell r="T207">
            <v>287</v>
          </cell>
          <cell r="U207">
            <v>287</v>
          </cell>
          <cell r="V207">
            <v>287</v>
          </cell>
          <cell r="W207">
            <v>287</v>
          </cell>
          <cell r="X207">
            <v>287</v>
          </cell>
          <cell r="Y207">
            <v>287</v>
          </cell>
          <cell r="Z207">
            <v>287</v>
          </cell>
          <cell r="AA207">
            <v>5740</v>
          </cell>
        </row>
        <row r="208">
          <cell r="B208" t="str">
            <v>4.1.5  -  Diversas    (Transp. Qd. 1.3.)</v>
          </cell>
          <cell r="G208">
            <v>258</v>
          </cell>
          <cell r="H208">
            <v>258</v>
          </cell>
          <cell r="I208">
            <v>258</v>
          </cell>
          <cell r="J208">
            <v>258</v>
          </cell>
          <cell r="K208">
            <v>258</v>
          </cell>
          <cell r="L208">
            <v>258</v>
          </cell>
          <cell r="M208">
            <v>258</v>
          </cell>
          <cell r="N208">
            <v>258</v>
          </cell>
          <cell r="O208">
            <v>258</v>
          </cell>
          <cell r="P208">
            <v>258</v>
          </cell>
          <cell r="Q208">
            <v>258</v>
          </cell>
          <cell r="R208">
            <v>258</v>
          </cell>
          <cell r="S208">
            <v>258</v>
          </cell>
          <cell r="T208">
            <v>258</v>
          </cell>
          <cell r="U208">
            <v>258</v>
          </cell>
          <cell r="V208">
            <v>258</v>
          </cell>
          <cell r="W208">
            <v>258</v>
          </cell>
          <cell r="X208">
            <v>258</v>
          </cell>
          <cell r="Y208">
            <v>258</v>
          </cell>
          <cell r="Z208">
            <v>258</v>
          </cell>
          <cell r="AA208">
            <v>5160</v>
          </cell>
        </row>
        <row r="209">
          <cell r="B209" t="str">
            <v>4.1.6  -  Depreciação/Amortização    (Transp. Qd. 1.3.)</v>
          </cell>
          <cell r="G209">
            <v>1472.3982142857144</v>
          </cell>
          <cell r="H209">
            <v>1655.9196177944864</v>
          </cell>
          <cell r="I209">
            <v>1846.1181733500418</v>
          </cell>
          <cell r="J209">
            <v>1902.0069204088654</v>
          </cell>
          <cell r="K209">
            <v>1977.135725408865</v>
          </cell>
          <cell r="L209">
            <v>3015.1651430755319</v>
          </cell>
          <cell r="M209">
            <v>2497.7441202326745</v>
          </cell>
          <cell r="N209">
            <v>2377.9475154672168</v>
          </cell>
          <cell r="O209">
            <v>2421.7718994768843</v>
          </cell>
          <cell r="P209">
            <v>2601.0360985818029</v>
          </cell>
          <cell r="Q209">
            <v>3487.3972817012327</v>
          </cell>
          <cell r="R209">
            <v>4137.0369041850863</v>
          </cell>
          <cell r="S209">
            <v>3909.187344342065</v>
          </cell>
          <cell r="T209">
            <v>3835.2847512933949</v>
          </cell>
          <cell r="U209">
            <v>6312.9289097499068</v>
          </cell>
          <cell r="V209">
            <v>6149.0854048238152</v>
          </cell>
          <cell r="W209">
            <v>8010.1893018681612</v>
          </cell>
          <cell r="X209">
            <v>8642.9516400947687</v>
          </cell>
          <cell r="Y209">
            <v>9834.9875169297447</v>
          </cell>
          <cell r="Z209">
            <v>10565.987516929747</v>
          </cell>
          <cell r="AA209">
            <v>86652.28</v>
          </cell>
        </row>
        <row r="210">
          <cell r="B210" t="str">
            <v>4.1.7  -  Seguros    (transp. Qd 1.3.)</v>
          </cell>
          <cell r="G210">
            <v>304</v>
          </cell>
          <cell r="H210">
            <v>304</v>
          </cell>
          <cell r="I210">
            <v>304</v>
          </cell>
          <cell r="J210">
            <v>304</v>
          </cell>
          <cell r="K210">
            <v>304</v>
          </cell>
          <cell r="L210">
            <v>304</v>
          </cell>
          <cell r="M210">
            <v>304</v>
          </cell>
          <cell r="N210">
            <v>304</v>
          </cell>
          <cell r="O210">
            <v>304</v>
          </cell>
          <cell r="P210">
            <v>304</v>
          </cell>
          <cell r="Q210">
            <v>304</v>
          </cell>
          <cell r="R210">
            <v>304</v>
          </cell>
          <cell r="S210">
            <v>304</v>
          </cell>
          <cell r="T210">
            <v>304</v>
          </cell>
          <cell r="U210">
            <v>304</v>
          </cell>
          <cell r="V210">
            <v>304</v>
          </cell>
          <cell r="W210">
            <v>304</v>
          </cell>
          <cell r="X210">
            <v>304</v>
          </cell>
          <cell r="Y210">
            <v>304</v>
          </cell>
          <cell r="Z210">
            <v>304</v>
          </cell>
          <cell r="AA210">
            <v>6080</v>
          </cell>
        </row>
        <row r="211">
          <cell r="B211" t="str">
            <v xml:space="preserve">4.1.8  -  Garantias  (transp. Qd 1.3.)  </v>
          </cell>
          <cell r="G211">
            <v>159.89338559999999</v>
          </cell>
          <cell r="H211">
            <v>154.55006549378271</v>
          </cell>
          <cell r="I211">
            <v>150.4405895475588</v>
          </cell>
          <cell r="J211">
            <v>139.03438481844543</v>
          </cell>
          <cell r="K211">
            <v>132.91686641566551</v>
          </cell>
          <cell r="L211">
            <v>131.77198696275326</v>
          </cell>
          <cell r="M211">
            <v>130.89628854530989</v>
          </cell>
          <cell r="N211">
            <v>127.03195961353089</v>
          </cell>
          <cell r="O211">
            <v>116.09922509859052</v>
          </cell>
          <cell r="P211">
            <v>105.53300940426631</v>
          </cell>
          <cell r="Q211">
            <v>104.52687356369655</v>
          </cell>
          <cell r="R211">
            <v>103.99486164689655</v>
          </cell>
          <cell r="S211">
            <v>103.46284973009655</v>
          </cell>
          <cell r="T211">
            <v>102.93083781329655</v>
          </cell>
          <cell r="U211">
            <v>102.39882589649655</v>
          </cell>
          <cell r="V211">
            <v>101.86681397969654</v>
          </cell>
          <cell r="W211">
            <v>101.33480206289656</v>
          </cell>
          <cell r="X211">
            <v>100.80279014609656</v>
          </cell>
          <cell r="Y211">
            <v>100.27077822929655</v>
          </cell>
          <cell r="Z211">
            <v>99.738766312496551</v>
          </cell>
          <cell r="AA211">
            <v>2369.495960880869</v>
          </cell>
        </row>
        <row r="212">
          <cell r="B212" t="str">
            <v xml:space="preserve">4.1.9  -  Parc.Variável da Concessão   </v>
          </cell>
          <cell r="G212">
            <v>355.04810867999998</v>
          </cell>
          <cell r="H212">
            <v>471.88043243999994</v>
          </cell>
          <cell r="I212">
            <v>485.57974487999996</v>
          </cell>
          <cell r="J212">
            <v>499.55195039999995</v>
          </cell>
          <cell r="K212">
            <v>513.97597727999982</v>
          </cell>
          <cell r="L212">
            <v>509.9350909596414</v>
          </cell>
          <cell r="M212">
            <v>544.26208043999998</v>
          </cell>
          <cell r="N212">
            <v>559.97042363999992</v>
          </cell>
          <cell r="O212">
            <v>576.15338255999995</v>
          </cell>
          <cell r="P212">
            <v>592.83900719999997</v>
          </cell>
          <cell r="Q212">
            <v>610.02528203999998</v>
          </cell>
          <cell r="R212">
            <v>627.71043803999999</v>
          </cell>
          <cell r="S212">
            <v>645.89208371999996</v>
          </cell>
          <cell r="T212">
            <v>664.59820511999999</v>
          </cell>
          <cell r="U212">
            <v>684.03670871999998</v>
          </cell>
          <cell r="V212">
            <v>703.87537307999992</v>
          </cell>
          <cell r="W212">
            <v>724.32158519999996</v>
          </cell>
          <cell r="X212">
            <v>745.46313923999992</v>
          </cell>
          <cell r="Y212">
            <v>767.05766087999996</v>
          </cell>
          <cell r="Z212">
            <v>789.31240763999995</v>
          </cell>
          <cell r="AA212">
            <v>12071.48908215964</v>
          </cell>
        </row>
        <row r="213">
          <cell r="B213" t="str">
            <v xml:space="preserve">4.1.10 - Parcela Fixa da Concessão   </v>
          </cell>
          <cell r="G213">
            <v>892.98240394088668</v>
          </cell>
          <cell r="H213">
            <v>487.19039999999995</v>
          </cell>
          <cell r="I213">
            <v>487.19039999999995</v>
          </cell>
          <cell r="J213">
            <v>487.19039999999995</v>
          </cell>
          <cell r="K213">
            <v>487.19039999999995</v>
          </cell>
          <cell r="L213">
            <v>487.19039999999995</v>
          </cell>
          <cell r="M213">
            <v>487.19039999999995</v>
          </cell>
          <cell r="N213">
            <v>487.19039999999995</v>
          </cell>
          <cell r="O213">
            <v>487.19039999999995</v>
          </cell>
          <cell r="P213">
            <v>243.59519999999998</v>
          </cell>
          <cell r="Q213">
            <v>243.59519999999998</v>
          </cell>
          <cell r="R213">
            <v>243.59519999999998</v>
          </cell>
          <cell r="S213">
            <v>243.59519999999998</v>
          </cell>
          <cell r="T213">
            <v>243.59519999999998</v>
          </cell>
          <cell r="U213">
            <v>243.59519999999998</v>
          </cell>
          <cell r="V213">
            <v>243.59519999999998</v>
          </cell>
          <cell r="W213">
            <v>243.59519999999998</v>
          </cell>
          <cell r="X213">
            <v>243.59519999999998</v>
          </cell>
          <cell r="Y213">
            <v>243.59519999999998</v>
          </cell>
          <cell r="Z213">
            <v>243.59519999999998</v>
          </cell>
          <cell r="AA213">
            <v>7470.0528039408837</v>
          </cell>
        </row>
        <row r="214">
          <cell r="B214" t="str">
            <v>5 -  RESULTADO BRUTO OPERACIONAL     (3 - 4)</v>
          </cell>
          <cell r="G214">
            <v>620.1265666960644</v>
          </cell>
          <cell r="H214">
            <v>3622.5035394697315</v>
          </cell>
          <cell r="I214">
            <v>3862.5453986184002</v>
          </cell>
          <cell r="J214">
            <v>4253.0868180526904</v>
          </cell>
          <cell r="K214">
            <v>4559.567975502825</v>
          </cell>
          <cell r="L214">
            <v>2830.6496327547757</v>
          </cell>
          <cell r="M214">
            <v>3916.0665733912338</v>
          </cell>
          <cell r="N214">
            <v>4662.015601117253</v>
          </cell>
          <cell r="O214">
            <v>5115.0925918165249</v>
          </cell>
          <cell r="P214">
            <v>5581.3894540539313</v>
          </cell>
          <cell r="Q214">
            <v>5046.5492008130732</v>
          </cell>
          <cell r="R214">
            <v>4926.2629344460165</v>
          </cell>
          <cell r="S214">
            <v>5678.7789714818373</v>
          </cell>
          <cell r="T214">
            <v>6292.5748516773074</v>
          </cell>
          <cell r="U214">
            <v>4375.2976361575966</v>
          </cell>
          <cell r="V214">
            <v>5110.2343184024885</v>
          </cell>
          <cell r="W214">
            <v>3840.5248802089409</v>
          </cell>
          <cell r="X214">
            <v>3814.2693203771341</v>
          </cell>
          <cell r="Y214">
            <v>3246.9711177569588</v>
          </cell>
          <cell r="Z214">
            <v>3153.6919217557588</v>
          </cell>
          <cell r="AA214">
            <v>84508.199304550479</v>
          </cell>
        </row>
        <row r="215">
          <cell r="B215" t="str">
            <v>6 -  RESULTADO FINANCEIRO    (6.1)</v>
          </cell>
          <cell r="G215">
            <v>0</v>
          </cell>
          <cell r="H215">
            <v>5</v>
          </cell>
          <cell r="I215">
            <v>9</v>
          </cell>
          <cell r="J215">
            <v>2</v>
          </cell>
          <cell r="K215">
            <v>30</v>
          </cell>
          <cell r="L215">
            <v>248.00000000000003</v>
          </cell>
          <cell r="M215">
            <v>399.99999999999994</v>
          </cell>
          <cell r="N215">
            <v>519</v>
          </cell>
          <cell r="O215">
            <v>262</v>
          </cell>
          <cell r="P215">
            <v>70</v>
          </cell>
          <cell r="Q215">
            <v>224</v>
          </cell>
          <cell r="R215">
            <v>5</v>
          </cell>
          <cell r="S215">
            <v>315</v>
          </cell>
          <cell r="T215">
            <v>631</v>
          </cell>
          <cell r="U215">
            <v>977</v>
          </cell>
          <cell r="V215">
            <v>1352</v>
          </cell>
          <cell r="W215">
            <v>1661</v>
          </cell>
          <cell r="X215">
            <v>2117</v>
          </cell>
          <cell r="Y215">
            <v>2439</v>
          </cell>
          <cell r="Z215">
            <v>2938</v>
          </cell>
          <cell r="AA215">
            <v>14204</v>
          </cell>
        </row>
        <row r="216">
          <cell r="B216" t="str">
            <v>6.1 - Receitas    (Transp. Qd. 2B)</v>
          </cell>
          <cell r="G216">
            <v>0</v>
          </cell>
          <cell r="H216">
            <v>5</v>
          </cell>
          <cell r="I216">
            <v>9</v>
          </cell>
          <cell r="J216">
            <v>2</v>
          </cell>
          <cell r="K216">
            <v>30</v>
          </cell>
          <cell r="L216">
            <v>248.00000000000003</v>
          </cell>
          <cell r="M216">
            <v>399.99999999999994</v>
          </cell>
          <cell r="N216">
            <v>519</v>
          </cell>
          <cell r="O216">
            <v>262</v>
          </cell>
          <cell r="P216">
            <v>70</v>
          </cell>
          <cell r="Q216">
            <v>224</v>
          </cell>
          <cell r="R216">
            <v>5</v>
          </cell>
          <cell r="S216">
            <v>315</v>
          </cell>
          <cell r="T216">
            <v>631</v>
          </cell>
          <cell r="U216">
            <v>977</v>
          </cell>
          <cell r="V216">
            <v>1352</v>
          </cell>
          <cell r="W216">
            <v>1661</v>
          </cell>
          <cell r="X216">
            <v>2117</v>
          </cell>
          <cell r="Y216">
            <v>2439</v>
          </cell>
          <cell r="Z216">
            <v>2938</v>
          </cell>
          <cell r="AA216">
            <v>14204</v>
          </cell>
        </row>
        <row r="217">
          <cell r="B217" t="str">
            <v>7 -  RESULTADO OPERACIONAL    (5 + 6)</v>
          </cell>
          <cell r="G217">
            <v>620.1265666960644</v>
          </cell>
          <cell r="H217">
            <v>3627.5035394697315</v>
          </cell>
          <cell r="I217">
            <v>3871.5453986184002</v>
          </cell>
          <cell r="J217">
            <v>4255.0868180526904</v>
          </cell>
          <cell r="K217">
            <v>4589.567975502825</v>
          </cell>
          <cell r="L217">
            <v>3078.6496327547757</v>
          </cell>
          <cell r="M217">
            <v>4316.0665733912338</v>
          </cell>
          <cell r="N217">
            <v>5181.015601117253</v>
          </cell>
          <cell r="O217">
            <v>5377.0925918165249</v>
          </cell>
          <cell r="P217">
            <v>5651.3894540539313</v>
          </cell>
          <cell r="Q217">
            <v>5270.5492008130732</v>
          </cell>
          <cell r="R217">
            <v>4931.2629344460165</v>
          </cell>
          <cell r="S217">
            <v>5993.7789714818373</v>
          </cell>
          <cell r="T217">
            <v>6923.5748516773074</v>
          </cell>
          <cell r="U217">
            <v>5352.2976361575966</v>
          </cell>
          <cell r="V217">
            <v>6462.2343184024885</v>
          </cell>
          <cell r="W217">
            <v>5501.5248802089409</v>
          </cell>
          <cell r="X217">
            <v>5931.2693203771341</v>
          </cell>
          <cell r="Y217">
            <v>5685.9711177569588</v>
          </cell>
          <cell r="Z217">
            <v>6091.6919217557588</v>
          </cell>
          <cell r="AA217">
            <v>98712.199304550479</v>
          </cell>
        </row>
        <row r="218">
          <cell r="B218" t="str">
            <v>8 -  RESULTADO NÃO OPERACIONAL    (Tr. item 2, Qd. 3A)</v>
          </cell>
          <cell r="G218">
            <v>101.01348486052611</v>
          </cell>
          <cell r="H218">
            <v>141.01127104711153</v>
          </cell>
          <cell r="I218">
            <v>144.9890617256759</v>
          </cell>
          <cell r="J218">
            <v>150.0016850326308</v>
          </cell>
          <cell r="K218">
            <v>154.00416129702762</v>
          </cell>
          <cell r="L218">
            <v>157.97647622892904</v>
          </cell>
          <cell r="M218">
            <v>162.96939454848513</v>
          </cell>
          <cell r="N218">
            <v>167.98055722246036</v>
          </cell>
          <cell r="O218">
            <v>172.98959470713427</v>
          </cell>
          <cell r="P218">
            <v>177.99191999999999</v>
          </cell>
          <cell r="Q218">
            <v>182.99209037328092</v>
          </cell>
          <cell r="R218">
            <v>188.995030323593</v>
          </cell>
          <cell r="S218">
            <v>194.00471572181937</v>
          </cell>
          <cell r="T218">
            <v>200.01793075845507</v>
          </cell>
          <cell r="U218">
            <v>205.98422468415939</v>
          </cell>
          <cell r="V218">
            <v>211.99543672822023</v>
          </cell>
          <cell r="W218">
            <v>218.00135950110052</v>
          </cell>
          <cell r="X218">
            <v>224.9830839123463</v>
          </cell>
          <cell r="Y218">
            <v>231.01031535585713</v>
          </cell>
          <cell r="Z218">
            <v>238.03241525423726</v>
          </cell>
          <cell r="AA218">
            <v>3626.94420928305</v>
          </cell>
        </row>
        <row r="219">
          <cell r="B219" t="str">
            <v>9 -  RESULTADO ANTES CONTRIBUIÇÃO SOCIAL   (7 + 8)</v>
          </cell>
          <cell r="G219">
            <v>721.14005155659049</v>
          </cell>
          <cell r="H219">
            <v>3768.5148105168432</v>
          </cell>
          <cell r="I219">
            <v>4016.5344603440763</v>
          </cell>
          <cell r="J219">
            <v>4405.0885030853215</v>
          </cell>
          <cell r="K219">
            <v>4743.5721367998522</v>
          </cell>
          <cell r="L219">
            <v>3236.6261089837049</v>
          </cell>
          <cell r="M219">
            <v>4479.0359679397188</v>
          </cell>
          <cell r="N219">
            <v>5348.9961583397135</v>
          </cell>
          <cell r="O219">
            <v>5550.0821865236594</v>
          </cell>
          <cell r="P219">
            <v>5829.3813740539317</v>
          </cell>
          <cell r="Q219">
            <v>5453.5412911863541</v>
          </cell>
          <cell r="R219">
            <v>5120.2579647696093</v>
          </cell>
          <cell r="S219">
            <v>6187.7836872036569</v>
          </cell>
          <cell r="T219">
            <v>7123.5927824357623</v>
          </cell>
          <cell r="U219">
            <v>5558.2818608417556</v>
          </cell>
          <cell r="V219">
            <v>6674.2297551307083</v>
          </cell>
          <cell r="W219">
            <v>5719.5262397100414</v>
          </cell>
          <cell r="X219">
            <v>6156.2524042894802</v>
          </cell>
          <cell r="Y219">
            <v>5916.9814331128164</v>
          </cell>
          <cell r="Z219">
            <v>6329.7243370099959</v>
          </cell>
          <cell r="AA219">
            <v>102339.14351383352</v>
          </cell>
        </row>
        <row r="220">
          <cell r="B220" t="str">
            <v>10- CONTRIBUIÇÃO SOCIAL (Legislação vigente)</v>
          </cell>
          <cell r="G220">
            <v>57.691204124527282</v>
          </cell>
          <cell r="H220">
            <v>301.48118484134733</v>
          </cell>
          <cell r="I220">
            <v>321.32275682752612</v>
          </cell>
          <cell r="J220">
            <v>352.40708024682567</v>
          </cell>
          <cell r="K220">
            <v>379.48577094398809</v>
          </cell>
          <cell r="L220">
            <v>258.93008871869603</v>
          </cell>
          <cell r="M220">
            <v>358.32287743517725</v>
          </cell>
          <cell r="N220">
            <v>427.91969266717678</v>
          </cell>
          <cell r="O220">
            <v>444.0065749218931</v>
          </cell>
          <cell r="P220">
            <v>466.35050992431439</v>
          </cell>
          <cell r="Q220">
            <v>436.28330329490825</v>
          </cell>
          <cell r="R220">
            <v>409.62063718156872</v>
          </cell>
          <cell r="S220">
            <v>495.0226949762926</v>
          </cell>
          <cell r="T220">
            <v>569.88742259486105</v>
          </cell>
          <cell r="U220">
            <v>444.66254886734049</v>
          </cell>
          <cell r="V220">
            <v>533.93838041045683</v>
          </cell>
          <cell r="W220">
            <v>457.5620991768036</v>
          </cell>
          <cell r="X220">
            <v>492.50019234315863</v>
          </cell>
          <cell r="Y220">
            <v>473.35851464902532</v>
          </cell>
          <cell r="Z220">
            <v>506.37794696079942</v>
          </cell>
          <cell r="AA220">
            <v>8187.1314811066868</v>
          </cell>
        </row>
        <row r="221">
          <cell r="B221" t="str">
            <v>11- RESULTADO ANTES IMPOSTO DE RENDA    (9 - 10)</v>
          </cell>
          <cell r="G221">
            <v>663.44884743206319</v>
          </cell>
          <cell r="H221">
            <v>3467.0336256754958</v>
          </cell>
          <cell r="I221">
            <v>3695.2117035165502</v>
          </cell>
          <cell r="J221">
            <v>4052.6814228384956</v>
          </cell>
          <cell r="K221">
            <v>4364.0863658558637</v>
          </cell>
          <cell r="L221">
            <v>2977.6960202650089</v>
          </cell>
          <cell r="M221">
            <v>4120.7130905045415</v>
          </cell>
          <cell r="N221">
            <v>4921.0764656725369</v>
          </cell>
          <cell r="O221">
            <v>5106.0756116017665</v>
          </cell>
          <cell r="P221">
            <v>5363.0308641296169</v>
          </cell>
          <cell r="Q221">
            <v>5017.2579878914457</v>
          </cell>
          <cell r="R221">
            <v>4710.6373275880405</v>
          </cell>
          <cell r="S221">
            <v>5692.7609922273641</v>
          </cell>
          <cell r="T221">
            <v>6553.7053598409011</v>
          </cell>
          <cell r="U221">
            <v>5113.6193119744148</v>
          </cell>
          <cell r="V221">
            <v>6140.291374720251</v>
          </cell>
          <cell r="W221">
            <v>5261.9641405332377</v>
          </cell>
          <cell r="X221">
            <v>5663.7522119463219</v>
          </cell>
          <cell r="Y221">
            <v>5443.6229184637914</v>
          </cell>
          <cell r="Z221">
            <v>5823.3463900491961</v>
          </cell>
          <cell r="AA221">
            <v>94152.012032726838</v>
          </cell>
        </row>
        <row r="222">
          <cell r="B222" t="str">
            <v>12- IMPOSTO DE RENDA (Legislação vigente)</v>
          </cell>
          <cell r="G222">
            <v>156.28501288914777</v>
          </cell>
          <cell r="H222">
            <v>918.12870262921047</v>
          </cell>
          <cell r="I222">
            <v>980.13361508601906</v>
          </cell>
          <cell r="J222">
            <v>1077.2721257713301</v>
          </cell>
          <cell r="K222">
            <v>1161.8930341999624</v>
          </cell>
          <cell r="L222">
            <v>785.1565272459253</v>
          </cell>
          <cell r="M222">
            <v>1095.7589919849293</v>
          </cell>
          <cell r="N222">
            <v>1313.2490395849277</v>
          </cell>
          <cell r="O222">
            <v>1363.5205466309158</v>
          </cell>
          <cell r="P222">
            <v>1433.3453435134827</v>
          </cell>
          <cell r="Q222">
            <v>1339.3853227965883</v>
          </cell>
          <cell r="R222">
            <v>1256.0644911924019</v>
          </cell>
          <cell r="S222">
            <v>1522.9459218009142</v>
          </cell>
          <cell r="T222">
            <v>1756.8981956089408</v>
          </cell>
          <cell r="U222">
            <v>1365.5704652104391</v>
          </cell>
          <cell r="V222">
            <v>1644.5574387826773</v>
          </cell>
          <cell r="W222">
            <v>1405.8815599275101</v>
          </cell>
          <cell r="X222">
            <v>1515.06310107237</v>
          </cell>
          <cell r="Y222">
            <v>1455.2453582782039</v>
          </cell>
          <cell r="Z222">
            <v>1558.4310842524987</v>
          </cell>
          <cell r="AA222">
            <v>25104.785878458399</v>
          </cell>
        </row>
        <row r="223">
          <cell r="B223" t="str">
            <v>13- RESULTADO DE EXERCÍCIO    (11 - 12)</v>
          </cell>
          <cell r="G223">
            <v>507.16383454291542</v>
          </cell>
          <cell r="H223">
            <v>2548.9049230462851</v>
          </cell>
          <cell r="I223">
            <v>2715.0780884305314</v>
          </cell>
          <cell r="J223">
            <v>2975.4092970671654</v>
          </cell>
          <cell r="K223">
            <v>3202.1933316559016</v>
          </cell>
          <cell r="L223">
            <v>2192.5394930190837</v>
          </cell>
          <cell r="M223">
            <v>3024.9540985196122</v>
          </cell>
          <cell r="N223">
            <v>3607.8274260876092</v>
          </cell>
          <cell r="O223">
            <v>3742.5550649708507</v>
          </cell>
          <cell r="P223">
            <v>3929.6855206161345</v>
          </cell>
          <cell r="Q223">
            <v>3677.8726650948574</v>
          </cell>
          <cell r="R223">
            <v>3454.5728363956387</v>
          </cell>
          <cell r="S223">
            <v>4169.8150704264499</v>
          </cell>
          <cell r="T223">
            <v>4796.8071642319601</v>
          </cell>
          <cell r="U223">
            <v>3748.0488467639757</v>
          </cell>
          <cell r="V223">
            <v>4495.7339359375737</v>
          </cell>
          <cell r="W223">
            <v>3856.0825806057273</v>
          </cell>
          <cell r="X223">
            <v>4148.6891108739519</v>
          </cell>
          <cell r="Y223">
            <v>3988.3775601855878</v>
          </cell>
          <cell r="Z223">
            <v>4264.9153057966978</v>
          </cell>
          <cell r="AA223">
            <v>69047.226154268443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27040.18286063206</v>
          </cell>
          <cell r="H229">
            <v>27837.212083353701</v>
          </cell>
          <cell r="I229">
            <v>28657.734327004469</v>
          </cell>
          <cell r="J229">
            <v>29502.442065607454</v>
          </cell>
          <cell r="K229">
            <v>30372.048184365471</v>
          </cell>
          <cell r="L229">
            <v>31267.286581295575</v>
          </cell>
          <cell r="M229">
            <v>32188.912786597142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206865.81888885589</v>
          </cell>
        </row>
        <row r="230">
          <cell r="B230" t="str">
            <v>1.1 - Operacionais    (1.1.1 + 1.1.2)</v>
          </cell>
          <cell r="G230">
            <v>27040.18286063206</v>
          </cell>
          <cell r="H230">
            <v>27837.212083353701</v>
          </cell>
          <cell r="I230">
            <v>28657.734327004469</v>
          </cell>
          <cell r="J230">
            <v>29502.442065607454</v>
          </cell>
          <cell r="K230">
            <v>30372.048184365471</v>
          </cell>
          <cell r="L230">
            <v>31267.286581295575</v>
          </cell>
          <cell r="M230">
            <v>32188.912786597142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206865.81888885589</v>
          </cell>
        </row>
        <row r="231">
          <cell r="B231" t="str">
            <v>1.1.1 - Receitas de  Pedágios    (Transp. Qd.2.1.1.2)</v>
          </cell>
          <cell r="G231">
            <v>26725.615819442763</v>
          </cell>
          <cell r="H231">
            <v>27513.372947902866</v>
          </cell>
          <cell r="I231">
            <v>28324.349795513026</v>
          </cell>
          <cell r="J231">
            <v>29159.230780525933</v>
          </cell>
          <cell r="K231">
            <v>30018.720494924273</v>
          </cell>
          <cell r="L231">
            <v>30903.544299056211</v>
          </cell>
          <cell r="M231">
            <v>31814.448933798198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204459.28307116329</v>
          </cell>
        </row>
        <row r="232">
          <cell r="B232" t="str">
            <v>1.1.2 - Outras Receitas Operacionais    (calculado 2.1.2.)</v>
          </cell>
          <cell r="G232">
            <v>314.56704118929804</v>
          </cell>
          <cell r="H232">
            <v>323.83913545083408</v>
          </cell>
          <cell r="I232">
            <v>333.38453149144334</v>
          </cell>
          <cell r="J232">
            <v>343.21128508151992</v>
          </cell>
          <cell r="K232">
            <v>353.32768944119908</v>
          </cell>
          <cell r="L232">
            <v>363.74228223936217</v>
          </cell>
          <cell r="M232">
            <v>374.46385279894298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2406.5358176925993</v>
          </cell>
        </row>
        <row r="233">
          <cell r="B233" t="str">
            <v>2 -  DEDUÇÕES DA RECEITA    (2.1)</v>
          </cell>
          <cell r="G233">
            <v>2423.0835471849514</v>
          </cell>
          <cell r="H233">
            <v>2494.5057119741609</v>
          </cell>
          <cell r="I233">
            <v>2568.0330974558647</v>
          </cell>
          <cell r="J233">
            <v>2643.7277565540708</v>
          </cell>
          <cell r="K233">
            <v>2721.6535712482341</v>
          </cell>
          <cell r="L233">
            <v>2801.8763064860118</v>
          </cell>
          <cell r="M233">
            <v>2884.4636656851249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18537.343656588419</v>
          </cell>
        </row>
        <row r="234">
          <cell r="B234" t="str">
            <v>2.1 - Tributos sobre Faturamento    (2.1.1+ .... + 2.1.4)</v>
          </cell>
          <cell r="G234">
            <v>2423.0835471849514</v>
          </cell>
          <cell r="H234">
            <v>2494.5057119741609</v>
          </cell>
          <cell r="I234">
            <v>2568.0330974558647</v>
          </cell>
          <cell r="J234">
            <v>2643.7277565540708</v>
          </cell>
          <cell r="K234">
            <v>2721.6535712482341</v>
          </cell>
          <cell r="L234">
            <v>2801.8763064860118</v>
          </cell>
          <cell r="M234">
            <v>2884.4636656851249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18537.343656588419</v>
          </cell>
        </row>
        <row r="235">
          <cell r="B235" t="str">
            <v>2.1.1 - I.S.S    (transp. Qd  1.3.)</v>
          </cell>
          <cell r="G235">
            <v>1352.0091430316031</v>
          </cell>
          <cell r="H235">
            <v>1391.8606041676851</v>
          </cell>
          <cell r="I235">
            <v>1432.8867163502237</v>
          </cell>
          <cell r="J235">
            <v>1475.1221032803728</v>
          </cell>
          <cell r="K235">
            <v>1518.6024092182736</v>
          </cell>
          <cell r="L235">
            <v>1563.3643290647788</v>
          </cell>
          <cell r="M235">
            <v>1609.4456393298572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10343.290944442793</v>
          </cell>
        </row>
        <row r="236">
          <cell r="B236" t="str">
            <v>2.1.2 - Cofins    (transp. Qd 1.3.)</v>
          </cell>
          <cell r="G236">
            <v>880.33512670138214</v>
          </cell>
          <cell r="H236">
            <v>906.28365025189771</v>
          </cell>
          <cell r="I236">
            <v>932.9970255662804</v>
          </cell>
          <cell r="J236">
            <v>960.49779721125867</v>
          </cell>
          <cell r="K236">
            <v>988.80917427120062</v>
          </cell>
          <cell r="L236">
            <v>1017.9550499352598</v>
          </cell>
          <cell r="M236">
            <v>1047.9600216618639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6734.8378455991433</v>
          </cell>
        </row>
        <row r="237">
          <cell r="B237" t="str">
            <v>2.1.3 - Pis / Pasep    (transp. Qd 1.3.)</v>
          </cell>
          <cell r="G237">
            <v>190.73927745196613</v>
          </cell>
          <cell r="H237">
            <v>196.36145755457784</v>
          </cell>
          <cell r="I237">
            <v>202.14935553936076</v>
          </cell>
          <cell r="J237">
            <v>208.10785606243937</v>
          </cell>
          <cell r="K237">
            <v>214.24198775876013</v>
          </cell>
          <cell r="L237">
            <v>220.55692748597295</v>
          </cell>
          <cell r="M237">
            <v>227.05800469340386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1459.2148665464811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24617.099313447106</v>
          </cell>
          <cell r="H239">
            <v>25342.70637137954</v>
          </cell>
          <cell r="I239">
            <v>26089.701229548606</v>
          </cell>
          <cell r="J239">
            <v>26858.714309053383</v>
          </cell>
          <cell r="K239">
            <v>27650.394613117238</v>
          </cell>
          <cell r="L239">
            <v>28465.410274809565</v>
          </cell>
          <cell r="M239">
            <v>29304.449120912017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188328.47523226746</v>
          </cell>
        </row>
        <row r="240">
          <cell r="B240" t="str">
            <v>4 -  DESPESAS    (4.1)</v>
          </cell>
          <cell r="G240">
            <v>9958.2810617557243</v>
          </cell>
          <cell r="H240">
            <v>9982.3660096196145</v>
          </cell>
          <cell r="I240">
            <v>10007.160878987153</v>
          </cell>
          <cell r="J240">
            <v>10032.686595315352</v>
          </cell>
          <cell r="K240">
            <v>10058.964700854431</v>
          </cell>
          <cell r="L240">
            <v>10086.017372828223</v>
          </cell>
          <cell r="M240">
            <v>10113.867442150507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70239.344061511001</v>
          </cell>
        </row>
        <row r="241">
          <cell r="B241" t="str">
            <v>4.1 - Operacionais    (4.1.1+ .... + 4.1.10)</v>
          </cell>
          <cell r="G241">
            <v>9958.2810617557243</v>
          </cell>
          <cell r="H241">
            <v>9982.3660096196145</v>
          </cell>
          <cell r="I241">
            <v>10007.160878987153</v>
          </cell>
          <cell r="J241">
            <v>10032.686595315352</v>
          </cell>
          <cell r="K241">
            <v>10058.964700854431</v>
          </cell>
          <cell r="L241">
            <v>10086.017372828223</v>
          </cell>
          <cell r="M241">
            <v>10113.867442150507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70239.344061511001</v>
          </cell>
        </row>
        <row r="242">
          <cell r="B242" t="str">
            <v>4.1.1  -  Pessoal e Administradores    (Transp. Qd. 1.3.)</v>
          </cell>
          <cell r="G242">
            <v>5875</v>
          </cell>
          <cell r="H242">
            <v>5875</v>
          </cell>
          <cell r="I242">
            <v>5875</v>
          </cell>
          <cell r="J242">
            <v>5875</v>
          </cell>
          <cell r="K242">
            <v>5875</v>
          </cell>
          <cell r="L242">
            <v>5875</v>
          </cell>
          <cell r="M242">
            <v>5875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41125</v>
          </cell>
        </row>
        <row r="243">
          <cell r="B243" t="str">
            <v>4.1.2  -  Conservação de Rotina    (Transp. Qd. 1.3.)</v>
          </cell>
          <cell r="G243">
            <v>2177</v>
          </cell>
          <cell r="H243">
            <v>2177</v>
          </cell>
          <cell r="I243">
            <v>2177</v>
          </cell>
          <cell r="J243">
            <v>2177</v>
          </cell>
          <cell r="K243">
            <v>2177</v>
          </cell>
          <cell r="L243">
            <v>2177</v>
          </cell>
          <cell r="M243">
            <v>2177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15239</v>
          </cell>
        </row>
        <row r="244">
          <cell r="B244" t="str">
            <v>4.1.3  -  Consumo    (Transp. Qd. 1.3.)</v>
          </cell>
          <cell r="G244">
            <v>174</v>
          </cell>
          <cell r="H244">
            <v>174</v>
          </cell>
          <cell r="I244">
            <v>174</v>
          </cell>
          <cell r="J244">
            <v>174</v>
          </cell>
          <cell r="K244">
            <v>174</v>
          </cell>
          <cell r="L244">
            <v>174</v>
          </cell>
          <cell r="M244">
            <v>174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1218</v>
          </cell>
        </row>
        <row r="245">
          <cell r="B245" t="str">
            <v>4.1.4  -  Transportes    (Transp. Qd. 1.3.)</v>
          </cell>
          <cell r="G245">
            <v>287</v>
          </cell>
          <cell r="H245">
            <v>287</v>
          </cell>
          <cell r="I245">
            <v>287</v>
          </cell>
          <cell r="J245">
            <v>287</v>
          </cell>
          <cell r="K245">
            <v>287</v>
          </cell>
          <cell r="L245">
            <v>287</v>
          </cell>
          <cell r="M245">
            <v>287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2009</v>
          </cell>
        </row>
        <row r="246">
          <cell r="B246" t="str">
            <v>4.1.5  -  Diversas    (Transp. Qd. 1.3.)</v>
          </cell>
          <cell r="G246">
            <v>258</v>
          </cell>
          <cell r="H246">
            <v>258</v>
          </cell>
          <cell r="I246">
            <v>258</v>
          </cell>
          <cell r="J246">
            <v>258</v>
          </cell>
          <cell r="K246">
            <v>258</v>
          </cell>
          <cell r="L246">
            <v>258</v>
          </cell>
          <cell r="M246">
            <v>258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1806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304</v>
          </cell>
          <cell r="H248">
            <v>304</v>
          </cell>
          <cell r="I248">
            <v>304</v>
          </cell>
          <cell r="J248">
            <v>304</v>
          </cell>
          <cell r="K248">
            <v>304</v>
          </cell>
          <cell r="L248">
            <v>304</v>
          </cell>
          <cell r="M248">
            <v>304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2128</v>
          </cell>
        </row>
        <row r="249">
          <cell r="B249" t="str">
            <v xml:space="preserve">4.1.8  -  Garantias  (transp. Qd 1.3.)  </v>
          </cell>
          <cell r="G249">
            <v>72.075575936762036</v>
          </cell>
          <cell r="H249">
            <v>72.249647119004436</v>
          </cell>
          <cell r="I249">
            <v>72.428849177017767</v>
          </cell>
          <cell r="J249">
            <v>72.613333347128673</v>
          </cell>
          <cell r="K249">
            <v>72.803255323465422</v>
          </cell>
          <cell r="L249">
            <v>72.998775389354961</v>
          </cell>
          <cell r="M249">
            <v>73.200058552592807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508.36949484532607</v>
          </cell>
        </row>
        <row r="250">
          <cell r="B250" t="str">
            <v xml:space="preserve">4.1.9  -  Parc.Variável da Concessão   </v>
          </cell>
          <cell r="G250">
            <v>811.20548581896173</v>
          </cell>
          <cell r="H250">
            <v>835.11636250061099</v>
          </cell>
          <cell r="I250">
            <v>859.73202981013401</v>
          </cell>
          <cell r="J250">
            <v>885.07326196822362</v>
          </cell>
          <cell r="K250">
            <v>911.1614455309641</v>
          </cell>
          <cell r="L250">
            <v>938.01859743886723</v>
          </cell>
          <cell r="M250">
            <v>965.66738359791418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6205.9745666656754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14658.818251691382</v>
          </cell>
          <cell r="H252">
            <v>15360.340361759925</v>
          </cell>
          <cell r="I252">
            <v>16082.540350561452</v>
          </cell>
          <cell r="J252">
            <v>16826.027713738033</v>
          </cell>
          <cell r="K252">
            <v>17591.429912262807</v>
          </cell>
          <cell r="L252">
            <v>18379.392901981344</v>
          </cell>
          <cell r="M252">
            <v>19190.581678761511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118089.13117075646</v>
          </cell>
        </row>
        <row r="253">
          <cell r="B253" t="str">
            <v>6 -  RESULTADO FINANCEIRO    (6.1)</v>
          </cell>
          <cell r="G253">
            <v>2304.3213627473447</v>
          </cell>
          <cell r="H253">
            <v>2372.2429250428913</v>
          </cell>
          <cell r="I253">
            <v>2442.1665252048783</v>
          </cell>
          <cell r="J253">
            <v>2514.1511747678346</v>
          </cell>
          <cell r="K253">
            <v>2588.2576246745516</v>
          </cell>
          <cell r="L253">
            <v>2664.5484165464195</v>
          </cell>
          <cell r="M253">
            <v>2743.0879354649883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17628.775964448909</v>
          </cell>
        </row>
        <row r="254">
          <cell r="B254" t="str">
            <v>6.1 - Receitas    (Transp. Qd. 2B)</v>
          </cell>
          <cell r="G254">
            <v>2304.3213627473447</v>
          </cell>
          <cell r="H254">
            <v>2372.2429250428913</v>
          </cell>
          <cell r="I254">
            <v>2442.1665252048783</v>
          </cell>
          <cell r="J254">
            <v>2514.1511747678346</v>
          </cell>
          <cell r="K254">
            <v>2588.2576246745516</v>
          </cell>
          <cell r="L254">
            <v>2664.5484165464195</v>
          </cell>
          <cell r="M254">
            <v>2743.0879354649883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17628.775964448909</v>
          </cell>
        </row>
        <row r="255">
          <cell r="B255" t="str">
            <v>7 -  RESULTADO OPERACIONAL    (5 + 6)</v>
          </cell>
          <cell r="G255">
            <v>16963.139614438725</v>
          </cell>
          <cell r="H255">
            <v>17732.583286802816</v>
          </cell>
          <cell r="I255">
            <v>18524.706875766329</v>
          </cell>
          <cell r="J255">
            <v>19340.178888505867</v>
          </cell>
          <cell r="K255">
            <v>20179.687536937359</v>
          </cell>
          <cell r="L255">
            <v>21043.941318527763</v>
          </cell>
          <cell r="M255">
            <v>21933.669614226499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135717.90713520537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16963.139614438725</v>
          </cell>
          <cell r="H257">
            <v>17732.583286802816</v>
          </cell>
          <cell r="I257">
            <v>18524.706875766329</v>
          </cell>
          <cell r="J257">
            <v>19340.178888505867</v>
          </cell>
          <cell r="K257">
            <v>20179.687536937359</v>
          </cell>
          <cell r="L257">
            <v>21043.941318527763</v>
          </cell>
          <cell r="M257">
            <v>21933.669614226499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135717.90713520537</v>
          </cell>
        </row>
        <row r="258">
          <cell r="B258" t="str">
            <v>10- CONTRIBUIÇÃO SOCIAL (Legislação vigente)</v>
          </cell>
          <cell r="G258">
            <v>1357.051169155098</v>
          </cell>
          <cell r="H258">
            <v>1418.6066629442253</v>
          </cell>
          <cell r="I258">
            <v>1481.9765500613064</v>
          </cell>
          <cell r="J258">
            <v>1547.2143110804693</v>
          </cell>
          <cell r="K258">
            <v>1614.3750029549888</v>
          </cell>
          <cell r="L258">
            <v>1683.515305482221</v>
          </cell>
          <cell r="M258">
            <v>1754.69356913812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10857.432570816429</v>
          </cell>
        </row>
        <row r="259">
          <cell r="B259" t="str">
            <v>11- RESULTADO ANTES IMPOSTO DE RENDA    (9 - 10)</v>
          </cell>
          <cell r="G259">
            <v>15606.088445283627</v>
          </cell>
          <cell r="H259">
            <v>16313.976623858591</v>
          </cell>
          <cell r="I259">
            <v>17042.730325705023</v>
          </cell>
          <cell r="J259">
            <v>17792.964577425399</v>
          </cell>
          <cell r="K259">
            <v>18565.312533982371</v>
          </cell>
          <cell r="L259">
            <v>19360.42601304554</v>
          </cell>
          <cell r="M259">
            <v>20178.97604508838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124860.47456438895</v>
          </cell>
        </row>
        <row r="260">
          <cell r="B260" t="str">
            <v>12- IMPOSTO DE RENDA (Legislação vigente)</v>
          </cell>
          <cell r="G260">
            <v>4216.7849036096814</v>
          </cell>
          <cell r="H260">
            <v>4409.1458217007039</v>
          </cell>
          <cell r="I260">
            <v>4607.1767189415823</v>
          </cell>
          <cell r="J260">
            <v>4811.0447221264667</v>
          </cell>
          <cell r="K260">
            <v>5020.9218842343398</v>
          </cell>
          <cell r="L260">
            <v>5236.9853296319407</v>
          </cell>
          <cell r="M260">
            <v>5459.4174035566248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33761.476783801336</v>
          </cell>
        </row>
        <row r="261">
          <cell r="B261" t="str">
            <v>13- RESULTADO DE EXERCÍCIO    (11 - 12)</v>
          </cell>
          <cell r="G261">
            <v>11389.303541673946</v>
          </cell>
          <cell r="H261">
            <v>11904.830802157887</v>
          </cell>
          <cell r="I261">
            <v>12435.55360676344</v>
          </cell>
          <cell r="J261">
            <v>12981.919855298933</v>
          </cell>
          <cell r="K261">
            <v>13544.390649748031</v>
          </cell>
          <cell r="L261">
            <v>14123.440683413599</v>
          </cell>
          <cell r="M261">
            <v>14719.558641531756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91098.997780587611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11935.950440860526</v>
          </cell>
          <cell r="H267">
            <v>15875.359019047111</v>
          </cell>
          <cell r="I267">
            <v>16339.980557725676</v>
          </cell>
          <cell r="J267">
            <v>16803.733365032633</v>
          </cell>
          <cell r="K267">
            <v>17316.536737297025</v>
          </cell>
          <cell r="L267">
            <v>17403.812841550312</v>
          </cell>
          <cell r="M267">
            <v>18705.038742548488</v>
          </cell>
          <cell r="N267">
            <v>19352.661345222459</v>
          </cell>
          <cell r="O267">
            <v>19640.102346707135</v>
          </cell>
          <cell r="P267">
            <v>20009.292160000001</v>
          </cell>
          <cell r="Q267">
            <v>20741.168158373282</v>
          </cell>
          <cell r="R267">
            <v>21117.676298323593</v>
          </cell>
          <cell r="S267">
            <v>22038.740839721817</v>
          </cell>
          <cell r="T267">
            <v>22984.291434758456</v>
          </cell>
          <cell r="U267">
            <v>23984.207848684156</v>
          </cell>
          <cell r="V267">
            <v>25026.50787272822</v>
          </cell>
          <cell r="W267">
            <v>26023.054199501101</v>
          </cell>
          <cell r="X267">
            <v>27190.754391912345</v>
          </cell>
          <cell r="Y267">
            <v>28238.599011355855</v>
          </cell>
          <cell r="Z267">
            <v>29486.446003254237</v>
          </cell>
          <cell r="AA267">
            <v>420213.91361460445</v>
          </cell>
        </row>
        <row r="268">
          <cell r="B268" t="str">
            <v>1.1.  RECEITAS     (1.1.1.+ ... + 1.1.4)</v>
          </cell>
          <cell r="G268">
            <v>11935.950440860526</v>
          </cell>
          <cell r="H268">
            <v>15875.359019047111</v>
          </cell>
          <cell r="I268">
            <v>16339.980557725676</v>
          </cell>
          <cell r="J268">
            <v>16803.733365032633</v>
          </cell>
          <cell r="K268">
            <v>17316.536737297025</v>
          </cell>
          <cell r="L268">
            <v>17403.812841550312</v>
          </cell>
          <cell r="M268">
            <v>18705.038742548488</v>
          </cell>
          <cell r="N268">
            <v>19352.661345222459</v>
          </cell>
          <cell r="O268">
            <v>19640.102346707135</v>
          </cell>
          <cell r="P268">
            <v>20009.292160000001</v>
          </cell>
          <cell r="Q268">
            <v>20741.168158373282</v>
          </cell>
          <cell r="R268">
            <v>21117.676298323593</v>
          </cell>
          <cell r="S268">
            <v>22038.740839721817</v>
          </cell>
          <cell r="T268">
            <v>22984.291434758456</v>
          </cell>
          <cell r="U268">
            <v>23984.207848684156</v>
          </cell>
          <cell r="V268">
            <v>25026.50787272822</v>
          </cell>
          <cell r="W268">
            <v>26023.054199501101</v>
          </cell>
          <cell r="X268">
            <v>27190.754391912345</v>
          </cell>
          <cell r="Y268">
            <v>28238.599011355855</v>
          </cell>
          <cell r="Z268">
            <v>29486.446003254237</v>
          </cell>
          <cell r="AA268">
            <v>420213.91361460445</v>
          </cell>
        </row>
        <row r="269">
          <cell r="B269" t="str">
            <v>1.1.1   Receitas de Pedágio</v>
          </cell>
          <cell r="G269">
            <v>11484.936956</v>
          </cell>
          <cell r="H269">
            <v>15379.347748</v>
          </cell>
          <cell r="I269">
            <v>15835.991496000001</v>
          </cell>
          <cell r="J269">
            <v>16301.731680000001</v>
          </cell>
          <cell r="K269">
            <v>16782.532575999998</v>
          </cell>
          <cell r="L269">
            <v>16647.836365321382</v>
          </cell>
          <cell r="M269">
            <v>17792.069348000001</v>
          </cell>
          <cell r="N269">
            <v>18315.680787999998</v>
          </cell>
          <cell r="O269">
            <v>18855.112752000001</v>
          </cell>
          <cell r="P269">
            <v>19411.30024</v>
          </cell>
          <cell r="Q269">
            <v>19984.176068000001</v>
          </cell>
          <cell r="R269">
            <v>20573.681268</v>
          </cell>
          <cell r="S269">
            <v>21179.736123999999</v>
          </cell>
          <cell r="T269">
            <v>21803.273504000001</v>
          </cell>
          <cell r="U269">
            <v>22451.223623999998</v>
          </cell>
          <cell r="V269">
            <v>23112.512436000001</v>
          </cell>
          <cell r="W269">
            <v>23794.05284</v>
          </cell>
          <cell r="X269">
            <v>24498.771307999999</v>
          </cell>
          <cell r="Y269">
            <v>25218.588695999999</v>
          </cell>
          <cell r="Z269">
            <v>25960.413587999999</v>
          </cell>
          <cell r="AA269">
            <v>395382.9694053214</v>
          </cell>
        </row>
        <row r="270">
          <cell r="B270" t="str">
            <v>1.1.2   Outras Receitas Operacionais</v>
          </cell>
          <cell r="G270">
            <v>350</v>
          </cell>
          <cell r="H270">
            <v>350</v>
          </cell>
          <cell r="I270">
            <v>350</v>
          </cell>
          <cell r="J270">
            <v>350</v>
          </cell>
          <cell r="K270">
            <v>349.99999999999994</v>
          </cell>
          <cell r="L270">
            <v>350</v>
          </cell>
          <cell r="M270">
            <v>350</v>
          </cell>
          <cell r="N270">
            <v>350.00000000000006</v>
          </cell>
          <cell r="O270">
            <v>349.99999999999994</v>
          </cell>
          <cell r="P270">
            <v>350</v>
          </cell>
          <cell r="Q270">
            <v>350</v>
          </cell>
          <cell r="R270">
            <v>350</v>
          </cell>
          <cell r="S270">
            <v>350</v>
          </cell>
          <cell r="T270">
            <v>350</v>
          </cell>
          <cell r="U270">
            <v>350</v>
          </cell>
          <cell r="V270">
            <v>350</v>
          </cell>
          <cell r="W270">
            <v>350</v>
          </cell>
          <cell r="X270">
            <v>350</v>
          </cell>
          <cell r="Y270">
            <v>350</v>
          </cell>
          <cell r="Z270">
            <v>350</v>
          </cell>
          <cell r="AA270">
            <v>7000</v>
          </cell>
        </row>
        <row r="271">
          <cell r="B271" t="str">
            <v>1.1.3   Receitas Não Operacionais</v>
          </cell>
          <cell r="G271">
            <v>101.01348486052611</v>
          </cell>
          <cell r="H271">
            <v>141.01127104711153</v>
          </cell>
          <cell r="I271">
            <v>144.9890617256759</v>
          </cell>
          <cell r="J271">
            <v>150.0016850326308</v>
          </cell>
          <cell r="K271">
            <v>154.00416129702762</v>
          </cell>
          <cell r="L271">
            <v>157.97647622892904</v>
          </cell>
          <cell r="M271">
            <v>162.96939454848513</v>
          </cell>
          <cell r="N271">
            <v>167.98055722246036</v>
          </cell>
          <cell r="O271">
            <v>172.98959470713427</v>
          </cell>
          <cell r="P271">
            <v>177.99191999999999</v>
          </cell>
          <cell r="Q271">
            <v>182.99209037328092</v>
          </cell>
          <cell r="R271">
            <v>188.995030323593</v>
          </cell>
          <cell r="S271">
            <v>194.00471572181937</v>
          </cell>
          <cell r="T271">
            <v>200.01793075845507</v>
          </cell>
          <cell r="U271">
            <v>205.98422468415939</v>
          </cell>
          <cell r="V271">
            <v>211.99543672822023</v>
          </cell>
          <cell r="W271">
            <v>218.00135950110052</v>
          </cell>
          <cell r="X271">
            <v>224.9830839123463</v>
          </cell>
          <cell r="Y271">
            <v>231.01031535585713</v>
          </cell>
          <cell r="Z271">
            <v>238.03241525423726</v>
          </cell>
          <cell r="AA271">
            <v>3626.94420928305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5</v>
          </cell>
          <cell r="I272">
            <v>9</v>
          </cell>
          <cell r="J272">
            <v>2</v>
          </cell>
          <cell r="K272">
            <v>30</v>
          </cell>
          <cell r="L272">
            <v>248.00000000000003</v>
          </cell>
          <cell r="M272">
            <v>399.99999999999994</v>
          </cell>
          <cell r="N272">
            <v>519</v>
          </cell>
          <cell r="O272">
            <v>262</v>
          </cell>
          <cell r="P272">
            <v>70</v>
          </cell>
          <cell r="Q272">
            <v>224</v>
          </cell>
          <cell r="R272">
            <v>5</v>
          </cell>
          <cell r="S272">
            <v>315</v>
          </cell>
          <cell r="T272">
            <v>631</v>
          </cell>
          <cell r="U272">
            <v>977</v>
          </cell>
          <cell r="V272">
            <v>1352</v>
          </cell>
          <cell r="W272">
            <v>1661</v>
          </cell>
          <cell r="X272">
            <v>2117</v>
          </cell>
          <cell r="Y272">
            <v>2439</v>
          </cell>
          <cell r="Z272">
            <v>2938</v>
          </cell>
          <cell r="AA272">
            <v>14204</v>
          </cell>
        </row>
        <row r="273">
          <cell r="B273" t="str">
            <v>2.  DESEMBOLSOS     (2.1.+ ... + 2.4)</v>
          </cell>
          <cell r="G273">
            <v>18721.638392031895</v>
          </cell>
          <cell r="H273">
            <v>18633.534478206337</v>
          </cell>
          <cell r="I273">
            <v>19987.784295945105</v>
          </cell>
          <cell r="J273">
            <v>14561.317147556601</v>
          </cell>
          <cell r="K273">
            <v>15463.237680232258</v>
          </cell>
          <cell r="L273">
            <v>16134.108205455695</v>
          </cell>
          <cell r="M273">
            <v>13602.340523796202</v>
          </cell>
          <cell r="N273">
            <v>15536.886403667633</v>
          </cell>
          <cell r="O273">
            <v>17837.775382259399</v>
          </cell>
          <cell r="P273">
            <v>17774.570540802062</v>
          </cell>
          <cell r="Q273">
            <v>16940.898211577191</v>
          </cell>
          <cell r="R273">
            <v>20413.06655774287</v>
          </cell>
          <cell r="S273">
            <v>15541.738424953304</v>
          </cell>
          <cell r="T273">
            <v>15748.1995192331</v>
          </cell>
          <cell r="U273">
            <v>23474.230092170277</v>
          </cell>
          <cell r="V273">
            <v>16596.688531966833</v>
          </cell>
          <cell r="W273">
            <v>24170.782317027206</v>
          </cell>
          <cell r="X273">
            <v>17537.113640943626</v>
          </cell>
          <cell r="Y273">
            <v>17109.233934240525</v>
          </cell>
          <cell r="Z273">
            <v>15385.543180527795</v>
          </cell>
          <cell r="AA273">
            <v>351170.68746033596</v>
          </cell>
        </row>
        <row r="274">
          <cell r="B274" t="str">
            <v>2.1.  OPERACIONAIS     (2.1.1.+ ... + 2.1.8)</v>
          </cell>
          <cell r="G274">
            <v>8494.3816623973325</v>
          </cell>
          <cell r="H274">
            <v>9491.8537582957815</v>
          </cell>
          <cell r="I274">
            <v>9504.5577791515589</v>
          </cell>
          <cell r="J274">
            <v>9509.8955911384455</v>
          </cell>
          <cell r="K274">
            <v>9594.6624978083073</v>
          </cell>
          <cell r="L274">
            <v>10154.896098531433</v>
          </cell>
          <cell r="M274">
            <v>10696.806173936096</v>
          </cell>
          <cell r="N274">
            <v>10578.55684777553</v>
          </cell>
          <cell r="O274">
            <v>10604.904478146591</v>
          </cell>
          <cell r="P274">
            <v>10742.440480164267</v>
          </cell>
          <cell r="Q274">
            <v>10946.609103445697</v>
          </cell>
          <cell r="R274">
            <v>10989.075791328898</v>
          </cell>
          <cell r="S274">
            <v>11052.282524456097</v>
          </cell>
          <cell r="T274">
            <v>11117.220495909298</v>
          </cell>
          <cell r="U274">
            <v>11185.365169372497</v>
          </cell>
          <cell r="V274">
            <v>11255.722139693698</v>
          </cell>
          <cell r="W274">
            <v>11325.421872722896</v>
          </cell>
          <cell r="X274">
            <v>11402.492008288098</v>
          </cell>
          <cell r="Y274">
            <v>11475.977200433295</v>
          </cell>
          <cell r="Z274">
            <v>11557.826541674498</v>
          </cell>
          <cell r="AA274">
            <v>211680.94821467029</v>
          </cell>
        </row>
        <row r="275">
          <cell r="B275" t="str">
            <v xml:space="preserve">2.1.1.  Pessoal / Administradores   </v>
          </cell>
          <cell r="G275">
            <v>5080</v>
          </cell>
          <cell r="H275">
            <v>5725</v>
          </cell>
          <cell r="I275">
            <v>5725</v>
          </cell>
          <cell r="J275">
            <v>5725</v>
          </cell>
          <cell r="K275">
            <v>5725</v>
          </cell>
          <cell r="L275">
            <v>5725</v>
          </cell>
          <cell r="M275">
            <v>5725</v>
          </cell>
          <cell r="N275">
            <v>5725</v>
          </cell>
          <cell r="O275">
            <v>5725</v>
          </cell>
          <cell r="P275">
            <v>5725</v>
          </cell>
          <cell r="Q275">
            <v>5875</v>
          </cell>
          <cell r="R275">
            <v>5875</v>
          </cell>
          <cell r="S275">
            <v>5875</v>
          </cell>
          <cell r="T275">
            <v>5875</v>
          </cell>
          <cell r="U275">
            <v>5875</v>
          </cell>
          <cell r="V275">
            <v>5875</v>
          </cell>
          <cell r="W275">
            <v>5875</v>
          </cell>
          <cell r="X275">
            <v>5875</v>
          </cell>
          <cell r="Y275">
            <v>5875</v>
          </cell>
          <cell r="Z275">
            <v>5875</v>
          </cell>
          <cell r="AA275">
            <v>115355</v>
          </cell>
        </row>
        <row r="276">
          <cell r="B276" t="str">
            <v xml:space="preserve">2.1.2.  Conservação de Rotina  </v>
          </cell>
          <cell r="G276">
            <v>1908</v>
          </cell>
          <cell r="H276">
            <v>2015</v>
          </cell>
          <cell r="I276">
            <v>2015</v>
          </cell>
          <cell r="J276">
            <v>2015</v>
          </cell>
          <cell r="K276">
            <v>2070</v>
          </cell>
          <cell r="L276">
            <v>2070</v>
          </cell>
          <cell r="M276">
            <v>2070</v>
          </cell>
          <cell r="N276">
            <v>2070</v>
          </cell>
          <cell r="O276">
            <v>2070</v>
          </cell>
          <cell r="P276">
            <v>2177</v>
          </cell>
          <cell r="Q276">
            <v>2177</v>
          </cell>
          <cell r="R276">
            <v>2177</v>
          </cell>
          <cell r="S276">
            <v>2177</v>
          </cell>
          <cell r="T276">
            <v>2177</v>
          </cell>
          <cell r="U276">
            <v>2177</v>
          </cell>
          <cell r="V276">
            <v>2177</v>
          </cell>
          <cell r="W276">
            <v>2177</v>
          </cell>
          <cell r="X276">
            <v>2177</v>
          </cell>
          <cell r="Y276">
            <v>2177</v>
          </cell>
          <cell r="Z276">
            <v>2177</v>
          </cell>
          <cell r="AA276">
            <v>42250</v>
          </cell>
        </row>
        <row r="277">
          <cell r="B277" t="str">
            <v xml:space="preserve">2.1.3.  Consumo   </v>
          </cell>
          <cell r="G277">
            <v>174</v>
          </cell>
          <cell r="H277">
            <v>174</v>
          </cell>
          <cell r="I277">
            <v>174</v>
          </cell>
          <cell r="J277">
            <v>174</v>
          </cell>
          <cell r="K277">
            <v>174</v>
          </cell>
          <cell r="L277">
            <v>174</v>
          </cell>
          <cell r="M277">
            <v>174</v>
          </cell>
          <cell r="N277">
            <v>174</v>
          </cell>
          <cell r="O277">
            <v>174</v>
          </cell>
          <cell r="P277">
            <v>174</v>
          </cell>
          <cell r="Q277">
            <v>174</v>
          </cell>
          <cell r="R277">
            <v>174</v>
          </cell>
          <cell r="S277">
            <v>174</v>
          </cell>
          <cell r="T277">
            <v>174</v>
          </cell>
          <cell r="U277">
            <v>174</v>
          </cell>
          <cell r="V277">
            <v>174</v>
          </cell>
          <cell r="W277">
            <v>174</v>
          </cell>
          <cell r="X277">
            <v>174</v>
          </cell>
          <cell r="Y277">
            <v>174</v>
          </cell>
          <cell r="Z277">
            <v>174</v>
          </cell>
          <cell r="AA277">
            <v>3480</v>
          </cell>
        </row>
        <row r="278">
          <cell r="B278" t="str">
            <v>2.1.4.  Transportes</v>
          </cell>
          <cell r="G278">
            <v>287</v>
          </cell>
          <cell r="H278">
            <v>287</v>
          </cell>
          <cell r="I278">
            <v>287</v>
          </cell>
          <cell r="J278">
            <v>287</v>
          </cell>
          <cell r="K278">
            <v>287</v>
          </cell>
          <cell r="L278">
            <v>287</v>
          </cell>
          <cell r="M278">
            <v>287</v>
          </cell>
          <cell r="N278">
            <v>287</v>
          </cell>
          <cell r="O278">
            <v>287</v>
          </cell>
          <cell r="P278">
            <v>287</v>
          </cell>
          <cell r="Q278">
            <v>287</v>
          </cell>
          <cell r="R278">
            <v>287</v>
          </cell>
          <cell r="S278">
            <v>287</v>
          </cell>
          <cell r="T278">
            <v>287</v>
          </cell>
          <cell r="U278">
            <v>287</v>
          </cell>
          <cell r="V278">
            <v>287</v>
          </cell>
          <cell r="W278">
            <v>287</v>
          </cell>
          <cell r="X278">
            <v>287</v>
          </cell>
          <cell r="Y278">
            <v>287</v>
          </cell>
          <cell r="Z278">
            <v>287</v>
          </cell>
          <cell r="AA278">
            <v>5740</v>
          </cell>
        </row>
        <row r="279">
          <cell r="B279" t="str">
            <v>2.1.5.  Diversas</v>
          </cell>
          <cell r="G279">
            <v>258</v>
          </cell>
          <cell r="H279">
            <v>258</v>
          </cell>
          <cell r="I279">
            <v>258</v>
          </cell>
          <cell r="J279">
            <v>258</v>
          </cell>
          <cell r="K279">
            <v>258</v>
          </cell>
          <cell r="L279">
            <v>258</v>
          </cell>
          <cell r="M279">
            <v>258</v>
          </cell>
          <cell r="N279">
            <v>258</v>
          </cell>
          <cell r="O279">
            <v>258</v>
          </cell>
          <cell r="P279">
            <v>258</v>
          </cell>
          <cell r="Q279">
            <v>258</v>
          </cell>
          <cell r="R279">
            <v>258</v>
          </cell>
          <cell r="S279">
            <v>258</v>
          </cell>
          <cell r="T279">
            <v>258</v>
          </cell>
          <cell r="U279">
            <v>258</v>
          </cell>
          <cell r="V279">
            <v>258</v>
          </cell>
          <cell r="W279">
            <v>258</v>
          </cell>
          <cell r="X279">
            <v>258</v>
          </cell>
          <cell r="Y279">
            <v>258</v>
          </cell>
          <cell r="Z279">
            <v>258</v>
          </cell>
          <cell r="AA279">
            <v>5160</v>
          </cell>
        </row>
        <row r="280">
          <cell r="B280" t="str">
            <v>2.1.6.  Tributos s/ Faturamento</v>
          </cell>
          <cell r="G280">
            <v>323.4882767973333</v>
          </cell>
          <cell r="H280">
            <v>574.303692802</v>
          </cell>
          <cell r="I280">
            <v>591.11718960400003</v>
          </cell>
          <cell r="J280">
            <v>607.86120632000006</v>
          </cell>
          <cell r="K280">
            <v>643.74563139264194</v>
          </cell>
          <cell r="L280">
            <v>1205.1241115686814</v>
          </cell>
          <cell r="M280">
            <v>1747.9098853907867</v>
          </cell>
          <cell r="N280">
            <v>1633.524888162</v>
          </cell>
          <cell r="O280">
            <v>1670.8052530480002</v>
          </cell>
          <cell r="P280">
            <v>1711.9074707600003</v>
          </cell>
          <cell r="Q280">
            <v>1767.0822298820003</v>
          </cell>
          <cell r="R280">
            <v>1810.080929682</v>
          </cell>
          <cell r="S280">
            <v>1873.8196747260001</v>
          </cell>
          <cell r="T280">
            <v>1939.289658096</v>
          </cell>
          <cell r="U280">
            <v>2007.9663434759998</v>
          </cell>
          <cell r="V280">
            <v>2078.8553257140002</v>
          </cell>
          <cell r="W280">
            <v>2149.0870706599999</v>
          </cell>
          <cell r="X280">
            <v>2226.6892181419998</v>
          </cell>
          <cell r="Y280">
            <v>2300.7064222039999</v>
          </cell>
          <cell r="Z280">
            <v>2383.0877753619998</v>
          </cell>
          <cell r="AA280">
            <v>31246.452253789448</v>
          </cell>
        </row>
        <row r="281">
          <cell r="B281" t="str">
            <v>2.1.7.  Seguros</v>
          </cell>
          <cell r="G281">
            <v>304</v>
          </cell>
          <cell r="H281">
            <v>304</v>
          </cell>
          <cell r="I281">
            <v>304</v>
          </cell>
          <cell r="J281">
            <v>304</v>
          </cell>
          <cell r="K281">
            <v>304</v>
          </cell>
          <cell r="L281">
            <v>304</v>
          </cell>
          <cell r="M281">
            <v>304</v>
          </cell>
          <cell r="N281">
            <v>304</v>
          </cell>
          <cell r="O281">
            <v>304</v>
          </cell>
          <cell r="P281">
            <v>304</v>
          </cell>
          <cell r="Q281">
            <v>304</v>
          </cell>
          <cell r="R281">
            <v>304</v>
          </cell>
          <cell r="S281">
            <v>304</v>
          </cell>
          <cell r="T281">
            <v>304</v>
          </cell>
          <cell r="U281">
            <v>304</v>
          </cell>
          <cell r="V281">
            <v>304</v>
          </cell>
          <cell r="W281">
            <v>304</v>
          </cell>
          <cell r="X281">
            <v>304</v>
          </cell>
          <cell r="Y281">
            <v>304</v>
          </cell>
          <cell r="Z281">
            <v>304</v>
          </cell>
          <cell r="AA281">
            <v>6080</v>
          </cell>
        </row>
        <row r="282">
          <cell r="B282" t="str">
            <v xml:space="preserve">2.1.8.  Garantias </v>
          </cell>
          <cell r="G282">
            <v>159.89338559999999</v>
          </cell>
          <cell r="H282">
            <v>154.55006549378271</v>
          </cell>
          <cell r="I282">
            <v>150.4405895475588</v>
          </cell>
          <cell r="J282">
            <v>139.03438481844543</v>
          </cell>
          <cell r="K282">
            <v>132.91686641566551</v>
          </cell>
          <cell r="L282">
            <v>131.77198696275326</v>
          </cell>
          <cell r="M282">
            <v>130.89628854530989</v>
          </cell>
          <cell r="N282">
            <v>127.03195961353089</v>
          </cell>
          <cell r="O282">
            <v>116.09922509859052</v>
          </cell>
          <cell r="P282">
            <v>105.53300940426631</v>
          </cell>
          <cell r="Q282">
            <v>104.52687356369655</v>
          </cell>
          <cell r="R282">
            <v>103.99486164689655</v>
          </cell>
          <cell r="S282">
            <v>103.46284973009655</v>
          </cell>
          <cell r="T282">
            <v>102.93083781329655</v>
          </cell>
          <cell r="U282">
            <v>102.39882589649655</v>
          </cell>
          <cell r="V282">
            <v>101.86681397969654</v>
          </cell>
          <cell r="W282">
            <v>101.33480206289656</v>
          </cell>
          <cell r="X282">
            <v>100.80279014609656</v>
          </cell>
          <cell r="Y282">
            <v>100.27077822929655</v>
          </cell>
          <cell r="Z282">
            <v>99.738766312496551</v>
          </cell>
          <cell r="AA282">
            <v>2369.495960880869</v>
          </cell>
        </row>
        <row r="283">
          <cell r="B283" t="str">
            <v>2.2.  INVESTIMENTOS / IMOBILIZADO     (2.2.1.+ ... + 2.2.7)</v>
          </cell>
          <cell r="G283">
            <v>8765.25</v>
          </cell>
          <cell r="H283">
            <v>6963</v>
          </cell>
          <cell r="I283">
            <v>8209</v>
          </cell>
          <cell r="J283">
            <v>2635</v>
          </cell>
          <cell r="K283">
            <v>3326.0299999999997</v>
          </cell>
          <cell r="L283">
            <v>3938</v>
          </cell>
          <cell r="M283">
            <v>420.00000000000023</v>
          </cell>
          <cell r="N283">
            <v>2169.9999999999995</v>
          </cell>
          <cell r="O283">
            <v>4362</v>
          </cell>
          <cell r="P283">
            <v>4296</v>
          </cell>
          <cell r="Q283">
            <v>3364.9999999999991</v>
          </cell>
          <cell r="R283">
            <v>6887</v>
          </cell>
          <cell r="S283">
            <v>1582</v>
          </cell>
          <cell r="T283">
            <v>1396</v>
          </cell>
          <cell r="U283">
            <v>9551</v>
          </cell>
          <cell r="V283">
            <v>2215</v>
          </cell>
          <cell r="W283">
            <v>10014</v>
          </cell>
          <cell r="X283">
            <v>3138</v>
          </cell>
          <cell r="Y283">
            <v>2694</v>
          </cell>
          <cell r="Z283">
            <v>730</v>
          </cell>
          <cell r="AA283">
            <v>86656.28</v>
          </cell>
        </row>
        <row r="284">
          <cell r="B284" t="str">
            <v xml:space="preserve">2.2.1.  Ampliação Principal </v>
          </cell>
          <cell r="G284">
            <v>200</v>
          </cell>
          <cell r="H284">
            <v>400</v>
          </cell>
          <cell r="I284">
            <v>400</v>
          </cell>
          <cell r="J284">
            <v>200</v>
          </cell>
          <cell r="K284">
            <v>400</v>
          </cell>
          <cell r="L284">
            <v>200</v>
          </cell>
          <cell r="M284">
            <v>0</v>
          </cell>
          <cell r="N284">
            <v>877</v>
          </cell>
          <cell r="O284">
            <v>1505</v>
          </cell>
          <cell r="P284">
            <v>1018</v>
          </cell>
          <cell r="Q284">
            <v>0</v>
          </cell>
          <cell r="R284">
            <v>2573</v>
          </cell>
          <cell r="S284">
            <v>0</v>
          </cell>
          <cell r="T284">
            <v>0</v>
          </cell>
          <cell r="U284">
            <v>1930</v>
          </cell>
          <cell r="V284">
            <v>0</v>
          </cell>
          <cell r="W284">
            <v>530</v>
          </cell>
          <cell r="X284">
            <v>0</v>
          </cell>
          <cell r="Y284">
            <v>0</v>
          </cell>
          <cell r="Z284">
            <v>0</v>
          </cell>
          <cell r="AA284">
            <v>10233</v>
          </cell>
        </row>
        <row r="285">
          <cell r="B285" t="str">
            <v>2.2.2.  Demais Obras de Ampliação/Melhoramentos</v>
          </cell>
          <cell r="G285">
            <v>2736.25</v>
          </cell>
          <cell r="H285">
            <v>1730</v>
          </cell>
          <cell r="I285">
            <v>6077</v>
          </cell>
          <cell r="J285">
            <v>288.00000000000011</v>
          </cell>
          <cell r="K285">
            <v>779.03</v>
          </cell>
          <cell r="L285">
            <v>432</v>
          </cell>
          <cell r="M285">
            <v>100</v>
          </cell>
          <cell r="N285">
            <v>900.99999999999966</v>
          </cell>
          <cell r="O285">
            <v>2485</v>
          </cell>
          <cell r="P285">
            <v>1971</v>
          </cell>
          <cell r="Q285">
            <v>0</v>
          </cell>
          <cell r="R285">
            <v>1790</v>
          </cell>
          <cell r="S285">
            <v>0</v>
          </cell>
          <cell r="T285">
            <v>0</v>
          </cell>
          <cell r="U285">
            <v>2131</v>
          </cell>
          <cell r="V285">
            <v>81</v>
          </cell>
          <cell r="W285">
            <v>9371</v>
          </cell>
          <cell r="X285">
            <v>0</v>
          </cell>
          <cell r="Y285">
            <v>0</v>
          </cell>
          <cell r="Z285">
            <v>0</v>
          </cell>
          <cell r="AA285">
            <v>30872.28</v>
          </cell>
        </row>
        <row r="286">
          <cell r="B286" t="str">
            <v xml:space="preserve">2.2.3.  Equipamentos, Veiculos e Sist. Controle </v>
          </cell>
          <cell r="G286">
            <v>2517.9999999999991</v>
          </cell>
          <cell r="H286">
            <v>113</v>
          </cell>
          <cell r="I286">
            <v>0</v>
          </cell>
          <cell r="J286">
            <v>196</v>
          </cell>
          <cell r="K286">
            <v>0</v>
          </cell>
          <cell r="L286">
            <v>2804</v>
          </cell>
          <cell r="M286">
            <v>113</v>
          </cell>
          <cell r="N286">
            <v>359</v>
          </cell>
          <cell r="O286">
            <v>0</v>
          </cell>
          <cell r="P286">
            <v>0</v>
          </cell>
          <cell r="Q286">
            <v>2304.9999999999991</v>
          </cell>
          <cell r="R286">
            <v>1259</v>
          </cell>
          <cell r="S286">
            <v>0</v>
          </cell>
          <cell r="T286">
            <v>0</v>
          </cell>
          <cell r="U286">
            <v>4495</v>
          </cell>
          <cell r="V286">
            <v>1051</v>
          </cell>
          <cell r="W286">
            <v>113</v>
          </cell>
          <cell r="X286">
            <v>0</v>
          </cell>
          <cell r="Y286">
            <v>1146</v>
          </cell>
          <cell r="Z286">
            <v>0</v>
          </cell>
          <cell r="AA286">
            <v>16472</v>
          </cell>
        </row>
        <row r="287">
          <cell r="B287" t="str">
            <v>2.2.4.  Desapropriações</v>
          </cell>
          <cell r="G287">
            <v>250</v>
          </cell>
          <cell r="H287">
            <v>250</v>
          </cell>
          <cell r="I287">
            <v>250</v>
          </cell>
          <cell r="J287">
            <v>250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1000</v>
          </cell>
        </row>
        <row r="288">
          <cell r="B288" t="str">
            <v xml:space="preserve">2.2.5.  Conservação Especial </v>
          </cell>
          <cell r="G288">
            <v>3061</v>
          </cell>
          <cell r="H288">
            <v>4470</v>
          </cell>
          <cell r="I288">
            <v>1482</v>
          </cell>
          <cell r="J288">
            <v>1701</v>
          </cell>
          <cell r="K288">
            <v>2147</v>
          </cell>
          <cell r="L288">
            <v>502</v>
          </cell>
          <cell r="M288">
            <v>207.00000000000023</v>
          </cell>
          <cell r="N288">
            <v>32.999999999999979</v>
          </cell>
          <cell r="O288">
            <v>372</v>
          </cell>
          <cell r="P288">
            <v>1307</v>
          </cell>
          <cell r="Q288">
            <v>1060</v>
          </cell>
          <cell r="R288">
            <v>1265</v>
          </cell>
          <cell r="S288">
            <v>1582</v>
          </cell>
          <cell r="T288">
            <v>1396</v>
          </cell>
          <cell r="U288">
            <v>995</v>
          </cell>
          <cell r="V288">
            <v>1083</v>
          </cell>
          <cell r="W288">
            <v>0</v>
          </cell>
          <cell r="X288">
            <v>3138</v>
          </cell>
          <cell r="Y288">
            <v>1548</v>
          </cell>
          <cell r="Z288">
            <v>730</v>
          </cell>
          <cell r="AA288">
            <v>28079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1248.0305126208866</v>
          </cell>
          <cell r="H291">
            <v>959.07083243999989</v>
          </cell>
          <cell r="I291">
            <v>972.77014487999986</v>
          </cell>
          <cell r="J291">
            <v>986.74235039999985</v>
          </cell>
          <cell r="K291">
            <v>1001.1663772799998</v>
          </cell>
          <cell r="L291">
            <v>997.12549095964141</v>
          </cell>
          <cell r="M291">
            <v>1031.4524804399998</v>
          </cell>
          <cell r="N291">
            <v>1047.1608236399998</v>
          </cell>
          <cell r="O291">
            <v>1063.3437825599999</v>
          </cell>
          <cell r="P291">
            <v>836.43420719999995</v>
          </cell>
          <cell r="Q291">
            <v>853.62048203999996</v>
          </cell>
          <cell r="R291">
            <v>871.30563803999996</v>
          </cell>
          <cell r="S291">
            <v>889.48728371999994</v>
          </cell>
          <cell r="T291">
            <v>908.19340511999997</v>
          </cell>
          <cell r="U291">
            <v>927.63190871999996</v>
          </cell>
          <cell r="V291">
            <v>947.47057307999989</v>
          </cell>
          <cell r="W291">
            <v>967.91678519999994</v>
          </cell>
          <cell r="X291">
            <v>989.0583392399999</v>
          </cell>
          <cell r="Y291">
            <v>1010.6528608799999</v>
          </cell>
          <cell r="Z291">
            <v>1032.9076076399999</v>
          </cell>
          <cell r="AA291">
            <v>19541.541886100524</v>
          </cell>
        </row>
        <row r="292">
          <cell r="B292" t="str">
            <v>2.3.1.  Valor Variável da Concessão</v>
          </cell>
          <cell r="G292">
            <v>355.04810867999998</v>
          </cell>
          <cell r="H292">
            <v>471.88043243999994</v>
          </cell>
          <cell r="I292">
            <v>485.57974487999996</v>
          </cell>
          <cell r="J292">
            <v>499.55195039999995</v>
          </cell>
          <cell r="K292">
            <v>513.97597727999982</v>
          </cell>
          <cell r="L292">
            <v>509.9350909596414</v>
          </cell>
          <cell r="M292">
            <v>544.26208043999998</v>
          </cell>
          <cell r="N292">
            <v>559.97042363999992</v>
          </cell>
          <cell r="O292">
            <v>576.15338255999995</v>
          </cell>
          <cell r="P292">
            <v>592.83900719999997</v>
          </cell>
          <cell r="Q292">
            <v>610.02528203999998</v>
          </cell>
          <cell r="R292">
            <v>627.71043803999999</v>
          </cell>
          <cell r="S292">
            <v>645.89208371999996</v>
          </cell>
          <cell r="T292">
            <v>664.59820511999999</v>
          </cell>
          <cell r="U292">
            <v>684.03670871999998</v>
          </cell>
          <cell r="V292">
            <v>703.87537307999992</v>
          </cell>
          <cell r="W292">
            <v>724.32158519999996</v>
          </cell>
          <cell r="X292">
            <v>745.46313923999992</v>
          </cell>
          <cell r="Y292">
            <v>767.05766087999996</v>
          </cell>
          <cell r="Z292">
            <v>789.31240763999995</v>
          </cell>
          <cell r="AA292">
            <v>12071.48908215964</v>
          </cell>
        </row>
        <row r="293">
          <cell r="B293" t="str">
            <v xml:space="preserve">2.3.2.  Valor Fixo da Concessão </v>
          </cell>
          <cell r="G293">
            <v>892.98240394088668</v>
          </cell>
          <cell r="H293">
            <v>487.19039999999995</v>
          </cell>
          <cell r="I293">
            <v>487.19039999999995</v>
          </cell>
          <cell r="J293">
            <v>487.19039999999995</v>
          </cell>
          <cell r="K293">
            <v>487.19039999999995</v>
          </cell>
          <cell r="L293">
            <v>487.19039999999995</v>
          </cell>
          <cell r="M293">
            <v>487.19039999999995</v>
          </cell>
          <cell r="N293">
            <v>487.19039999999995</v>
          </cell>
          <cell r="O293">
            <v>487.19039999999995</v>
          </cell>
          <cell r="P293">
            <v>243.59519999999998</v>
          </cell>
          <cell r="Q293">
            <v>243.59519999999998</v>
          </cell>
          <cell r="R293">
            <v>243.59519999999998</v>
          </cell>
          <cell r="S293">
            <v>243.59519999999998</v>
          </cell>
          <cell r="T293">
            <v>243.59519999999998</v>
          </cell>
          <cell r="U293">
            <v>243.59519999999998</v>
          </cell>
          <cell r="V293">
            <v>243.59519999999998</v>
          </cell>
          <cell r="W293">
            <v>243.59519999999998</v>
          </cell>
          <cell r="X293">
            <v>243.59519999999998</v>
          </cell>
          <cell r="Y293">
            <v>243.59519999999998</v>
          </cell>
          <cell r="Z293">
            <v>243.59519999999998</v>
          </cell>
          <cell r="AA293">
            <v>7470.0528039408837</v>
          </cell>
        </row>
        <row r="294">
          <cell r="B294" t="str">
            <v>2.4.  DESEMBOLSOS  SOBRE O LUCRO     (2.4.1. + 2.4.2)</v>
          </cell>
          <cell r="G294">
            <v>213.97621701367504</v>
          </cell>
          <cell r="H294">
            <v>1219.6098874705579</v>
          </cell>
          <cell r="I294">
            <v>1301.4563719135451</v>
          </cell>
          <cell r="J294">
            <v>1429.6792060181558</v>
          </cell>
          <cell r="K294">
            <v>1541.3788051439506</v>
          </cell>
          <cell r="L294">
            <v>1044.0866159646214</v>
          </cell>
          <cell r="M294">
            <v>1454.0818694201066</v>
          </cell>
          <cell r="N294">
            <v>1741.1687322521045</v>
          </cell>
          <cell r="O294">
            <v>1807.5271215528089</v>
          </cell>
          <cell r="P294">
            <v>1899.695853437797</v>
          </cell>
          <cell r="Q294">
            <v>1775.6686260914967</v>
          </cell>
          <cell r="R294">
            <v>1665.6851283739707</v>
          </cell>
          <cell r="S294">
            <v>2017.9686167772068</v>
          </cell>
          <cell r="T294">
            <v>2326.7856182038017</v>
          </cell>
          <cell r="U294">
            <v>1810.2330140777797</v>
          </cell>
          <cell r="V294">
            <v>2178.4958191931341</v>
          </cell>
          <cell r="W294">
            <v>1863.4436591043136</v>
          </cell>
          <cell r="X294">
            <v>2007.5632934155287</v>
          </cell>
          <cell r="Y294">
            <v>1928.6038729272291</v>
          </cell>
          <cell r="Z294">
            <v>2064.8090312132981</v>
          </cell>
          <cell r="AA294">
            <v>33291.917359565086</v>
          </cell>
        </row>
        <row r="295">
          <cell r="B295" t="str">
            <v xml:space="preserve">2.4.1.  Contribuição Social  </v>
          </cell>
          <cell r="G295">
            <v>57.691204124527282</v>
          </cell>
          <cell r="H295">
            <v>301.48118484134733</v>
          </cell>
          <cell r="I295">
            <v>321.32275682752612</v>
          </cell>
          <cell r="J295">
            <v>352.40708024682567</v>
          </cell>
          <cell r="K295">
            <v>379.48577094398809</v>
          </cell>
          <cell r="L295">
            <v>258.93008871869603</v>
          </cell>
          <cell r="M295">
            <v>358.32287743517725</v>
          </cell>
          <cell r="N295">
            <v>427.91969266717678</v>
          </cell>
          <cell r="O295">
            <v>444.0065749218931</v>
          </cell>
          <cell r="P295">
            <v>466.35050992431439</v>
          </cell>
          <cell r="Q295">
            <v>436.28330329490825</v>
          </cell>
          <cell r="R295">
            <v>409.62063718156872</v>
          </cell>
          <cell r="S295">
            <v>495.0226949762926</v>
          </cell>
          <cell r="T295">
            <v>569.88742259486105</v>
          </cell>
          <cell r="U295">
            <v>444.66254886734049</v>
          </cell>
          <cell r="V295">
            <v>533.93838041045683</v>
          </cell>
          <cell r="W295">
            <v>457.5620991768036</v>
          </cell>
          <cell r="X295">
            <v>492.50019234315863</v>
          </cell>
          <cell r="Y295">
            <v>473.35851464902532</v>
          </cell>
          <cell r="Z295">
            <v>506.37794696079942</v>
          </cell>
          <cell r="AA295">
            <v>8187.1314811066868</v>
          </cell>
        </row>
        <row r="296">
          <cell r="B296" t="str">
            <v xml:space="preserve">2.4.2.  Imposto de Renda  </v>
          </cell>
          <cell r="G296">
            <v>156.28501288914777</v>
          </cell>
          <cell r="H296">
            <v>918.12870262921047</v>
          </cell>
          <cell r="I296">
            <v>980.13361508601906</v>
          </cell>
          <cell r="J296">
            <v>1077.2721257713301</v>
          </cell>
          <cell r="K296">
            <v>1161.8930341999624</v>
          </cell>
          <cell r="L296">
            <v>785.1565272459253</v>
          </cell>
          <cell r="M296">
            <v>1095.7589919849293</v>
          </cell>
          <cell r="N296">
            <v>1313.2490395849277</v>
          </cell>
          <cell r="O296">
            <v>1363.5205466309158</v>
          </cell>
          <cell r="P296">
            <v>1433.3453435134827</v>
          </cell>
          <cell r="Q296">
            <v>1339.3853227965883</v>
          </cell>
          <cell r="R296">
            <v>1256.0644911924019</v>
          </cell>
          <cell r="S296">
            <v>1522.9459218009142</v>
          </cell>
          <cell r="T296">
            <v>1756.8981956089408</v>
          </cell>
          <cell r="U296">
            <v>1365.5704652104391</v>
          </cell>
          <cell r="V296">
            <v>1644.5574387826773</v>
          </cell>
          <cell r="W296">
            <v>1405.8815599275101</v>
          </cell>
          <cell r="X296">
            <v>1515.06310107237</v>
          </cell>
          <cell r="Y296">
            <v>1455.2453582782039</v>
          </cell>
          <cell r="Z296">
            <v>1558.4310842524987</v>
          </cell>
          <cell r="AA296">
            <v>25104.785878458399</v>
          </cell>
        </row>
        <row r="297">
          <cell r="B297" t="str">
            <v>3.  SALDO DO CAIXA     (1 - 2)</v>
          </cell>
          <cell r="G297">
            <v>-6785.6879511713687</v>
          </cell>
          <cell r="H297">
            <v>-2758.1754591592253</v>
          </cell>
          <cell r="I297">
            <v>-3647.8037382194289</v>
          </cell>
          <cell r="J297">
            <v>2242.4162174760313</v>
          </cell>
          <cell r="K297">
            <v>1853.2990570647671</v>
          </cell>
          <cell r="L297">
            <v>1269.7046360946169</v>
          </cell>
          <cell r="M297">
            <v>5102.6982187522863</v>
          </cell>
          <cell r="N297">
            <v>3815.774941554826</v>
          </cell>
          <cell r="O297">
            <v>1802.3269644477368</v>
          </cell>
          <cell r="P297">
            <v>2234.7216191979387</v>
          </cell>
          <cell r="Q297">
            <v>3800.269946796092</v>
          </cell>
          <cell r="R297">
            <v>704.60974058072316</v>
          </cell>
          <cell r="S297">
            <v>6497.0024147685126</v>
          </cell>
          <cell r="T297">
            <v>7236.0919155253559</v>
          </cell>
          <cell r="U297">
            <v>509.97775651387929</v>
          </cell>
          <cell r="V297">
            <v>8429.8193407613871</v>
          </cell>
          <cell r="W297">
            <v>1852.2718824738949</v>
          </cell>
          <cell r="X297">
            <v>9653.6407509687197</v>
          </cell>
          <cell r="Y297">
            <v>11129.36507711533</v>
          </cell>
          <cell r="Z297">
            <v>14100.902822726443</v>
          </cell>
          <cell r="AA297">
            <v>69043.226154268486</v>
          </cell>
        </row>
        <row r="298">
          <cell r="B298" t="str">
            <v xml:space="preserve">4. T.I.R. (Taxa Interna de Retorno) Anual do Projeto     </v>
          </cell>
          <cell r="G298">
            <v>0.18474435310345083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29344.504223379405</v>
          </cell>
          <cell r="H303">
            <v>30209.455008396591</v>
          </cell>
          <cell r="I303">
            <v>31099.900852209346</v>
          </cell>
          <cell r="J303">
            <v>32016.593240375289</v>
          </cell>
          <cell r="K303">
            <v>32960.305809040023</v>
          </cell>
          <cell r="L303">
            <v>33931.834997841994</v>
          </cell>
          <cell r="M303">
            <v>34932.000722062134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224494.59485330479</v>
          </cell>
        </row>
        <row r="304">
          <cell r="B304" t="str">
            <v>1.1.  RECEITAS     (1.1.1.+ ... + 1.1.4)</v>
          </cell>
          <cell r="G304">
            <v>29344.504223379405</v>
          </cell>
          <cell r="H304">
            <v>30209.455008396591</v>
          </cell>
          <cell r="I304">
            <v>31099.900852209346</v>
          </cell>
          <cell r="J304">
            <v>32016.593240375289</v>
          </cell>
          <cell r="K304">
            <v>32960.305809040023</v>
          </cell>
          <cell r="L304">
            <v>33931.834997841994</v>
          </cell>
          <cell r="M304">
            <v>34932.000722062134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224494.59485330479</v>
          </cell>
        </row>
        <row r="305">
          <cell r="B305" t="str">
            <v>1.1.1   Receitas de Pedágio</v>
          </cell>
          <cell r="G305">
            <v>26725.615819442763</v>
          </cell>
          <cell r="H305">
            <v>27513.372947902866</v>
          </cell>
          <cell r="I305">
            <v>28324.349795513026</v>
          </cell>
          <cell r="J305">
            <v>29159.230780525933</v>
          </cell>
          <cell r="K305">
            <v>30018.720494924273</v>
          </cell>
          <cell r="L305">
            <v>30903.544299056211</v>
          </cell>
          <cell r="M305">
            <v>31814.448933798198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204459.28307116329</v>
          </cell>
        </row>
        <row r="306">
          <cell r="B306" t="str">
            <v>1.1.2   Outras Receitas Operacionais</v>
          </cell>
          <cell r="G306">
            <v>314.56704118929804</v>
          </cell>
          <cell r="H306">
            <v>323.83913545083408</v>
          </cell>
          <cell r="I306">
            <v>333.38453149144334</v>
          </cell>
          <cell r="J306">
            <v>343.21128508151992</v>
          </cell>
          <cell r="K306">
            <v>353.32768944119908</v>
          </cell>
          <cell r="L306">
            <v>363.74228223936217</v>
          </cell>
          <cell r="M306">
            <v>374.46385279894298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2406.5358176925993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2304.3213627473447</v>
          </cell>
          <cell r="H308">
            <v>2372.2429250428913</v>
          </cell>
          <cell r="I308">
            <v>2442.1665252048783</v>
          </cell>
          <cell r="J308">
            <v>2514.1511747678346</v>
          </cell>
          <cell r="K308">
            <v>2588.2576246745516</v>
          </cell>
          <cell r="L308">
            <v>2664.5484165464195</v>
          </cell>
          <cell r="M308">
            <v>2743.0879354649883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17628.775964448909</v>
          </cell>
        </row>
        <row r="309">
          <cell r="B309" t="str">
            <v>2.  DESEMBOLSOS     (2.1.+ ... + 2.4)</v>
          </cell>
          <cell r="G309">
            <v>17955.200681705457</v>
          </cell>
          <cell r="H309">
            <v>18304.624206238703</v>
          </cell>
          <cell r="I309">
            <v>18664.347245445904</v>
          </cell>
          <cell r="J309">
            <v>19034.673385076359</v>
          </cell>
          <cell r="K309">
            <v>19415.915159291995</v>
          </cell>
          <cell r="L309">
            <v>19808.394314428399</v>
          </cell>
          <cell r="M309">
            <v>20212.442080530378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133395.59707271718</v>
          </cell>
        </row>
        <row r="310">
          <cell r="B310" t="str">
            <v>2.1.  OPERACIONAIS     (2.1.1.+ ... + 2.1.8)</v>
          </cell>
          <cell r="G310">
            <v>11570.159123121713</v>
          </cell>
          <cell r="H310">
            <v>11641.755359093166</v>
          </cell>
          <cell r="I310">
            <v>11715.461946632882</v>
          </cell>
          <cell r="J310">
            <v>11791.3410899012</v>
          </cell>
          <cell r="K310">
            <v>11869.456826571701</v>
          </cell>
          <cell r="L310">
            <v>11949.875081875367</v>
          </cell>
          <cell r="M310">
            <v>12032.663724237718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82570.713151433738</v>
          </cell>
        </row>
        <row r="311">
          <cell r="B311" t="str">
            <v xml:space="preserve">2.1.1.  Pessoal / Administradores   </v>
          </cell>
          <cell r="G311">
            <v>5875</v>
          </cell>
          <cell r="H311">
            <v>5875</v>
          </cell>
          <cell r="I311">
            <v>5875</v>
          </cell>
          <cell r="J311">
            <v>5875</v>
          </cell>
          <cell r="K311">
            <v>5875</v>
          </cell>
          <cell r="L311">
            <v>5875</v>
          </cell>
          <cell r="M311">
            <v>5875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41125</v>
          </cell>
        </row>
        <row r="312">
          <cell r="B312" t="str">
            <v xml:space="preserve">2.1.2.  Conservação de Rotina  </v>
          </cell>
          <cell r="G312">
            <v>2177</v>
          </cell>
          <cell r="H312">
            <v>2177</v>
          </cell>
          <cell r="I312">
            <v>2177</v>
          </cell>
          <cell r="J312">
            <v>2177</v>
          </cell>
          <cell r="K312">
            <v>2177</v>
          </cell>
          <cell r="L312">
            <v>2177</v>
          </cell>
          <cell r="M312">
            <v>2177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15239</v>
          </cell>
        </row>
        <row r="313">
          <cell r="B313" t="str">
            <v xml:space="preserve">2.1.3.  Consumo   </v>
          </cell>
          <cell r="G313">
            <v>174</v>
          </cell>
          <cell r="H313">
            <v>174</v>
          </cell>
          <cell r="I313">
            <v>174</v>
          </cell>
          <cell r="J313">
            <v>174</v>
          </cell>
          <cell r="K313">
            <v>174</v>
          </cell>
          <cell r="L313">
            <v>174</v>
          </cell>
          <cell r="M313">
            <v>174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1218</v>
          </cell>
        </row>
        <row r="314">
          <cell r="B314" t="str">
            <v>2.1.4.  Transportes</v>
          </cell>
          <cell r="G314">
            <v>287</v>
          </cell>
          <cell r="H314">
            <v>287</v>
          </cell>
          <cell r="I314">
            <v>287</v>
          </cell>
          <cell r="J314">
            <v>287</v>
          </cell>
          <cell r="K314">
            <v>287</v>
          </cell>
          <cell r="L314">
            <v>287</v>
          </cell>
          <cell r="M314">
            <v>287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2009</v>
          </cell>
        </row>
        <row r="315">
          <cell r="B315" t="str">
            <v>2.1.5.  Diversas</v>
          </cell>
          <cell r="G315">
            <v>258</v>
          </cell>
          <cell r="H315">
            <v>258</v>
          </cell>
          <cell r="I315">
            <v>258</v>
          </cell>
          <cell r="J315">
            <v>258</v>
          </cell>
          <cell r="K315">
            <v>258</v>
          </cell>
          <cell r="L315">
            <v>258</v>
          </cell>
          <cell r="M315">
            <v>258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1806</v>
          </cell>
        </row>
        <row r="316">
          <cell r="B316" t="str">
            <v>2.1.6.  Tributos s/ Faturamento</v>
          </cell>
          <cell r="G316">
            <v>2423.0835471849514</v>
          </cell>
          <cell r="H316">
            <v>2494.5057119741609</v>
          </cell>
          <cell r="I316">
            <v>2568.0330974558647</v>
          </cell>
          <cell r="J316">
            <v>2643.7277565540708</v>
          </cell>
          <cell r="K316">
            <v>2721.6535712482341</v>
          </cell>
          <cell r="L316">
            <v>2801.8763064860118</v>
          </cell>
          <cell r="M316">
            <v>2884.4636656851249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18537.343656588419</v>
          </cell>
        </row>
        <row r="317">
          <cell r="B317" t="str">
            <v>2.1.7.  Seguros</v>
          </cell>
          <cell r="G317">
            <v>304</v>
          </cell>
          <cell r="H317">
            <v>304</v>
          </cell>
          <cell r="I317">
            <v>304</v>
          </cell>
          <cell r="J317">
            <v>304</v>
          </cell>
          <cell r="K317">
            <v>304</v>
          </cell>
          <cell r="L317">
            <v>304</v>
          </cell>
          <cell r="M317">
            <v>304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2128</v>
          </cell>
        </row>
        <row r="318">
          <cell r="B318" t="str">
            <v xml:space="preserve">2.1.8.  Garantias </v>
          </cell>
          <cell r="G318">
            <v>72.075575936762036</v>
          </cell>
          <cell r="H318">
            <v>72.249647119004436</v>
          </cell>
          <cell r="I318">
            <v>72.428849177017767</v>
          </cell>
          <cell r="J318">
            <v>72.613333347128673</v>
          </cell>
          <cell r="K318">
            <v>72.803255323465422</v>
          </cell>
          <cell r="L318">
            <v>72.998775389354961</v>
          </cell>
          <cell r="M318">
            <v>73.200058552592807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508.36949484532607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811.20548581896173</v>
          </cell>
          <cell r="H327">
            <v>835.11636250061099</v>
          </cell>
          <cell r="I327">
            <v>859.73202981013401</v>
          </cell>
          <cell r="J327">
            <v>885.07326196822362</v>
          </cell>
          <cell r="K327">
            <v>911.1614455309641</v>
          </cell>
          <cell r="L327">
            <v>938.01859743886723</v>
          </cell>
          <cell r="M327">
            <v>965.66738359791418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6205.9745666656754</v>
          </cell>
        </row>
        <row r="328">
          <cell r="B328" t="str">
            <v>2.3.1.  Valor Variável da Concessão</v>
          </cell>
          <cell r="G328">
            <v>811.20548581896173</v>
          </cell>
          <cell r="H328">
            <v>835.11636250061099</v>
          </cell>
          <cell r="I328">
            <v>859.73202981013401</v>
          </cell>
          <cell r="J328">
            <v>885.07326196822362</v>
          </cell>
          <cell r="K328">
            <v>911.1614455309641</v>
          </cell>
          <cell r="L328">
            <v>938.01859743886723</v>
          </cell>
          <cell r="M328">
            <v>965.66738359791418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6205.9745666656754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5573.8360727647796</v>
          </cell>
          <cell r="H330">
            <v>5827.7524846449287</v>
          </cell>
          <cell r="I330">
            <v>6089.1532690028889</v>
          </cell>
          <cell r="J330">
            <v>6358.2590332069358</v>
          </cell>
          <cell r="K330">
            <v>6635.2968871893281</v>
          </cell>
          <cell r="L330">
            <v>6920.5006351141619</v>
          </cell>
          <cell r="M330">
            <v>7214.1109726947452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44618.909354617761</v>
          </cell>
        </row>
        <row r="331">
          <cell r="B331" t="str">
            <v xml:space="preserve">2.4.1.  Contribuição Social  </v>
          </cell>
          <cell r="G331">
            <v>1357.051169155098</v>
          </cell>
          <cell r="H331">
            <v>1418.6066629442253</v>
          </cell>
          <cell r="I331">
            <v>1481.9765500613064</v>
          </cell>
          <cell r="J331">
            <v>1547.2143110804693</v>
          </cell>
          <cell r="K331">
            <v>1614.3750029549888</v>
          </cell>
          <cell r="L331">
            <v>1683.515305482221</v>
          </cell>
          <cell r="M331">
            <v>1754.69356913812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10857.432570816429</v>
          </cell>
        </row>
        <row r="332">
          <cell r="B332" t="str">
            <v xml:space="preserve">2.4.2.  Imposto de Renda  </v>
          </cell>
          <cell r="G332">
            <v>4216.7849036096814</v>
          </cell>
          <cell r="H332">
            <v>4409.1458217007039</v>
          </cell>
          <cell r="I332">
            <v>4607.1767189415823</v>
          </cell>
          <cell r="J332">
            <v>4811.0447221264667</v>
          </cell>
          <cell r="K332">
            <v>5020.9218842343398</v>
          </cell>
          <cell r="L332">
            <v>5236.9853296319407</v>
          </cell>
          <cell r="M332">
            <v>5459.4174035566248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33761.476783801336</v>
          </cell>
        </row>
        <row r="333">
          <cell r="B333" t="str">
            <v>3.  SALDO DO CAIXA     (1 - 2)</v>
          </cell>
          <cell r="G333">
            <v>11389.303541673948</v>
          </cell>
          <cell r="H333">
            <v>11904.830802157889</v>
          </cell>
          <cell r="I333">
            <v>12435.553606763442</v>
          </cell>
          <cell r="J333">
            <v>12981.919855298929</v>
          </cell>
          <cell r="K333">
            <v>13544.390649748027</v>
          </cell>
          <cell r="L333">
            <v>14123.440683413595</v>
          </cell>
          <cell r="M333">
            <v>14719.558641531756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91098.997780587611</v>
          </cell>
        </row>
        <row r="334">
          <cell r="B334" t="str">
            <v xml:space="preserve">4. T.I.R. (Taxa Interna de Retorno) Anual do Projeto     </v>
          </cell>
          <cell r="G334">
            <v>0.2023838002243197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Equipamentos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F22"/>
      <sheetName val="F23"/>
      <sheetName val="F24"/>
      <sheetName val="F25"/>
      <sheetName val="Comparativo de Mercado "/>
      <sheetName val="Capa Simulador"/>
      <sheetName val="FLUXO + DRE  Original 20 anos"/>
      <sheetName val="Fatores 20 anos"/>
      <sheetName val="Prorrogação Fluxo 25 anos"/>
      <sheetName val="Comparativo_de_Mercado_"/>
      <sheetName val="Capa_Simulador"/>
      <sheetName val="FLUXO_+_DRE__Original_20_anos"/>
      <sheetName val="Fatores_20_anos"/>
      <sheetName val="Prorrogação_Fluxo_25_anos"/>
      <sheetName val="Comparativo_de_Mercado_1"/>
      <sheetName val="Capa_Simulador1"/>
      <sheetName val="FLUXO_+_DRE__Original_20_anos1"/>
      <sheetName val="Fatores_20_anos1"/>
      <sheetName val="Prorrogação_Fluxo_25_anos1"/>
      <sheetName val="Comparativo_de_Mercado_2"/>
      <sheetName val="Capa_Simulador2"/>
      <sheetName val="FLUXO_+_DRE__Original_20_anos2"/>
      <sheetName val="Fatores_20_anos2"/>
      <sheetName val="Prorrogação_Fluxo_25_anos2"/>
      <sheetName val="Comparativo_de_Mercado_3"/>
      <sheetName val="Capa_Simulador3"/>
      <sheetName val="FLUXO_+_DRE__Original_20_anos3"/>
      <sheetName val="Fatores_20_anos3"/>
      <sheetName val="Prorrogação_Fluxo_25_anos3"/>
      <sheetName val="Comparativo_de_Mercado_4"/>
      <sheetName val="Capa_Simulador4"/>
      <sheetName val="FLUXO_+_DRE__Original_20_anos4"/>
      <sheetName val="Fatores_20_anos4"/>
      <sheetName val="Prorrogação_Fluxo_25_anos4"/>
      <sheetName val="Comparativo_de_Mercado_5"/>
      <sheetName val="Capa_Simulador5"/>
      <sheetName val="FLUXO_+_DRE__Original_20_anos5"/>
      <sheetName val="Fatores_20_anos5"/>
      <sheetName val="Prorrogação_Fluxo_25_anos5"/>
      <sheetName val="Comparativo_de_Mercado_6"/>
      <sheetName val="Capa_Simulador6"/>
      <sheetName val="FLUXO_+_DRE__Original_20_anos6"/>
      <sheetName val="Fatores_20_anos6"/>
      <sheetName val="Prorrogação_Fluxo_25_anos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VIAOESTE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25733.44526868036</v>
          </cell>
          <cell r="H67">
            <v>126225.66413471791</v>
          </cell>
          <cell r="I67">
            <v>0.20939254423031073</v>
          </cell>
        </row>
        <row r="68">
          <cell r="B68" t="str">
            <v>FATOR 2</v>
          </cell>
          <cell r="C68" t="str">
            <v>3ª Adequação - Investimentos</v>
          </cell>
          <cell r="G68">
            <v>1778.4553827698655</v>
          </cell>
          <cell r="H68">
            <v>8723.5389385388025</v>
          </cell>
          <cell r="I68">
            <v>0.19430100682593032</v>
          </cell>
        </row>
        <row r="69">
          <cell r="B69" t="str">
            <v>FATOR 3</v>
          </cell>
          <cell r="C69" t="str">
            <v>DIFERENÇA DE RECEITA DA SP-270</v>
          </cell>
          <cell r="G69">
            <v>-2965.2502231429698</v>
          </cell>
          <cell r="H69">
            <v>-14544.911294772615</v>
          </cell>
          <cell r="I69">
            <v>0.19164958126844359</v>
          </cell>
        </row>
        <row r="70">
          <cell r="B70" t="str">
            <v>FATOR 4</v>
          </cell>
          <cell r="C70" t="str">
            <v>DIFERENÇA DE RECEITA DA SP-075 X SP-270</v>
          </cell>
          <cell r="G70">
            <v>-1208.6874455252214</v>
          </cell>
          <cell r="H70">
            <v>-5928.7582346543904</v>
          </cell>
          <cell r="I70">
            <v>0.19260923388099299</v>
          </cell>
        </row>
        <row r="71">
          <cell r="B71" t="str">
            <v>FATOR 5</v>
          </cell>
          <cell r="C71" t="str">
            <v>DIFERENÇA DE ISSQN</v>
          </cell>
          <cell r="G71">
            <v>-9731.3297676935636</v>
          </cell>
          <cell r="H71">
            <v>-47733.350510048556</v>
          </cell>
          <cell r="I71">
            <v>0.18785617026087006</v>
          </cell>
        </row>
        <row r="72">
          <cell r="B72" t="str">
            <v>FATOR 6</v>
          </cell>
          <cell r="C72" t="str">
            <v>DIFERENÇA DE COFINS</v>
          </cell>
          <cell r="G72">
            <v>-4562.4934014118271</v>
          </cell>
          <cell r="H72">
            <v>-22379.582434086136</v>
          </cell>
          <cell r="I72">
            <v>0.19076783767096686</v>
          </cell>
        </row>
        <row r="73">
          <cell r="B73" t="str">
            <v>FATOR 7</v>
          </cell>
          <cell r="C73" t="str">
            <v>TRIBUTOS (COFINS  + ISSQN) DESCONTADOS NO ÔNUS FIXO</v>
          </cell>
          <cell r="G73">
            <v>5571.3339401237272</v>
          </cell>
          <cell r="H73">
            <v>27328.067398900428</v>
          </cell>
          <cell r="I73">
            <v>0.19633802026245029</v>
          </cell>
        </row>
        <row r="74">
          <cell r="B74" t="str">
            <v>FATOR 8</v>
          </cell>
          <cell r="C74" t="str">
            <v>DIFERENÇA PELO NÃO INÍCIO DA OPERAÇÃO DAS MARGINAIS - SP 280</v>
          </cell>
          <cell r="G74">
            <v>-19567.903452309554</v>
          </cell>
          <cell r="H74">
            <v>-95982.935172616155</v>
          </cell>
          <cell r="I74">
            <v>0.18293804140810907</v>
          </cell>
        </row>
        <row r="75">
          <cell r="B75" t="str">
            <v>FATOR 9</v>
          </cell>
          <cell r="C75" t="str">
            <v>4ª Adequação - Investimentos</v>
          </cell>
          <cell r="G75">
            <v>26590.71447300016</v>
          </cell>
          <cell r="H75">
            <v>130430.6733562856</v>
          </cell>
          <cell r="I75">
            <v>0.20829608837028563</v>
          </cell>
        </row>
        <row r="76">
          <cell r="B76" t="str">
            <v>FATOR 10</v>
          </cell>
          <cell r="C76" t="str">
            <v>REGIME TARIFÁRIO ESPECIAL DAS MARGINAIS DA SP-280</v>
          </cell>
          <cell r="G76">
            <v>-16534.230355471744</v>
          </cell>
          <cell r="H76">
            <v>-81102.401399626498</v>
          </cell>
          <cell r="I76">
            <v>0.18390646773845529</v>
          </cell>
        </row>
        <row r="77">
          <cell r="B77" t="str">
            <v>FATOR 11</v>
          </cell>
          <cell r="C77" t="str">
            <v>DIFERENÇA DE RECEITA DA SP-075 X SP-270 - 2</v>
          </cell>
          <cell r="G77">
            <v>-633.74691018944065</v>
          </cell>
          <cell r="H77">
            <v>-3108.6053109782379</v>
          </cell>
          <cell r="I77">
            <v>0.19292347618797812</v>
          </cell>
        </row>
        <row r="78">
          <cell r="B78" t="str">
            <v>FATOR 12</v>
          </cell>
          <cell r="C78" t="str">
            <v>DIFERENÇA DE RECEITA PELA POSTERGAÇÃO DA DUPLICAÇÃO</v>
          </cell>
          <cell r="G78">
            <v>-5701.1889491448674</v>
          </cell>
          <cell r="H78">
            <v>-27965.021937392106</v>
          </cell>
          <cell r="I78">
            <v>0.19012072224241236</v>
          </cell>
        </row>
        <row r="79">
          <cell r="B79" t="str">
            <v>FATOR 13</v>
          </cell>
          <cell r="C79" t="str">
            <v>DIFERENÇA DE IGPM 2003 - RECEITA REAL</v>
          </cell>
          <cell r="G79">
            <v>-688.00404272528317</v>
          </cell>
          <cell r="H79">
            <v>-3374.7431140153412</v>
          </cell>
          <cell r="I79">
            <v>0.19289373267658125</v>
          </cell>
        </row>
        <row r="80">
          <cell r="B80" t="str">
            <v>FATOR 14</v>
          </cell>
          <cell r="C80" t="str">
            <v>POSTERGAÇÃO DE ÔNUS FIXO - CONTORNOS</v>
          </cell>
          <cell r="G80">
            <v>2424.52179222616</v>
          </cell>
          <cell r="H80">
            <v>11892.57288472425</v>
          </cell>
          <cell r="I80">
            <v>0.19460066417465308</v>
          </cell>
        </row>
        <row r="81">
          <cell r="B81" t="str">
            <v>FATOR 15</v>
          </cell>
          <cell r="C81" t="str">
            <v>5ª Adequação - Investimentos</v>
          </cell>
          <cell r="G81">
            <v>-2176.5888463964843</v>
          </cell>
          <cell r="H81">
            <v>-10676.431772584985</v>
          </cell>
          <cell r="I81">
            <v>0.19208059764202703</v>
          </cell>
        </row>
        <row r="82">
          <cell r="B82" t="str">
            <v>TOTAL GERAL</v>
          </cell>
          <cell r="G82">
            <v>-1670.9525372106812</v>
          </cell>
          <cell r="H82">
            <v>-8196.2244676080245</v>
          </cell>
          <cell r="I82">
            <v>0.1920789598753872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25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0.19327037557252341</v>
          </cell>
        </row>
        <row r="98">
          <cell r="B98" t="str">
            <v>TIR Resultante dos Desequilibrio no Contrato Original (ao ano)</v>
          </cell>
          <cell r="J98">
            <v>0.1920789598753872</v>
          </cell>
        </row>
        <row r="100">
          <cell r="B100" t="str">
            <v>Diferença entre a TIR Original x TIR Desequilibrios</v>
          </cell>
          <cell r="J100">
            <v>-1.1914156971362111E-3</v>
          </cell>
        </row>
        <row r="102">
          <cell r="B102" t="str">
            <v>TIR Resultante das Alternativas Utilizadas para o Reequilibrio (ao ano)</v>
          </cell>
          <cell r="J102">
            <v>0.19360997399325544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5.5798919494794395E-8</v>
          </cell>
          <cell r="G136">
            <v>0.19327037557252341</v>
          </cell>
          <cell r="H136">
            <v>-146068.54176000002</v>
          </cell>
          <cell r="I136">
            <v>-163024.19148499999</v>
          </cell>
          <cell r="J136">
            <v>-95881.515604999979</v>
          </cell>
          <cell r="K136">
            <v>39032.087509999998</v>
          </cell>
          <cell r="L136">
            <v>106526.57626999999</v>
          </cell>
          <cell r="M136">
            <v>106644.66430999996</v>
          </cell>
          <cell r="N136">
            <v>109145.42567499998</v>
          </cell>
          <cell r="O136">
            <v>104084.74404999999</v>
          </cell>
          <cell r="P136">
            <v>100262.04817999998</v>
          </cell>
          <cell r="Q136">
            <v>123874.85308500002</v>
          </cell>
          <cell r="R136">
            <v>101005.17119000001</v>
          </cell>
          <cell r="S136">
            <v>136260.60897500001</v>
          </cell>
          <cell r="T136">
            <v>119240.515145</v>
          </cell>
          <cell r="U136">
            <v>131747.38472</v>
          </cell>
          <cell r="V136">
            <v>121928.21519000002</v>
          </cell>
          <cell r="W136">
            <v>146150.786555</v>
          </cell>
          <cell r="X136">
            <v>152240.71505</v>
          </cell>
          <cell r="Y136">
            <v>147233.66691</v>
          </cell>
          <cell r="Z136">
            <v>147030.22589999999</v>
          </cell>
          <cell r="AA136">
            <v>155787.40448999999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72706.0625</v>
          </cell>
          <cell r="I139">
            <v>36766.289130000005</v>
          </cell>
          <cell r="J139">
            <v>-72807.668019999997</v>
          </cell>
          <cell r="K139">
            <v>-35306.57321000001</v>
          </cell>
          <cell r="L139">
            <v>-15478.82735</v>
          </cell>
          <cell r="M139">
            <v>4733.0540700000001</v>
          </cell>
          <cell r="N139">
            <v>8654.1</v>
          </cell>
          <cell r="O139">
            <v>7082.4160000000002</v>
          </cell>
          <cell r="P139">
            <v>1303.58214</v>
          </cell>
          <cell r="Q139">
            <v>-550.23214000000007</v>
          </cell>
          <cell r="R139">
            <v>3342.2550699999993</v>
          </cell>
          <cell r="S139">
            <v>-1860.079</v>
          </cell>
          <cell r="T139">
            <v>-3990.4539299999997</v>
          </cell>
          <cell r="U139">
            <v>-210.99</v>
          </cell>
          <cell r="V139">
            <v>242.26499999999999</v>
          </cell>
          <cell r="W139">
            <v>-4132.1959299999999</v>
          </cell>
          <cell r="X139">
            <v>-225.64999999999998</v>
          </cell>
          <cell r="Y139">
            <v>-220.08399999999995</v>
          </cell>
          <cell r="Z139">
            <v>1199.1624999999999</v>
          </cell>
          <cell r="AA139">
            <v>-1069.9375</v>
          </cell>
        </row>
        <row r="140">
          <cell r="B140" t="str">
            <v>Somatoria com Projeto Original</v>
          </cell>
          <cell r="F140">
            <v>25733.44526868036</v>
          </cell>
          <cell r="G140">
            <v>0.20939254423031073</v>
          </cell>
          <cell r="H140">
            <v>-73362.479260000022</v>
          </cell>
          <cell r="I140">
            <v>-126257.90235499998</v>
          </cell>
          <cell r="J140">
            <v>-168689.18362499998</v>
          </cell>
          <cell r="K140">
            <v>3725.514299999988</v>
          </cell>
          <cell r="L140">
            <v>91047.748919999984</v>
          </cell>
          <cell r="M140">
            <v>111377.71837999996</v>
          </cell>
          <cell r="N140">
            <v>117799.52567499998</v>
          </cell>
          <cell r="O140">
            <v>111167.16004999999</v>
          </cell>
          <cell r="P140">
            <v>101565.63031999998</v>
          </cell>
          <cell r="Q140">
            <v>123324.62094500003</v>
          </cell>
          <cell r="R140">
            <v>104347.42626000001</v>
          </cell>
          <cell r="S140">
            <v>134400.52997500001</v>
          </cell>
          <cell r="T140">
            <v>115250.06121499999</v>
          </cell>
          <cell r="U140">
            <v>131536.39472000001</v>
          </cell>
          <cell r="V140">
            <v>122170.48019000002</v>
          </cell>
          <cell r="W140">
            <v>142018.59062500001</v>
          </cell>
          <cell r="X140">
            <v>152015.06505</v>
          </cell>
          <cell r="Y140">
            <v>147013.58291</v>
          </cell>
          <cell r="Z140">
            <v>148229.3884</v>
          </cell>
          <cell r="AA140">
            <v>154717.46698999999</v>
          </cell>
        </row>
        <row r="141">
          <cell r="B141" t="str">
            <v>3ª Adequação - Investimentos</v>
          </cell>
        </row>
        <row r="142">
          <cell r="B142" t="str">
            <v>Fluxo de Caixa do Fator</v>
          </cell>
          <cell r="H142">
            <v>-231.29576864375031</v>
          </cell>
          <cell r="I142">
            <v>6080.3526833195565</v>
          </cell>
          <cell r="J142">
            <v>79686.847775654853</v>
          </cell>
          <cell r="K142">
            <v>-15606.036056441877</v>
          </cell>
          <cell r="L142">
            <v>-30741.278609232471</v>
          </cell>
          <cell r="M142">
            <v>-52950.702785041802</v>
          </cell>
          <cell r="N142">
            <v>-33805.394018680745</v>
          </cell>
          <cell r="O142">
            <v>-16188.901003732462</v>
          </cell>
          <cell r="P142">
            <v>10896.143145544609</v>
          </cell>
          <cell r="Q142">
            <v>-12431.627418080854</v>
          </cell>
          <cell r="R142">
            <v>-4020.8364311166497</v>
          </cell>
          <cell r="S142">
            <v>474.44344726845111</v>
          </cell>
          <cell r="T142">
            <v>5122.0182893240344</v>
          </cell>
          <cell r="U142">
            <v>13787.710893231633</v>
          </cell>
          <cell r="V142">
            <v>21918.596014579231</v>
          </cell>
          <cell r="W142">
            <v>1373.8504236792323</v>
          </cell>
          <cell r="X142">
            <v>2483.5654556363729</v>
          </cell>
          <cell r="Y142">
            <v>-3786.8134761664833</v>
          </cell>
          <cell r="Z142">
            <v>2838.2716307297687</v>
          </cell>
          <cell r="AA142">
            <v>11991.674966036016</v>
          </cell>
        </row>
        <row r="143">
          <cell r="B143" t="str">
            <v>Somatoria com Projeto Original</v>
          </cell>
          <cell r="F143">
            <v>1778.4553827698655</v>
          </cell>
          <cell r="G143">
            <v>0.19430100682593032</v>
          </cell>
          <cell r="H143">
            <v>-146299.83752864378</v>
          </cell>
          <cell r="I143">
            <v>-156943.83880168042</v>
          </cell>
          <cell r="J143">
            <v>-16194.667829345126</v>
          </cell>
          <cell r="K143">
            <v>23426.051453558121</v>
          </cell>
          <cell r="L143">
            <v>75785.297660767523</v>
          </cell>
          <cell r="M143">
            <v>53693.961524958162</v>
          </cell>
          <cell r="N143">
            <v>75340.031656319232</v>
          </cell>
          <cell r="O143">
            <v>87895.843046267531</v>
          </cell>
          <cell r="P143">
            <v>111158.1913255446</v>
          </cell>
          <cell r="Q143">
            <v>111443.22566691917</v>
          </cell>
          <cell r="R143">
            <v>96984.334758883357</v>
          </cell>
          <cell r="S143">
            <v>136735.05242226846</v>
          </cell>
          <cell r="T143">
            <v>124362.53343432402</v>
          </cell>
          <cell r="U143">
            <v>145535.09561323165</v>
          </cell>
          <cell r="V143">
            <v>143846.81120457925</v>
          </cell>
          <cell r="W143">
            <v>147524.63697867922</v>
          </cell>
          <cell r="X143">
            <v>154724.28050563636</v>
          </cell>
          <cell r="Y143">
            <v>143446.85343383352</v>
          </cell>
          <cell r="Z143">
            <v>149868.49753072977</v>
          </cell>
          <cell r="AA143">
            <v>167779.07945603601</v>
          </cell>
        </row>
        <row r="144">
          <cell r="B144" t="str">
            <v>DIFERENÇA DE RECEITA DA SP-270</v>
          </cell>
        </row>
        <row r="145">
          <cell r="B145" t="str">
            <v>Fluxo de Caixa do Fator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-3263.1747</v>
          </cell>
          <cell r="M145">
            <v>-3026.3967000000002</v>
          </cell>
          <cell r="N145">
            <v>-1957.1570999999999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B146" t="str">
            <v>Somatoria com Projeto Original</v>
          </cell>
          <cell r="F146">
            <v>-2965.2502231429698</v>
          </cell>
          <cell r="G146">
            <v>0.19164958126844359</v>
          </cell>
          <cell r="H146">
            <v>-146068.54176000002</v>
          </cell>
          <cell r="I146">
            <v>-163024.19148499999</v>
          </cell>
          <cell r="J146">
            <v>-95881.515604999979</v>
          </cell>
          <cell r="K146">
            <v>39032.087509999998</v>
          </cell>
          <cell r="L146">
            <v>103263.40156999999</v>
          </cell>
          <cell r="M146">
            <v>103618.26760999997</v>
          </cell>
          <cell r="N146">
            <v>107188.26857499998</v>
          </cell>
          <cell r="O146">
            <v>104084.74404999999</v>
          </cell>
          <cell r="P146">
            <v>100262.04817999998</v>
          </cell>
          <cell r="Q146">
            <v>123874.85308500002</v>
          </cell>
          <cell r="R146">
            <v>101005.17119000001</v>
          </cell>
          <cell r="S146">
            <v>136260.60897500001</v>
          </cell>
          <cell r="T146">
            <v>119240.515145</v>
          </cell>
          <cell r="U146">
            <v>131747.38472</v>
          </cell>
          <cell r="V146">
            <v>121928.21519000002</v>
          </cell>
          <cell r="W146">
            <v>146150.786555</v>
          </cell>
          <cell r="X146">
            <v>152240.71505</v>
          </cell>
          <cell r="Y146">
            <v>147233.66691</v>
          </cell>
          <cell r="Z146">
            <v>147030.22589999999</v>
          </cell>
          <cell r="AA146">
            <v>155787.40448999999</v>
          </cell>
        </row>
        <row r="147">
          <cell r="B147" t="str">
            <v>DIFERENÇA DE RECEITA DA SP-075 X SP-270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-2924.2083000000002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B149" t="str">
            <v>Somatoria com Projeto Original</v>
          </cell>
          <cell r="F149">
            <v>-1208.6874455252214</v>
          </cell>
          <cell r="G149">
            <v>0.19260923388099299</v>
          </cell>
          <cell r="H149">
            <v>-146068.54176000002</v>
          </cell>
          <cell r="I149">
            <v>-163024.19148499999</v>
          </cell>
          <cell r="J149">
            <v>-95881.515604999979</v>
          </cell>
          <cell r="K149">
            <v>39032.087509999998</v>
          </cell>
          <cell r="L149">
            <v>103602.36796999999</v>
          </cell>
          <cell r="M149">
            <v>106644.66430999996</v>
          </cell>
          <cell r="N149">
            <v>109145.42567499998</v>
          </cell>
          <cell r="O149">
            <v>104084.74404999999</v>
          </cell>
          <cell r="P149">
            <v>100262.04817999998</v>
          </cell>
          <cell r="Q149">
            <v>123874.85308500002</v>
          </cell>
          <cell r="R149">
            <v>101005.17119000001</v>
          </cell>
          <cell r="S149">
            <v>136260.60897500001</v>
          </cell>
          <cell r="T149">
            <v>119240.515145</v>
          </cell>
          <cell r="U149">
            <v>131747.38472</v>
          </cell>
          <cell r="V149">
            <v>121928.21519000002</v>
          </cell>
          <cell r="W149">
            <v>146150.786555</v>
          </cell>
          <cell r="X149">
            <v>152240.71505</v>
          </cell>
          <cell r="Y149">
            <v>147233.66691</v>
          </cell>
          <cell r="Z149">
            <v>147030.22589999999</v>
          </cell>
          <cell r="AA149">
            <v>155787.40448999999</v>
          </cell>
        </row>
        <row r="150">
          <cell r="B150" t="str">
            <v>DIFERENÇA DE ISSQN</v>
          </cell>
        </row>
        <row r="151">
          <cell r="B151" t="str">
            <v>Fluxo de Caixa do Fator</v>
          </cell>
          <cell r="H151">
            <v>996.31679999999994</v>
          </cell>
          <cell r="I151">
            <v>1107.8671100000001</v>
          </cell>
          <cell r="J151">
            <v>-201.56212999999997</v>
          </cell>
          <cell r="K151">
            <v>-4179.3863000000001</v>
          </cell>
          <cell r="L151">
            <v>-1386.1228000000001</v>
          </cell>
          <cell r="M151">
            <v>-670.15409999999997</v>
          </cell>
          <cell r="N151">
            <v>-4691.1523999999999</v>
          </cell>
          <cell r="O151">
            <v>-4846.1435000000001</v>
          </cell>
          <cell r="P151">
            <v>-4939.9903999999997</v>
          </cell>
          <cell r="Q151">
            <v>-5035.7467999999999</v>
          </cell>
          <cell r="R151">
            <v>-5118.6391999999996</v>
          </cell>
          <cell r="S151">
            <v>-5202.8179999999993</v>
          </cell>
          <cell r="T151">
            <v>-5288.4640999999992</v>
          </cell>
          <cell r="U151">
            <v>-5375.4971000000005</v>
          </cell>
          <cell r="V151">
            <v>-5463.9571999999998</v>
          </cell>
          <cell r="W151">
            <v>-5553.8444</v>
          </cell>
          <cell r="X151">
            <v>-5645.219000000001</v>
          </cell>
          <cell r="Y151">
            <v>-5738.1412999999993</v>
          </cell>
          <cell r="Z151">
            <v>-5832.5509999999995</v>
          </cell>
          <cell r="AA151">
            <v>-5928.5686999999998</v>
          </cell>
        </row>
        <row r="152">
          <cell r="B152" t="str">
            <v>Somatoria com Projeto Original</v>
          </cell>
          <cell r="F152">
            <v>-9731.3297676935636</v>
          </cell>
          <cell r="G152">
            <v>0.18785617026087006</v>
          </cell>
          <cell r="H152">
            <v>-145072.22496000002</v>
          </cell>
          <cell r="I152">
            <v>-161916.324375</v>
          </cell>
          <cell r="J152">
            <v>-96083.077734999984</v>
          </cell>
          <cell r="K152">
            <v>34852.701209999999</v>
          </cell>
          <cell r="L152">
            <v>105140.45346999999</v>
          </cell>
          <cell r="M152">
            <v>105974.51020999996</v>
          </cell>
          <cell r="N152">
            <v>104454.27327499997</v>
          </cell>
          <cell r="O152">
            <v>99238.600549999988</v>
          </cell>
          <cell r="P152">
            <v>95322.057779999988</v>
          </cell>
          <cell r="Q152">
            <v>118839.10628500003</v>
          </cell>
          <cell r="R152">
            <v>95886.531990000003</v>
          </cell>
          <cell r="S152">
            <v>131057.79097500001</v>
          </cell>
          <cell r="T152">
            <v>113952.051045</v>
          </cell>
          <cell r="U152">
            <v>126371.88761999999</v>
          </cell>
          <cell r="V152">
            <v>116464.25799000001</v>
          </cell>
          <cell r="W152">
            <v>140596.942155</v>
          </cell>
          <cell r="X152">
            <v>146595.49604999999</v>
          </cell>
          <cell r="Y152">
            <v>141495.52561000001</v>
          </cell>
          <cell r="Z152">
            <v>141197.67489999998</v>
          </cell>
          <cell r="AA152">
            <v>149858.83578999998</v>
          </cell>
        </row>
        <row r="153">
          <cell r="B153" t="str">
            <v>DIFERENÇA DE COFINS</v>
          </cell>
        </row>
        <row r="154">
          <cell r="B154" t="str">
            <v>Fluxo de Caixa do Fator</v>
          </cell>
          <cell r="H154">
            <v>-79.242033333333893</v>
          </cell>
          <cell r="I154">
            <v>-603.75040000000001</v>
          </cell>
          <cell r="J154">
            <v>-916.94190000000003</v>
          </cell>
          <cell r="K154">
            <v>-1323.0825</v>
          </cell>
          <cell r="L154">
            <v>-389.28786666666667</v>
          </cell>
          <cell r="M154">
            <v>-150.604833333333</v>
          </cell>
          <cell r="N154">
            <v>-1490.9107999999999</v>
          </cell>
          <cell r="O154">
            <v>-1542.5477000000001</v>
          </cell>
          <cell r="P154">
            <v>-1573.8032000000001</v>
          </cell>
          <cell r="Q154">
            <v>-1605.6952000000001</v>
          </cell>
          <cell r="R154">
            <v>-1633.2992000000002</v>
          </cell>
          <cell r="S154">
            <v>-1661.3319999999999</v>
          </cell>
          <cell r="T154">
            <v>-1689.8539000000001</v>
          </cell>
          <cell r="U154">
            <v>-1718.8380999999999</v>
          </cell>
          <cell r="V154">
            <v>-1748.2980000000002</v>
          </cell>
          <cell r="W154">
            <v>-1778.2336</v>
          </cell>
          <cell r="X154">
            <v>-1808.665</v>
          </cell>
          <cell r="Y154">
            <v>-1839.6123</v>
          </cell>
          <cell r="Z154">
            <v>-1871.0554</v>
          </cell>
          <cell r="AA154">
            <v>-1903.0345</v>
          </cell>
        </row>
        <row r="155">
          <cell r="B155" t="str">
            <v>Somatoria com Projeto Original</v>
          </cell>
          <cell r="F155">
            <v>-4562.4934014118271</v>
          </cell>
          <cell r="G155">
            <v>0.19076783767096686</v>
          </cell>
          <cell r="H155">
            <v>-146147.78379333336</v>
          </cell>
          <cell r="I155">
            <v>-163627.94188499998</v>
          </cell>
          <cell r="J155">
            <v>-96798.457504999984</v>
          </cell>
          <cell r="K155">
            <v>37709.005010000001</v>
          </cell>
          <cell r="L155">
            <v>106137.28840333332</v>
          </cell>
          <cell r="M155">
            <v>106494.05947666663</v>
          </cell>
          <cell r="N155">
            <v>107654.51487499998</v>
          </cell>
          <cell r="O155">
            <v>102542.19635</v>
          </cell>
          <cell r="P155">
            <v>98688.244979999989</v>
          </cell>
          <cell r="Q155">
            <v>122269.15788500002</v>
          </cell>
          <cell r="R155">
            <v>99371.871990000014</v>
          </cell>
          <cell r="S155">
            <v>134599.27697500002</v>
          </cell>
          <cell r="T155">
            <v>117550.661245</v>
          </cell>
          <cell r="U155">
            <v>130028.54662000001</v>
          </cell>
          <cell r="V155">
            <v>120179.91719000002</v>
          </cell>
          <cell r="W155">
            <v>144372.55295499999</v>
          </cell>
          <cell r="X155">
            <v>150432.05004999999</v>
          </cell>
          <cell r="Y155">
            <v>145394.05460999999</v>
          </cell>
          <cell r="Z155">
            <v>145159.17049999998</v>
          </cell>
          <cell r="AA155">
            <v>153884.36998999998</v>
          </cell>
        </row>
        <row r="156">
          <cell r="B156" t="str">
            <v>TRIBUTOS (COFINS  + ISSQN) DESCONTADOS NO ÔNUS FIXO</v>
          </cell>
        </row>
        <row r="157">
          <cell r="B157" t="str">
            <v>Fluxo de Caixa do Fator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13478.87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</row>
        <row r="158">
          <cell r="B158" t="str">
            <v>Somatoria com Projeto Original</v>
          </cell>
          <cell r="F158">
            <v>5571.3339401237272</v>
          </cell>
          <cell r="G158">
            <v>0.19633802026245029</v>
          </cell>
          <cell r="H158">
            <v>-146068.54176000002</v>
          </cell>
          <cell r="I158">
            <v>-163024.19148499999</v>
          </cell>
          <cell r="J158">
            <v>-95881.515604999979</v>
          </cell>
          <cell r="K158">
            <v>39032.087509999998</v>
          </cell>
          <cell r="L158">
            <v>120005.44626999999</v>
          </cell>
          <cell r="M158">
            <v>106644.66430999996</v>
          </cell>
          <cell r="N158">
            <v>109145.42567499998</v>
          </cell>
          <cell r="O158">
            <v>104084.74404999999</v>
          </cell>
          <cell r="P158">
            <v>100262.04817999998</v>
          </cell>
          <cell r="Q158">
            <v>123874.85308500002</v>
          </cell>
          <cell r="R158">
            <v>101005.17119000001</v>
          </cell>
          <cell r="S158">
            <v>136260.60897500001</v>
          </cell>
          <cell r="T158">
            <v>119240.515145</v>
          </cell>
          <cell r="U158">
            <v>131747.38472</v>
          </cell>
          <cell r="V158">
            <v>121928.21519000002</v>
          </cell>
          <cell r="W158">
            <v>146150.786555</v>
          </cell>
          <cell r="X158">
            <v>152240.71505</v>
          </cell>
          <cell r="Y158">
            <v>147233.66691</v>
          </cell>
          <cell r="Z158">
            <v>147030.22589999999</v>
          </cell>
          <cell r="AA158">
            <v>155787.40448999999</v>
          </cell>
        </row>
        <row r="159">
          <cell r="B159" t="str">
            <v>DIFERENÇA PELO NÃO INÍCIO DA OPERAÇÃO DAS MARGINAIS - SP 280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-33247.643830000001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</row>
        <row r="161">
          <cell r="B161" t="str">
            <v>Somatoria com Projeto Original</v>
          </cell>
          <cell r="F161">
            <v>-19567.903452309554</v>
          </cell>
          <cell r="G161">
            <v>0.18293804140810907</v>
          </cell>
          <cell r="H161">
            <v>-146068.54176000002</v>
          </cell>
          <cell r="I161">
            <v>-163024.19148499999</v>
          </cell>
          <cell r="J161">
            <v>-129129.15943499998</v>
          </cell>
          <cell r="K161">
            <v>39032.087509999998</v>
          </cell>
          <cell r="L161">
            <v>106526.57626999999</v>
          </cell>
          <cell r="M161">
            <v>106644.66430999996</v>
          </cell>
          <cell r="N161">
            <v>109145.42567499998</v>
          </cell>
          <cell r="O161">
            <v>104084.74404999999</v>
          </cell>
          <cell r="P161">
            <v>100262.04817999998</v>
          </cell>
          <cell r="Q161">
            <v>123874.85308500002</v>
          </cell>
          <cell r="R161">
            <v>101005.17119000001</v>
          </cell>
          <cell r="S161">
            <v>136260.60897500001</v>
          </cell>
          <cell r="T161">
            <v>119240.515145</v>
          </cell>
          <cell r="U161">
            <v>131747.38472</v>
          </cell>
          <cell r="V161">
            <v>121928.21519000002</v>
          </cell>
          <cell r="W161">
            <v>146150.786555</v>
          </cell>
          <cell r="X161">
            <v>152240.71505</v>
          </cell>
          <cell r="Y161">
            <v>147233.66691</v>
          </cell>
          <cell r="Z161">
            <v>147030.22589999999</v>
          </cell>
          <cell r="AA161">
            <v>155787.40448999999</v>
          </cell>
        </row>
        <row r="162">
          <cell r="B162" t="str">
            <v>4ª Adequação - Investimentos</v>
          </cell>
        </row>
        <row r="163">
          <cell r="B163" t="str">
            <v>Fluxo de Caixa do Fator</v>
          </cell>
          <cell r="H163">
            <v>-511.10808647978018</v>
          </cell>
          <cell r="I163">
            <v>-167.77705492051876</v>
          </cell>
          <cell r="J163">
            <v>618.97384530058571</v>
          </cell>
          <cell r="K163">
            <v>2161.2874772078139</v>
          </cell>
          <cell r="L163">
            <v>27667.025176100331</v>
          </cell>
          <cell r="M163">
            <v>31712.880688786256</v>
          </cell>
          <cell r="N163">
            <v>19111.911574356753</v>
          </cell>
          <cell r="O163">
            <v>8427.3983512601189</v>
          </cell>
          <cell r="P163">
            <v>-10824.669053098758</v>
          </cell>
          <cell r="Q163">
            <v>2109.6555196277504</v>
          </cell>
          <cell r="R163">
            <v>17978.916899197615</v>
          </cell>
          <cell r="S163">
            <v>1263.9623038715072</v>
          </cell>
          <cell r="T163">
            <v>-4660.3257340271903</v>
          </cell>
          <cell r="U163">
            <v>-9566.8373873293458</v>
          </cell>
          <cell r="V163">
            <v>-23204.735786401103</v>
          </cell>
          <cell r="W163">
            <v>-33197.511816020931</v>
          </cell>
          <cell r="X163">
            <v>-9470.5231093187831</v>
          </cell>
          <cell r="Y163">
            <v>9107.4668117632591</v>
          </cell>
          <cell r="Z163">
            <v>-901.71930928458914</v>
          </cell>
          <cell r="AA163">
            <v>-6549.9477161736322</v>
          </cell>
        </row>
        <row r="164">
          <cell r="B164" t="str">
            <v>Somatoria com Projeto Original</v>
          </cell>
          <cell r="F164">
            <v>26590.71447300016</v>
          </cell>
          <cell r="G164">
            <v>0.20829608837028563</v>
          </cell>
          <cell r="H164">
            <v>-146579.64984647979</v>
          </cell>
          <cell r="I164">
            <v>-163191.96853992052</v>
          </cell>
          <cell r="J164">
            <v>-95262.541759699394</v>
          </cell>
          <cell r="K164">
            <v>41193.374987207812</v>
          </cell>
          <cell r="L164">
            <v>134193.60144610034</v>
          </cell>
          <cell r="M164">
            <v>138357.54499878621</v>
          </cell>
          <cell r="N164">
            <v>128257.33724935673</v>
          </cell>
          <cell r="O164">
            <v>112512.14240126012</v>
          </cell>
          <cell r="P164">
            <v>89437.379126901229</v>
          </cell>
          <cell r="Q164">
            <v>125984.50860462777</v>
          </cell>
          <cell r="R164">
            <v>118984.08808919763</v>
          </cell>
          <cell r="S164">
            <v>137524.5712788715</v>
          </cell>
          <cell r="T164">
            <v>114580.1894109728</v>
          </cell>
          <cell r="U164">
            <v>122180.54733267066</v>
          </cell>
          <cell r="V164">
            <v>98723.479403598918</v>
          </cell>
          <cell r="W164">
            <v>112953.27473897906</v>
          </cell>
          <cell r="X164">
            <v>142770.19194068122</v>
          </cell>
          <cell r="Y164">
            <v>156341.13372176327</v>
          </cell>
          <cell r="Z164">
            <v>146128.50659071541</v>
          </cell>
          <cell r="AA164">
            <v>149237.45677382636</v>
          </cell>
        </row>
        <row r="165">
          <cell r="B165" t="str">
            <v>REGIME TARIFÁRIO ESPECIAL DAS MARGINAIS DA SP-280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-8178.6143751711525</v>
          </cell>
          <cell r="O166">
            <v>-8798.3715978230102</v>
          </cell>
          <cell r="P166">
            <v>-9383.6817083732221</v>
          </cell>
          <cell r="Q166">
            <v>-9929.9919448196088</v>
          </cell>
          <cell r="R166">
            <v>-10432.449537227483</v>
          </cell>
          <cell r="S166">
            <v>-10745.423023344309</v>
          </cell>
          <cell r="T166">
            <v>-11067.785714044638</v>
          </cell>
          <cell r="U166">
            <v>-11399.819285465977</v>
          </cell>
          <cell r="V166">
            <v>-11741.813864029955</v>
          </cell>
          <cell r="W166">
            <v>-12094.068279950852</v>
          </cell>
          <cell r="X166">
            <v>-12456.890328349382</v>
          </cell>
          <cell r="Y166">
            <v>-12830.597038199863</v>
          </cell>
          <cell r="Z166">
            <v>-13215.514949345858</v>
          </cell>
          <cell r="AA166">
            <v>-13611.980397826233</v>
          </cell>
        </row>
        <row r="167">
          <cell r="B167" t="str">
            <v>Somatoria com Projeto Original</v>
          </cell>
          <cell r="F167">
            <v>-16534.230355471744</v>
          </cell>
          <cell r="G167">
            <v>0.18390646773845529</v>
          </cell>
          <cell r="H167">
            <v>-146068.54176000002</v>
          </cell>
          <cell r="I167">
            <v>-163024.19148499999</v>
          </cell>
          <cell r="J167">
            <v>-95881.515604999979</v>
          </cell>
          <cell r="K167">
            <v>39032.087509999998</v>
          </cell>
          <cell r="L167">
            <v>106526.57626999999</v>
          </cell>
          <cell r="M167">
            <v>106644.66430999996</v>
          </cell>
          <cell r="N167">
            <v>100966.81129982883</v>
          </cell>
          <cell r="O167">
            <v>95286.372452176991</v>
          </cell>
          <cell r="P167">
            <v>90878.366471626767</v>
          </cell>
          <cell r="Q167">
            <v>113944.86114018041</v>
          </cell>
          <cell r="R167">
            <v>90572.721652772525</v>
          </cell>
          <cell r="S167">
            <v>125515.1859516557</v>
          </cell>
          <cell r="T167">
            <v>108172.72943095535</v>
          </cell>
          <cell r="U167">
            <v>120347.56543453403</v>
          </cell>
          <cell r="V167">
            <v>110186.40132597006</v>
          </cell>
          <cell r="W167">
            <v>134056.71827504915</v>
          </cell>
          <cell r="X167">
            <v>139783.82472165063</v>
          </cell>
          <cell r="Y167">
            <v>134403.06987180014</v>
          </cell>
          <cell r="Z167">
            <v>133814.71095065415</v>
          </cell>
          <cell r="AA167">
            <v>142175.42409217375</v>
          </cell>
        </row>
        <row r="168">
          <cell r="B168" t="str">
            <v>DIFERENÇA DE RECEITA DA SP-075 X SP-270 - 2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-769.67909080799984</v>
          </cell>
          <cell r="M169">
            <v>-911.13464840099959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-633.74691018944065</v>
          </cell>
          <cell r="G170">
            <v>0.19292347618797812</v>
          </cell>
          <cell r="H170">
            <v>-146068.54176000002</v>
          </cell>
          <cell r="I170">
            <v>-163024.19148499999</v>
          </cell>
          <cell r="J170">
            <v>-95881.515604999979</v>
          </cell>
          <cell r="K170">
            <v>39032.087509999998</v>
          </cell>
          <cell r="L170">
            <v>105756.89717919199</v>
          </cell>
          <cell r="M170">
            <v>105733.52966159896</v>
          </cell>
          <cell r="N170">
            <v>109145.42567499998</v>
          </cell>
          <cell r="O170">
            <v>104084.74404999999</v>
          </cell>
          <cell r="P170">
            <v>100262.04817999998</v>
          </cell>
          <cell r="Q170">
            <v>123874.85308500002</v>
          </cell>
          <cell r="R170">
            <v>101005.17119000001</v>
          </cell>
          <cell r="S170">
            <v>136260.60897500001</v>
          </cell>
          <cell r="T170">
            <v>119240.515145</v>
          </cell>
          <cell r="U170">
            <v>131747.38472</v>
          </cell>
          <cell r="V170">
            <v>121928.21519000002</v>
          </cell>
          <cell r="W170">
            <v>146150.786555</v>
          </cell>
          <cell r="X170">
            <v>152240.71505</v>
          </cell>
          <cell r="Y170">
            <v>147233.66691</v>
          </cell>
          <cell r="Z170">
            <v>147030.22589999999</v>
          </cell>
          <cell r="AA170">
            <v>155787.40448999999</v>
          </cell>
        </row>
        <row r="171">
          <cell r="B171" t="str">
            <v>DIFERENÇA DE RECEITA PELA POSTERGAÇÃO DA DUPLICAÇÃO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-304.63454957400012</v>
          </cell>
          <cell r="M172">
            <v>-624.8313331979997</v>
          </cell>
          <cell r="N172">
            <v>-1738.5499235070001</v>
          </cell>
          <cell r="O172">
            <v>-3698.5593759149997</v>
          </cell>
          <cell r="P172">
            <v>-3802.0952919750002</v>
          </cell>
          <cell r="Q172">
            <v>-3908.560388673</v>
          </cell>
          <cell r="R172">
            <v>-3978.9340067759999</v>
          </cell>
          <cell r="S172">
            <v>-4050.607299321</v>
          </cell>
          <cell r="T172">
            <v>-4123.5963672119997</v>
          </cell>
          <cell r="U172">
            <v>-4197.9228756359998</v>
          </cell>
          <cell r="V172">
            <v>-4273.6293262440004</v>
          </cell>
          <cell r="W172">
            <v>-4350.6999732989998</v>
          </cell>
          <cell r="X172">
            <v>-2583.7020314122501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 t="str">
            <v>Somatoria com Projeto Original</v>
          </cell>
          <cell r="F173">
            <v>-5701.1889491448674</v>
          </cell>
          <cell r="G173">
            <v>0.19012072224241236</v>
          </cell>
          <cell r="H173">
            <v>-146068.54176000002</v>
          </cell>
          <cell r="I173">
            <v>-163024.19148499999</v>
          </cell>
          <cell r="J173">
            <v>-95881.515604999979</v>
          </cell>
          <cell r="K173">
            <v>39032.087509999998</v>
          </cell>
          <cell r="L173">
            <v>106221.941720426</v>
          </cell>
          <cell r="M173">
            <v>106019.83297680196</v>
          </cell>
          <cell r="N173">
            <v>107406.87575149297</v>
          </cell>
          <cell r="O173">
            <v>100386.184674085</v>
          </cell>
          <cell r="P173">
            <v>96459.952888024985</v>
          </cell>
          <cell r="Q173">
            <v>119966.29269632703</v>
          </cell>
          <cell r="R173">
            <v>97026.237183224002</v>
          </cell>
          <cell r="S173">
            <v>132210.001675679</v>
          </cell>
          <cell r="T173">
            <v>115116.918777788</v>
          </cell>
          <cell r="U173">
            <v>127549.46184436401</v>
          </cell>
          <cell r="V173">
            <v>117654.58586375602</v>
          </cell>
          <cell r="W173">
            <v>141800.08658170101</v>
          </cell>
          <cell r="X173">
            <v>149657.01301858775</v>
          </cell>
          <cell r="Y173">
            <v>147233.66691</v>
          </cell>
          <cell r="Z173">
            <v>147030.22589999999</v>
          </cell>
          <cell r="AA173">
            <v>155787.40448999999</v>
          </cell>
        </row>
        <row r="174">
          <cell r="B174" t="str">
            <v>DIFERENÇA DE IGPM 2003 - RECEITA REAL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-1986.205331559705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-688.00404272528317</v>
          </cell>
          <cell r="G176">
            <v>0.19289373267658125</v>
          </cell>
          <cell r="H176">
            <v>-146068.54176000002</v>
          </cell>
          <cell r="I176">
            <v>-163024.19148499999</v>
          </cell>
          <cell r="J176">
            <v>-95881.515604999979</v>
          </cell>
          <cell r="K176">
            <v>39032.087509999998</v>
          </cell>
          <cell r="L176">
            <v>106526.57626999999</v>
          </cell>
          <cell r="M176">
            <v>104658.45897844026</v>
          </cell>
          <cell r="N176">
            <v>109145.42567499998</v>
          </cell>
          <cell r="O176">
            <v>104084.74404999999</v>
          </cell>
          <cell r="P176">
            <v>100262.04817999998</v>
          </cell>
          <cell r="Q176">
            <v>123874.85308500002</v>
          </cell>
          <cell r="R176">
            <v>101005.17119000001</v>
          </cell>
          <cell r="S176">
            <v>136260.60897500001</v>
          </cell>
          <cell r="T176">
            <v>119240.515145</v>
          </cell>
          <cell r="U176">
            <v>131747.38472</v>
          </cell>
          <cell r="V176">
            <v>121928.21519000002</v>
          </cell>
          <cell r="W176">
            <v>146150.786555</v>
          </cell>
          <cell r="X176">
            <v>152240.71505</v>
          </cell>
          <cell r="Y176">
            <v>147233.66691</v>
          </cell>
          <cell r="Z176">
            <v>147030.22589999999</v>
          </cell>
          <cell r="AA176">
            <v>155787.40448999999</v>
          </cell>
        </row>
        <row r="177">
          <cell r="B177" t="str">
            <v>POSTERGAÇÃO DE ÔNUS FIXO - CONTORNOS</v>
          </cell>
        </row>
        <row r="178">
          <cell r="B178" t="str">
            <v>Fluxo de Caixa do Fator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2949.4983443591659</v>
          </cell>
          <cell r="O178">
            <v>4029.3967196450249</v>
          </cell>
          <cell r="P178">
            <v>1569.3555314773885</v>
          </cell>
          <cell r="Q178">
            <v>1513.159661726012</v>
          </cell>
          <cell r="R178">
            <v>5968.1212058856772</v>
          </cell>
          <cell r="S178">
            <v>5543.9973545309995</v>
          </cell>
          <cell r="T178">
            <v>5272.8832099261144</v>
          </cell>
          <cell r="U178">
            <v>396.55190018754729</v>
          </cell>
          <cell r="V178">
            <v>-15487.830998637635</v>
          </cell>
          <cell r="W178">
            <v>-18314.138522011344</v>
          </cell>
          <cell r="X178">
            <v>-8990.0223111406085</v>
          </cell>
          <cell r="Y178">
            <v>5240.4900210230899</v>
          </cell>
          <cell r="Z178">
            <v>5500.2128609781412</v>
          </cell>
          <cell r="AA178">
            <v>4808</v>
          </cell>
        </row>
        <row r="179">
          <cell r="B179" t="str">
            <v>Somatoria com Projeto Original</v>
          </cell>
          <cell r="F179">
            <v>2424.52179222616</v>
          </cell>
          <cell r="G179">
            <v>0.19460066417465308</v>
          </cell>
          <cell r="H179">
            <v>-146068.54176000002</v>
          </cell>
          <cell r="I179">
            <v>-163024.19148499999</v>
          </cell>
          <cell r="J179">
            <v>-95881.515604999979</v>
          </cell>
          <cell r="K179">
            <v>39032.087509999998</v>
          </cell>
          <cell r="L179">
            <v>106526.57626999999</v>
          </cell>
          <cell r="M179">
            <v>106644.66430999996</v>
          </cell>
          <cell r="N179">
            <v>112094.92401935914</v>
          </cell>
          <cell r="O179">
            <v>108114.14076964502</v>
          </cell>
          <cell r="P179">
            <v>101831.40371147737</v>
          </cell>
          <cell r="Q179">
            <v>125388.01274672603</v>
          </cell>
          <cell r="R179">
            <v>106973.29239588568</v>
          </cell>
          <cell r="S179">
            <v>141804.606329531</v>
          </cell>
          <cell r="T179">
            <v>124513.39835492612</v>
          </cell>
          <cell r="U179">
            <v>132143.93662018754</v>
          </cell>
          <cell r="V179">
            <v>106440.38419136238</v>
          </cell>
          <cell r="W179">
            <v>127836.64803298865</v>
          </cell>
          <cell r="X179">
            <v>143250.69273885939</v>
          </cell>
          <cell r="Y179">
            <v>152474.15693102308</v>
          </cell>
          <cell r="Z179">
            <v>152530.43876097814</v>
          </cell>
          <cell r="AA179">
            <v>160595.40448999999</v>
          </cell>
        </row>
        <row r="180">
          <cell r="B180" t="str">
            <v>5ª Adequação - Investimentos</v>
          </cell>
        </row>
        <row r="181">
          <cell r="B181" t="str">
            <v>Fluxo de Caixa do Fator</v>
          </cell>
          <cell r="H181">
            <v>-4.7545707411700278E-3</v>
          </cell>
          <cell r="I181">
            <v>-4.3047690141975181E-2</v>
          </cell>
          <cell r="J181">
            <v>1.2799929911125218E-2</v>
          </cell>
          <cell r="K181">
            <v>-8.8630168811505428E-3</v>
          </cell>
          <cell r="L181">
            <v>-1.6817437248732858E-2</v>
          </cell>
          <cell r="M181">
            <v>49.132733959264968</v>
          </cell>
          <cell r="N181">
            <v>427.42931750932394</v>
          </cell>
          <cell r="O181">
            <v>-1020.9408521737435</v>
          </cell>
          <cell r="P181">
            <v>-24841.842011920169</v>
          </cell>
          <cell r="Q181">
            <v>281.02712509579931</v>
          </cell>
          <cell r="R181">
            <v>12737.234363257021</v>
          </cell>
          <cell r="S181">
            <v>1096.4040134913676</v>
          </cell>
          <cell r="T181">
            <v>4660.7451778745108</v>
          </cell>
          <cell r="U181">
            <v>-324.98927756876861</v>
          </cell>
          <cell r="V181">
            <v>3724.3490021469506</v>
          </cell>
          <cell r="W181">
            <v>12213.988464310578</v>
          </cell>
          <cell r="X181">
            <v>218.38289198839925</v>
          </cell>
          <cell r="Y181">
            <v>-1972.5952578898077</v>
          </cell>
          <cell r="Z181">
            <v>-9043.6600218135482</v>
          </cell>
          <cell r="AA181">
            <v>-1678.9002256918711</v>
          </cell>
        </row>
        <row r="182">
          <cell r="B182" t="str">
            <v>Somatoria com Projeto Original</v>
          </cell>
          <cell r="F182">
            <v>-2176.5888463964843</v>
          </cell>
          <cell r="G182">
            <v>0.19208059764202703</v>
          </cell>
          <cell r="H182">
            <v>-146068.54651457077</v>
          </cell>
          <cell r="I182">
            <v>-163024.23453269014</v>
          </cell>
          <cell r="J182">
            <v>-95881.502805070064</v>
          </cell>
          <cell r="K182">
            <v>39032.078646983115</v>
          </cell>
          <cell r="L182">
            <v>106526.55945256274</v>
          </cell>
          <cell r="M182">
            <v>106693.79704395923</v>
          </cell>
          <cell r="N182">
            <v>109572.8549925093</v>
          </cell>
          <cell r="O182">
            <v>103063.80319782624</v>
          </cell>
          <cell r="P182">
            <v>75420.206168079807</v>
          </cell>
          <cell r="Q182">
            <v>124155.88021009583</v>
          </cell>
          <cell r="R182">
            <v>113742.40555325703</v>
          </cell>
          <cell r="S182">
            <v>137357.01298849139</v>
          </cell>
          <cell r="T182">
            <v>123901.26032287451</v>
          </cell>
          <cell r="U182">
            <v>131422.39544243124</v>
          </cell>
          <cell r="V182">
            <v>125652.56419214697</v>
          </cell>
          <cell r="W182">
            <v>158364.77501931059</v>
          </cell>
          <cell r="X182">
            <v>152459.09794198841</v>
          </cell>
          <cell r="Y182">
            <v>145261.0716521102</v>
          </cell>
          <cell r="Z182">
            <v>137986.56587818643</v>
          </cell>
          <cell r="AA182">
            <v>154108.50426430811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72880.728656972409</v>
          </cell>
          <cell r="I184">
            <v>43182.938420708902</v>
          </cell>
          <cell r="J184">
            <v>-26867.98145911465</v>
          </cell>
          <cell r="K184">
            <v>-54253.799452250947</v>
          </cell>
          <cell r="L184">
            <v>-14111.334907618055</v>
          </cell>
          <cell r="M184">
            <v>-23824.962238788314</v>
          </cell>
          <cell r="N184">
            <v>-20718.839381133657</v>
          </cell>
          <cell r="O184">
            <v>-16556.252958739071</v>
          </cell>
          <cell r="P184">
            <v>-41597.000848345153</v>
          </cell>
          <cell r="Q184">
            <v>-29558.011585123902</v>
          </cell>
          <cell r="R184">
            <v>14842.369163220179</v>
          </cell>
          <cell r="S184">
            <v>-15141.452203502984</v>
          </cell>
          <cell r="T184">
            <v>-15764.833068159167</v>
          </cell>
          <cell r="U184">
            <v>-18610.631232580912</v>
          </cell>
          <cell r="V184">
            <v>-36035.055158586518</v>
          </cell>
          <cell r="W184">
            <v>-65832.853633292325</v>
          </cell>
          <cell r="X184">
            <v>-38478.723432596256</v>
          </cell>
          <cell r="Y184">
            <v>-12039.886539469804</v>
          </cell>
          <cell r="Z184">
            <v>-21326.853688736082</v>
          </cell>
          <cell r="AA184">
            <v>-13942.694073655719</v>
          </cell>
        </row>
        <row r="185">
          <cell r="B185" t="str">
            <v>Somatoria com Projeto Original</v>
          </cell>
          <cell r="F185">
            <v>-1670.952537991561</v>
          </cell>
          <cell r="G185">
            <v>0.1920789598753872</v>
          </cell>
          <cell r="H185">
            <v>-73187.813103027613</v>
          </cell>
          <cell r="I185">
            <v>-119841.25306429109</v>
          </cell>
          <cell r="J185">
            <v>-122749.49706411464</v>
          </cell>
          <cell r="K185">
            <v>-15221.71194225095</v>
          </cell>
          <cell r="L185">
            <v>92415.24136238193</v>
          </cell>
          <cell r="M185">
            <v>82819.70207121165</v>
          </cell>
          <cell r="N185">
            <v>88426.586293866319</v>
          </cell>
          <cell r="O185">
            <v>87528.491091260919</v>
          </cell>
          <cell r="P185">
            <v>58665.04733165483</v>
          </cell>
          <cell r="Q185">
            <v>94316.841499876115</v>
          </cell>
          <cell r="R185">
            <v>115847.54035322019</v>
          </cell>
          <cell r="S185">
            <v>121119.15677149703</v>
          </cell>
          <cell r="T185">
            <v>103475.68207684084</v>
          </cell>
          <cell r="U185">
            <v>113136.75348741909</v>
          </cell>
          <cell r="V185">
            <v>85893.160031413499</v>
          </cell>
          <cell r="W185">
            <v>80317.932921707674</v>
          </cell>
          <cell r="X185">
            <v>113761.99161740375</v>
          </cell>
          <cell r="Y185">
            <v>135193.78037053021</v>
          </cell>
          <cell r="Z185">
            <v>125703.37221126391</v>
          </cell>
          <cell r="AA185">
            <v>141844.71041634426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74352</v>
          </cell>
          <cell r="H191">
            <v>99547</v>
          </cell>
          <cell r="I191">
            <v>106637</v>
          </cell>
          <cell r="J191">
            <v>220998</v>
          </cell>
          <cell r="K191">
            <v>229501.11239999998</v>
          </cell>
          <cell r="L191">
            <v>234830.83349270842</v>
          </cell>
          <cell r="M191">
            <v>230516.41174760429</v>
          </cell>
          <cell r="N191">
            <v>233540.70425958713</v>
          </cell>
          <cell r="O191">
            <v>237029.27272684977</v>
          </cell>
          <cell r="P191">
            <v>240676.75116454266</v>
          </cell>
          <cell r="Q191">
            <v>243822.58230852691</v>
          </cell>
          <cell r="R191">
            <v>247362.97268178276</v>
          </cell>
          <cell r="S191">
            <v>250958.19439623621</v>
          </cell>
          <cell r="T191">
            <v>254603.73247612332</v>
          </cell>
          <cell r="U191">
            <v>258301.02239440699</v>
          </cell>
          <cell r="V191">
            <v>262049.58324223923</v>
          </cell>
          <cell r="W191">
            <v>268969.46703550639</v>
          </cell>
          <cell r="X191">
            <v>277327.56110807159</v>
          </cell>
          <cell r="Y191">
            <v>281375.84794131375</v>
          </cell>
          <cell r="Z191">
            <v>285484.52337955317</v>
          </cell>
          <cell r="AA191">
            <v>4537884.5727550527</v>
          </cell>
        </row>
        <row r="192">
          <cell r="B192" t="str">
            <v>1.1 - Operacionais    (1.1.1 + 1.1.2)</v>
          </cell>
          <cell r="G192">
            <v>74352</v>
          </cell>
          <cell r="H192">
            <v>99547</v>
          </cell>
          <cell r="I192">
            <v>106637</v>
          </cell>
          <cell r="J192">
            <v>220998</v>
          </cell>
          <cell r="K192">
            <v>229501.11239999998</v>
          </cell>
          <cell r="L192">
            <v>234830.83349270842</v>
          </cell>
          <cell r="M192">
            <v>230516.41174760429</v>
          </cell>
          <cell r="N192">
            <v>233540.70425958713</v>
          </cell>
          <cell r="O192">
            <v>237029.27272684977</v>
          </cell>
          <cell r="P192">
            <v>240676.75116454266</v>
          </cell>
          <cell r="Q192">
            <v>243822.58230852691</v>
          </cell>
          <cell r="R192">
            <v>247362.97268178276</v>
          </cell>
          <cell r="S192">
            <v>250958.19439623621</v>
          </cell>
          <cell r="T192">
            <v>254603.73247612332</v>
          </cell>
          <cell r="U192">
            <v>258301.02239440699</v>
          </cell>
          <cell r="V192">
            <v>262049.58324223923</v>
          </cell>
          <cell r="W192">
            <v>268969.46703550639</v>
          </cell>
          <cell r="X192">
            <v>277327.56110807159</v>
          </cell>
          <cell r="Y192">
            <v>281375.84794131375</v>
          </cell>
          <cell r="Z192">
            <v>285484.52337955317</v>
          </cell>
          <cell r="AA192">
            <v>4537884.5727550527</v>
          </cell>
        </row>
        <row r="193">
          <cell r="B193" t="str">
            <v>1.1.1 - Receitas de  Pedágios    (Transp. Qd.2.1.1.2)</v>
          </cell>
          <cell r="G193">
            <v>73430</v>
          </cell>
          <cell r="H193">
            <v>96402</v>
          </cell>
          <cell r="I193">
            <v>98799</v>
          </cell>
          <cell r="J193">
            <v>213157</v>
          </cell>
          <cell r="K193">
            <v>221357.11239999998</v>
          </cell>
          <cell r="L193">
            <v>226683.83349270842</v>
          </cell>
          <cell r="M193">
            <v>222366.41174760429</v>
          </cell>
          <cell r="N193">
            <v>225387.70425958713</v>
          </cell>
          <cell r="O193">
            <v>228873.27272684977</v>
          </cell>
          <cell r="P193">
            <v>232517.75116454266</v>
          </cell>
          <cell r="Q193">
            <v>235660.58230852691</v>
          </cell>
          <cell r="R193">
            <v>239197.97268178276</v>
          </cell>
          <cell r="S193">
            <v>242790.19439623621</v>
          </cell>
          <cell r="T193">
            <v>246432.73247612332</v>
          </cell>
          <cell r="U193">
            <v>250127.02239440699</v>
          </cell>
          <cell r="V193">
            <v>253872.58324223923</v>
          </cell>
          <cell r="W193">
            <v>260789.46703550639</v>
          </cell>
          <cell r="X193">
            <v>269144.56110807159</v>
          </cell>
          <cell r="Y193">
            <v>273189.84794131375</v>
          </cell>
          <cell r="Z193">
            <v>277295.52337955317</v>
          </cell>
          <cell r="AA193">
            <v>4387474.5727550527</v>
          </cell>
        </row>
        <row r="194">
          <cell r="B194" t="str">
            <v>1.1.2 - Outras Receitas Operacionais    (calculado 2.1.2.)</v>
          </cell>
          <cell r="G194">
            <v>922</v>
          </cell>
          <cell r="H194">
            <v>3145</v>
          </cell>
          <cell r="I194">
            <v>7838</v>
          </cell>
          <cell r="J194">
            <v>7841</v>
          </cell>
          <cell r="K194">
            <v>8144</v>
          </cell>
          <cell r="L194">
            <v>8147.0000000000009</v>
          </cell>
          <cell r="M194">
            <v>8150</v>
          </cell>
          <cell r="N194">
            <v>8153</v>
          </cell>
          <cell r="O194">
            <v>8156</v>
          </cell>
          <cell r="P194">
            <v>8159</v>
          </cell>
          <cell r="Q194">
            <v>8162</v>
          </cell>
          <cell r="R194">
            <v>8165</v>
          </cell>
          <cell r="S194">
            <v>8168</v>
          </cell>
          <cell r="T194">
            <v>8170.9999999999991</v>
          </cell>
          <cell r="U194">
            <v>8174</v>
          </cell>
          <cell r="V194">
            <v>8177</v>
          </cell>
          <cell r="W194">
            <v>8180</v>
          </cell>
          <cell r="X194">
            <v>8183</v>
          </cell>
          <cell r="Y194">
            <v>8186.0000000000009</v>
          </cell>
          <cell r="Z194">
            <v>8189</v>
          </cell>
          <cell r="AA194">
            <v>150410</v>
          </cell>
        </row>
        <row r="195">
          <cell r="B195" t="str">
            <v>2 -  DEDUÇÕES DA RECEITA    (2.1)</v>
          </cell>
          <cell r="G195">
            <v>3457.3679999999999</v>
          </cell>
          <cell r="H195">
            <v>4628.9354999999996</v>
          </cell>
          <cell r="I195">
            <v>4958.6204999999991</v>
          </cell>
          <cell r="J195">
            <v>10276.406999999999</v>
          </cell>
          <cell r="K195">
            <v>10671.801726600001</v>
          </cell>
          <cell r="L195">
            <v>11063.396787475691</v>
          </cell>
          <cell r="M195">
            <v>19190.083929921766</v>
          </cell>
          <cell r="N195">
            <v>19875.150918454288</v>
          </cell>
          <cell r="O195">
            <v>20176.792090872506</v>
          </cell>
          <cell r="P195">
            <v>20492.178975732942</v>
          </cell>
          <cell r="Q195">
            <v>20764.173369687582</v>
          </cell>
          <cell r="R195">
            <v>21070.297136974208</v>
          </cell>
          <cell r="S195">
            <v>21381.163815274434</v>
          </cell>
          <cell r="T195">
            <v>21696.382859184665</v>
          </cell>
          <cell r="U195">
            <v>22016.078437116201</v>
          </cell>
          <cell r="V195">
            <v>22340.208950453693</v>
          </cell>
          <cell r="W195">
            <v>22938.658898571306</v>
          </cell>
          <cell r="X195">
            <v>23661.514035848195</v>
          </cell>
          <cell r="Y195">
            <v>24011.570846923642</v>
          </cell>
          <cell r="Z195">
            <v>24366.851272331354</v>
          </cell>
          <cell r="AA195">
            <v>349037.6350514224</v>
          </cell>
        </row>
        <row r="196">
          <cell r="B196" t="str">
            <v>2.1 - Tributos sobre Faturamento    (2.1.1+ .... + 2.1.4)</v>
          </cell>
          <cell r="G196">
            <v>3457.3679999999999</v>
          </cell>
          <cell r="H196">
            <v>4628.9354999999996</v>
          </cell>
          <cell r="I196">
            <v>4958.6204999999991</v>
          </cell>
          <cell r="J196">
            <v>10276.406999999999</v>
          </cell>
          <cell r="K196">
            <v>10671.801726600001</v>
          </cell>
          <cell r="L196">
            <v>11063.396787475691</v>
          </cell>
          <cell r="M196">
            <v>19190.083929921766</v>
          </cell>
          <cell r="N196">
            <v>19875.150918454288</v>
          </cell>
          <cell r="O196">
            <v>20176.792090872506</v>
          </cell>
          <cell r="P196">
            <v>20492.178975732942</v>
          </cell>
          <cell r="Q196">
            <v>20764.173369687582</v>
          </cell>
          <cell r="R196">
            <v>21070.297136974208</v>
          </cell>
          <cell r="S196">
            <v>21381.163815274434</v>
          </cell>
          <cell r="T196">
            <v>21696.382859184665</v>
          </cell>
          <cell r="U196">
            <v>22016.078437116201</v>
          </cell>
          <cell r="V196">
            <v>22340.208950453693</v>
          </cell>
          <cell r="W196">
            <v>22938.658898571306</v>
          </cell>
          <cell r="X196">
            <v>23661.514035848195</v>
          </cell>
          <cell r="Y196">
            <v>24011.570846923642</v>
          </cell>
          <cell r="Z196">
            <v>24366.851272331354</v>
          </cell>
          <cell r="AA196">
            <v>349037.6350514224</v>
          </cell>
        </row>
        <row r="197">
          <cell r="B197" t="str">
            <v>2.1.1 - I.S.S    (transp. Qd  1.3.)</v>
          </cell>
          <cell r="G197">
            <v>1487.04</v>
          </cell>
          <cell r="H197">
            <v>1990.94</v>
          </cell>
          <cell r="I197">
            <v>2132.7399999999998</v>
          </cell>
          <cell r="J197">
            <v>4419.96</v>
          </cell>
          <cell r="K197">
            <v>4590.0222480000002</v>
          </cell>
          <cell r="L197">
            <v>4804.4389424027304</v>
          </cell>
          <cell r="M197">
            <v>11003.362572695711</v>
          </cell>
          <cell r="N197">
            <v>11432.445212979357</v>
          </cell>
          <cell r="O197">
            <v>11606.78363634249</v>
          </cell>
          <cell r="P197">
            <v>11789.067558227134</v>
          </cell>
          <cell r="Q197">
            <v>11946.269115426347</v>
          </cell>
          <cell r="R197">
            <v>12123.198634089138</v>
          </cell>
          <cell r="S197">
            <v>12302.869719811812</v>
          </cell>
          <cell r="T197">
            <v>12485.056623806166</v>
          </cell>
          <cell r="U197">
            <v>12669.831119720349</v>
          </cell>
          <cell r="V197">
            <v>12857.169162111961</v>
          </cell>
          <cell r="W197">
            <v>13203.073351775321</v>
          </cell>
          <cell r="X197">
            <v>13620.888055403582</v>
          </cell>
          <cell r="Y197">
            <v>13823.212397065688</v>
          </cell>
          <cell r="Z197">
            <v>14028.55616897766</v>
          </cell>
          <cell r="AA197">
            <v>194316.92451883544</v>
          </cell>
        </row>
        <row r="198">
          <cell r="B198" t="str">
            <v>2.1.2 - Cofins    (transp. Qd 1.3.)</v>
          </cell>
          <cell r="G198">
            <v>1487.04</v>
          </cell>
          <cell r="H198">
            <v>1990.94</v>
          </cell>
          <cell r="I198">
            <v>2132.7399999999998</v>
          </cell>
          <cell r="J198">
            <v>4419.96</v>
          </cell>
          <cell r="K198">
            <v>4590.0222480000002</v>
          </cell>
          <cell r="L198">
            <v>4732.557427370356</v>
          </cell>
          <cell r="M198">
            <v>6741.3396808666266</v>
          </cell>
          <cell r="N198">
            <v>6924.6911277876143</v>
          </cell>
          <cell r="O198">
            <v>7029.3181818054927</v>
          </cell>
          <cell r="P198">
            <v>7138.7125349362805</v>
          </cell>
          <cell r="Q198">
            <v>7233.0574692558084</v>
          </cell>
          <cell r="R198">
            <v>7339.2391804534827</v>
          </cell>
          <cell r="S198">
            <v>7447.0658318870856</v>
          </cell>
          <cell r="T198">
            <v>7556.401974283699</v>
          </cell>
          <cell r="U198">
            <v>7667.2906718322083</v>
          </cell>
          <cell r="V198">
            <v>7779.7174972671764</v>
          </cell>
          <cell r="W198">
            <v>7987.2840110651914</v>
          </cell>
          <cell r="X198">
            <v>8237.9968332421486</v>
          </cell>
          <cell r="Y198">
            <v>8359.4154382394117</v>
          </cell>
          <cell r="Z198">
            <v>8482.6457013865966</v>
          </cell>
          <cell r="AA198">
            <v>125277.43580967917</v>
          </cell>
        </row>
        <row r="199">
          <cell r="B199" t="str">
            <v>2.1.3 - Pis / Pasep    (transp. Qd 1.3.)</v>
          </cell>
          <cell r="G199">
            <v>483.28799999999995</v>
          </cell>
          <cell r="H199">
            <v>647.05549999999994</v>
          </cell>
          <cell r="I199">
            <v>693.14049999999997</v>
          </cell>
          <cell r="J199">
            <v>1436.4869999999999</v>
          </cell>
          <cell r="K199">
            <v>1491.7572306</v>
          </cell>
          <cell r="L199">
            <v>1526.400417702605</v>
          </cell>
          <cell r="M199">
            <v>1445.381676359428</v>
          </cell>
          <cell r="N199">
            <v>1518.0145776873164</v>
          </cell>
          <cell r="O199">
            <v>1540.6902727245233</v>
          </cell>
          <cell r="P199">
            <v>1564.3988825695271</v>
          </cell>
          <cell r="Q199">
            <v>1584.8467850054251</v>
          </cell>
          <cell r="R199">
            <v>1607.8593224315878</v>
          </cell>
          <cell r="S199">
            <v>1631.2282635755355</v>
          </cell>
          <cell r="T199">
            <v>1654.9242610948011</v>
          </cell>
          <cell r="U199">
            <v>1678.9566455636455</v>
          </cell>
          <cell r="V199">
            <v>1703.3222910745549</v>
          </cell>
          <cell r="W199">
            <v>1748.3015357307916</v>
          </cell>
          <cell r="X199">
            <v>1802.629147202465</v>
          </cell>
          <cell r="Y199">
            <v>1828.9430116185392</v>
          </cell>
          <cell r="Z199">
            <v>1855.6494019670954</v>
          </cell>
          <cell r="AA199">
            <v>29443.274722907838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70894.631999999998</v>
          </cell>
          <cell r="H201">
            <v>94918.064500000008</v>
          </cell>
          <cell r="I201">
            <v>101678.3795</v>
          </cell>
          <cell r="J201">
            <v>210721.59299999999</v>
          </cell>
          <cell r="K201">
            <v>218829.31067339997</v>
          </cell>
          <cell r="L201">
            <v>223767.43670523274</v>
          </cell>
          <cell r="M201">
            <v>211326.32781768253</v>
          </cell>
          <cell r="N201">
            <v>213665.55334113285</v>
          </cell>
          <cell r="O201">
            <v>216852.48063597726</v>
          </cell>
          <cell r="P201">
            <v>220184.57218880972</v>
          </cell>
          <cell r="Q201">
            <v>223058.40893883933</v>
          </cell>
          <cell r="R201">
            <v>226292.67554480856</v>
          </cell>
          <cell r="S201">
            <v>229577.03058096179</v>
          </cell>
          <cell r="T201">
            <v>232907.34961693865</v>
          </cell>
          <cell r="U201">
            <v>236284.94395729079</v>
          </cell>
          <cell r="V201">
            <v>239709.37429178553</v>
          </cell>
          <cell r="W201">
            <v>246030.80813693508</v>
          </cell>
          <cell r="X201">
            <v>253666.04707222339</v>
          </cell>
          <cell r="Y201">
            <v>257364.27709439013</v>
          </cell>
          <cell r="Z201">
            <v>261117.67210722182</v>
          </cell>
          <cell r="AA201">
            <v>4188846.9377036304</v>
          </cell>
        </row>
        <row r="202">
          <cell r="B202" t="str">
            <v>4 -  DESPESAS    (4.1)</v>
          </cell>
          <cell r="G202">
            <v>56958.214179615381</v>
          </cell>
          <cell r="H202">
            <v>78419.906818825373</v>
          </cell>
          <cell r="I202">
            <v>89364.985024705675</v>
          </cell>
          <cell r="J202">
            <v>101777.0051740217</v>
          </cell>
          <cell r="K202">
            <v>106500.71432268093</v>
          </cell>
          <cell r="L202">
            <v>108759.88472509553</v>
          </cell>
          <cell r="M202">
            <v>104284.7709688094</v>
          </cell>
          <cell r="N202">
            <v>101727.72783768243</v>
          </cell>
          <cell r="O202">
            <v>105144.03123900748</v>
          </cell>
          <cell r="P202">
            <v>108712.23716354033</v>
          </cell>
          <cell r="Q202">
            <v>119029.31275247855</v>
          </cell>
          <cell r="R202">
            <v>119113.69745930994</v>
          </cell>
          <cell r="S202">
            <v>119047.71608359212</v>
          </cell>
          <cell r="T202">
            <v>120652.59866587407</v>
          </cell>
          <cell r="U202">
            <v>125257.38797551821</v>
          </cell>
          <cell r="V202">
            <v>137025.23193219703</v>
          </cell>
          <cell r="W202">
            <v>147601.54451624458</v>
          </cell>
          <cell r="X202">
            <v>152614.86723866261</v>
          </cell>
          <cell r="Y202">
            <v>162776.11761464371</v>
          </cell>
          <cell r="Z202">
            <v>190844.88185366627</v>
          </cell>
          <cell r="AA202">
            <v>2355612.8335461714</v>
          </cell>
        </row>
        <row r="203">
          <cell r="B203" t="str">
            <v>4.1 - Operacionais    (4.1.1+ .... + 4.1.10)</v>
          </cell>
          <cell r="G203">
            <v>56958.214179615381</v>
          </cell>
          <cell r="H203">
            <v>78419.906818825373</v>
          </cell>
          <cell r="I203">
            <v>89364.985024705675</v>
          </cell>
          <cell r="J203">
            <v>101777.0051740217</v>
          </cell>
          <cell r="K203">
            <v>106500.71432268093</v>
          </cell>
          <cell r="L203">
            <v>108759.88472509553</v>
          </cell>
          <cell r="M203">
            <v>104284.7709688094</v>
          </cell>
          <cell r="N203">
            <v>101727.72783768243</v>
          </cell>
          <cell r="O203">
            <v>105144.03123900748</v>
          </cell>
          <cell r="P203">
            <v>108712.23716354033</v>
          </cell>
          <cell r="Q203">
            <v>119029.31275247855</v>
          </cell>
          <cell r="R203">
            <v>119113.69745930994</v>
          </cell>
          <cell r="S203">
            <v>119047.71608359212</v>
          </cell>
          <cell r="T203">
            <v>120652.59866587407</v>
          </cell>
          <cell r="U203">
            <v>125257.38797551821</v>
          </cell>
          <cell r="V203">
            <v>137025.23193219703</v>
          </cell>
          <cell r="W203">
            <v>147601.54451624458</v>
          </cell>
          <cell r="X203">
            <v>152614.86723866261</v>
          </cell>
          <cell r="Y203">
            <v>162776.11761464371</v>
          </cell>
          <cell r="Z203">
            <v>190844.88185366627</v>
          </cell>
          <cell r="AA203">
            <v>2355612.8335461714</v>
          </cell>
        </row>
        <row r="204">
          <cell r="B204" t="str">
            <v>4.1.1  -  Pessoal e Administradores    (Transp. Qd. 1.3.)</v>
          </cell>
          <cell r="G204">
            <v>20034</v>
          </cell>
          <cell r="H204">
            <v>27971</v>
          </cell>
          <cell r="I204">
            <v>31249</v>
          </cell>
          <cell r="J204">
            <v>34297</v>
          </cell>
          <cell r="K204">
            <v>34048</v>
          </cell>
          <cell r="L204">
            <v>34047</v>
          </cell>
          <cell r="M204">
            <v>34048</v>
          </cell>
          <cell r="N204">
            <v>34047</v>
          </cell>
          <cell r="O204">
            <v>34048</v>
          </cell>
          <cell r="P204">
            <v>34047</v>
          </cell>
          <cell r="Q204">
            <v>34048</v>
          </cell>
          <cell r="R204">
            <v>34047</v>
          </cell>
          <cell r="S204">
            <v>34048</v>
          </cell>
          <cell r="T204">
            <v>34047</v>
          </cell>
          <cell r="U204">
            <v>34048</v>
          </cell>
          <cell r="V204">
            <v>34047</v>
          </cell>
          <cell r="W204">
            <v>34047</v>
          </cell>
          <cell r="X204">
            <v>34047</v>
          </cell>
          <cell r="Y204">
            <v>34047</v>
          </cell>
          <cell r="Z204">
            <v>34047</v>
          </cell>
          <cell r="AA204">
            <v>658309</v>
          </cell>
        </row>
        <row r="205">
          <cell r="B205" t="str">
            <v>4.1.2  -  Conservação de Rotina    (Transp. Qd. 1.3.)</v>
          </cell>
          <cell r="G205">
            <v>2691</v>
          </cell>
          <cell r="H205">
            <v>5382</v>
          </cell>
          <cell r="I205">
            <v>5457</v>
          </cell>
          <cell r="J205">
            <v>5560</v>
          </cell>
          <cell r="K205">
            <v>6466</v>
          </cell>
          <cell r="L205">
            <v>6466</v>
          </cell>
          <cell r="M205">
            <v>6466</v>
          </cell>
          <cell r="N205">
            <v>6466</v>
          </cell>
          <cell r="O205">
            <v>6997</v>
          </cell>
          <cell r="P205">
            <v>6997</v>
          </cell>
          <cell r="Q205">
            <v>6997</v>
          </cell>
          <cell r="R205">
            <v>6997</v>
          </cell>
          <cell r="S205">
            <v>6997</v>
          </cell>
          <cell r="T205">
            <v>6997</v>
          </cell>
          <cell r="U205">
            <v>6997</v>
          </cell>
          <cell r="V205">
            <v>6997</v>
          </cell>
          <cell r="W205">
            <v>6997</v>
          </cell>
          <cell r="X205">
            <v>6997</v>
          </cell>
          <cell r="Y205">
            <v>6997</v>
          </cell>
          <cell r="Z205">
            <v>6997</v>
          </cell>
          <cell r="AA205">
            <v>128918</v>
          </cell>
        </row>
        <row r="206">
          <cell r="B206" t="str">
            <v>4.1.3  -  Consumo    (Transp. Qd. 1.3.)</v>
          </cell>
          <cell r="G206">
            <v>925</v>
          </cell>
          <cell r="H206">
            <v>987</v>
          </cell>
          <cell r="I206">
            <v>1000</v>
          </cell>
          <cell r="J206">
            <v>1135</v>
          </cell>
          <cell r="K206">
            <v>1135</v>
          </cell>
          <cell r="L206">
            <v>1135</v>
          </cell>
          <cell r="M206">
            <v>1135</v>
          </cell>
          <cell r="N206">
            <v>1135</v>
          </cell>
          <cell r="O206">
            <v>1135</v>
          </cell>
          <cell r="P206">
            <v>1135</v>
          </cell>
          <cell r="Q206">
            <v>1135</v>
          </cell>
          <cell r="R206">
            <v>1135</v>
          </cell>
          <cell r="S206">
            <v>1135</v>
          </cell>
          <cell r="T206">
            <v>1135</v>
          </cell>
          <cell r="U206">
            <v>1135</v>
          </cell>
          <cell r="V206">
            <v>1135</v>
          </cell>
          <cell r="W206">
            <v>1135</v>
          </cell>
          <cell r="X206">
            <v>1135</v>
          </cell>
          <cell r="Y206">
            <v>1135</v>
          </cell>
          <cell r="Z206">
            <v>1135</v>
          </cell>
          <cell r="AA206">
            <v>22207</v>
          </cell>
        </row>
        <row r="207">
          <cell r="B207" t="str">
            <v>4.1.4  -  Transportes    (Transp. Qd. 1.3.)</v>
          </cell>
          <cell r="G207">
            <v>2399</v>
          </cell>
          <cell r="H207">
            <v>4565</v>
          </cell>
          <cell r="I207">
            <v>4981</v>
          </cell>
          <cell r="J207">
            <v>5230</v>
          </cell>
          <cell r="K207">
            <v>5306</v>
          </cell>
          <cell r="L207">
            <v>5307</v>
          </cell>
          <cell r="M207">
            <v>5306</v>
          </cell>
          <cell r="N207">
            <v>5307</v>
          </cell>
          <cell r="O207">
            <v>5306</v>
          </cell>
          <cell r="P207">
            <v>5307</v>
          </cell>
          <cell r="Q207">
            <v>5306</v>
          </cell>
          <cell r="R207">
            <v>5307</v>
          </cell>
          <cell r="S207">
            <v>5306</v>
          </cell>
          <cell r="T207">
            <v>5307</v>
          </cell>
          <cell r="U207">
            <v>5306</v>
          </cell>
          <cell r="V207">
            <v>5307</v>
          </cell>
          <cell r="W207">
            <v>5306</v>
          </cell>
          <cell r="X207">
            <v>5307</v>
          </cell>
          <cell r="Y207">
            <v>5306</v>
          </cell>
          <cell r="Z207">
            <v>5306</v>
          </cell>
          <cell r="AA207">
            <v>102078</v>
          </cell>
        </row>
        <row r="208">
          <cell r="B208" t="str">
            <v>4.1.5  -  Diversas    (Transp. Qd. 1.3.)</v>
          </cell>
          <cell r="G208">
            <v>3376</v>
          </cell>
          <cell r="H208">
            <v>4638</v>
          </cell>
          <cell r="I208">
            <v>4059</v>
          </cell>
          <cell r="J208">
            <v>2441</v>
          </cell>
          <cell r="K208">
            <v>1745</v>
          </cell>
          <cell r="L208">
            <v>1745</v>
          </cell>
          <cell r="M208">
            <v>1745</v>
          </cell>
          <cell r="N208">
            <v>1745</v>
          </cell>
          <cell r="O208">
            <v>1745</v>
          </cell>
          <cell r="P208">
            <v>1745</v>
          </cell>
          <cell r="Q208">
            <v>1745</v>
          </cell>
          <cell r="R208">
            <v>1745</v>
          </cell>
          <cell r="S208">
            <v>1745</v>
          </cell>
          <cell r="T208">
            <v>1745</v>
          </cell>
          <cell r="U208">
            <v>1745</v>
          </cell>
          <cell r="V208">
            <v>1745</v>
          </cell>
          <cell r="W208">
            <v>1745</v>
          </cell>
          <cell r="X208">
            <v>1745</v>
          </cell>
          <cell r="Y208">
            <v>1745</v>
          </cell>
          <cell r="Z208">
            <v>1745</v>
          </cell>
          <cell r="AA208">
            <v>42434</v>
          </cell>
        </row>
        <row r="209">
          <cell r="B209" t="str">
            <v>4.1.6  -  Depreciação/Amortização    (Transp. Qd. 1.3.)</v>
          </cell>
          <cell r="G209">
            <v>2664.2541796153846</v>
          </cell>
          <cell r="H209">
            <v>9402.0968188253628</v>
          </cell>
          <cell r="I209">
            <v>17123.475024705673</v>
          </cell>
          <cell r="J209">
            <v>24333.665174021691</v>
          </cell>
          <cell r="K209">
            <v>28827.280950680914</v>
          </cell>
          <cell r="L209">
            <v>30952.55972031429</v>
          </cell>
          <cell r="M209">
            <v>32879.566282379776</v>
          </cell>
          <cell r="N209">
            <v>34592.2279404664</v>
          </cell>
          <cell r="O209">
            <v>37253.858743852506</v>
          </cell>
          <cell r="P209">
            <v>40757.640315254546</v>
          </cell>
          <cell r="Q209">
            <v>42325.252897664504</v>
          </cell>
          <cell r="R209">
            <v>40618.408278856456</v>
          </cell>
          <cell r="S209">
            <v>40461.570251705038</v>
          </cell>
          <cell r="T209">
            <v>41994.086691590368</v>
          </cell>
          <cell r="U209">
            <v>46516.957303686017</v>
          </cell>
          <cell r="V209">
            <v>58215.344434929844</v>
          </cell>
          <cell r="W209">
            <v>68605.060505179383</v>
          </cell>
          <cell r="X209">
            <v>73382.640405420461</v>
          </cell>
          <cell r="Y209">
            <v>83447.442176404293</v>
          </cell>
          <cell r="Z209">
            <v>111414.94615227968</v>
          </cell>
          <cell r="AA209">
            <v>865768.33424783242</v>
          </cell>
        </row>
        <row r="210">
          <cell r="B210" t="str">
            <v>4.1.7  -  Seguros    (transp. Qd 1.3.)</v>
          </cell>
          <cell r="G210">
            <v>910</v>
          </cell>
          <cell r="H210">
            <v>910</v>
          </cell>
          <cell r="I210">
            <v>910</v>
          </cell>
          <cell r="J210">
            <v>910</v>
          </cell>
          <cell r="K210">
            <v>910</v>
          </cell>
          <cell r="L210">
            <v>910</v>
          </cell>
          <cell r="M210">
            <v>910</v>
          </cell>
          <cell r="N210">
            <v>910</v>
          </cell>
          <cell r="O210">
            <v>910</v>
          </cell>
          <cell r="P210">
            <v>910</v>
          </cell>
          <cell r="Q210">
            <v>910</v>
          </cell>
          <cell r="R210">
            <v>910</v>
          </cell>
          <cell r="S210">
            <v>910</v>
          </cell>
          <cell r="T210">
            <v>910</v>
          </cell>
          <cell r="U210">
            <v>910</v>
          </cell>
          <cell r="V210">
            <v>910</v>
          </cell>
          <cell r="W210">
            <v>910</v>
          </cell>
          <cell r="X210">
            <v>910</v>
          </cell>
          <cell r="Y210">
            <v>910</v>
          </cell>
          <cell r="Z210">
            <v>910</v>
          </cell>
          <cell r="AA210">
            <v>18200</v>
          </cell>
        </row>
        <row r="211">
          <cell r="B211" t="str">
            <v xml:space="preserve">4.1.8  -  Garantias  (transp. Qd 1.3.)  </v>
          </cell>
          <cell r="G211">
            <v>2478</v>
          </cell>
          <cell r="H211">
            <v>2328</v>
          </cell>
          <cell r="I211">
            <v>2136</v>
          </cell>
          <cell r="J211">
            <v>1990</v>
          </cell>
          <cell r="K211">
            <v>1928</v>
          </cell>
          <cell r="L211">
            <v>1902</v>
          </cell>
          <cell r="M211">
            <v>1873</v>
          </cell>
          <cell r="N211">
            <v>1843</v>
          </cell>
          <cell r="O211">
            <v>1804</v>
          </cell>
          <cell r="P211">
            <v>1759</v>
          </cell>
          <cell r="Q211">
            <v>1734</v>
          </cell>
          <cell r="R211">
            <v>1683</v>
          </cell>
          <cell r="S211">
            <v>1666</v>
          </cell>
          <cell r="T211">
            <v>1629</v>
          </cell>
          <cell r="U211">
            <v>1600</v>
          </cell>
          <cell r="V211">
            <v>1557</v>
          </cell>
          <cell r="W211">
            <v>1537</v>
          </cell>
          <cell r="X211">
            <v>1521</v>
          </cell>
          <cell r="Y211">
            <v>1497</v>
          </cell>
          <cell r="Z211">
            <v>1467</v>
          </cell>
          <cell r="AA211">
            <v>35932</v>
          </cell>
        </row>
        <row r="212">
          <cell r="B212" t="str">
            <v xml:space="preserve">4.1.9  -  Parc.Variável da Concessão   </v>
          </cell>
          <cell r="G212">
            <v>2230.56</v>
          </cell>
          <cell r="H212">
            <v>2986.41</v>
          </cell>
          <cell r="I212">
            <v>3199.11</v>
          </cell>
          <cell r="J212">
            <v>6629.94</v>
          </cell>
          <cell r="K212">
            <v>6885.0333720000008</v>
          </cell>
          <cell r="L212">
            <v>7044.9250047812529</v>
          </cell>
          <cell r="M212">
            <v>6915.4923524281276</v>
          </cell>
          <cell r="N212">
            <v>7006.221127787614</v>
          </cell>
          <cell r="O212">
            <v>7110.8781818054922</v>
          </cell>
          <cell r="P212">
            <v>7220.3025349362797</v>
          </cell>
          <cell r="Q212">
            <v>7314.6774692558083</v>
          </cell>
          <cell r="R212">
            <v>7420.8891804534815</v>
          </cell>
          <cell r="S212">
            <v>7528.7458318870858</v>
          </cell>
          <cell r="T212">
            <v>7638.1119742837</v>
          </cell>
          <cell r="U212">
            <v>7749.0306718322099</v>
          </cell>
          <cell r="V212">
            <v>7861.4874972671769</v>
          </cell>
          <cell r="W212">
            <v>8069.0840110651907</v>
          </cell>
          <cell r="X212">
            <v>8319.8268332421449</v>
          </cell>
          <cell r="Y212">
            <v>8441.2754382394123</v>
          </cell>
          <cell r="Z212">
            <v>8564.5357013865942</v>
          </cell>
          <cell r="AA212">
            <v>136136.53718265161</v>
          </cell>
        </row>
        <row r="213">
          <cell r="B213" t="str">
            <v xml:space="preserve">4.1.10 - Parcela Fixa da Concessão   </v>
          </cell>
          <cell r="G213">
            <v>19250.400000000001</v>
          </cell>
          <cell r="H213">
            <v>19250.400000000001</v>
          </cell>
          <cell r="I213">
            <v>19250.400000000001</v>
          </cell>
          <cell r="J213">
            <v>19250.400000000001</v>
          </cell>
          <cell r="K213">
            <v>19250.400000000001</v>
          </cell>
          <cell r="L213">
            <v>19250.400000000001</v>
          </cell>
          <cell r="M213">
            <v>13006.712334001502</v>
          </cell>
          <cell r="N213">
            <v>8676.2787694284016</v>
          </cell>
          <cell r="O213">
            <v>8834.294313349501</v>
          </cell>
          <cell r="P213">
            <v>8834.294313349501</v>
          </cell>
          <cell r="Q213">
            <v>17514.382385558252</v>
          </cell>
          <cell r="R213">
            <v>19250.400000000001</v>
          </cell>
          <cell r="S213">
            <v>19250.400000000001</v>
          </cell>
          <cell r="T213">
            <v>19250.400000000001</v>
          </cell>
          <cell r="U213">
            <v>19250.400000000001</v>
          </cell>
          <cell r="V213">
            <v>19250.400000000001</v>
          </cell>
          <cell r="W213">
            <v>19250.400000000001</v>
          </cell>
          <cell r="X213">
            <v>19250.400000000001</v>
          </cell>
          <cell r="Y213">
            <v>19250.400000000001</v>
          </cell>
          <cell r="Z213">
            <v>19258.400000000001</v>
          </cell>
          <cell r="AA213">
            <v>345629.9621156872</v>
          </cell>
        </row>
        <row r="214">
          <cell r="B214" t="str">
            <v>5 -  RESULTADO BRUTO OPERACIONAL     (3 - 4)</v>
          </cell>
          <cell r="G214">
            <v>13936.417820384617</v>
          </cell>
          <cell r="H214">
            <v>16498.157681174634</v>
          </cell>
          <cell r="I214">
            <v>12313.394475294321</v>
          </cell>
          <cell r="J214">
            <v>108944.58782597829</v>
          </cell>
          <cell r="K214">
            <v>112328.59635071905</v>
          </cell>
          <cell r="L214">
            <v>115007.55198013721</v>
          </cell>
          <cell r="M214">
            <v>107041.55684887312</v>
          </cell>
          <cell r="N214">
            <v>111937.82550345043</v>
          </cell>
          <cell r="O214">
            <v>111708.44939696978</v>
          </cell>
          <cell r="P214">
            <v>111472.33502526939</v>
          </cell>
          <cell r="Q214">
            <v>104029.09618636078</v>
          </cell>
          <cell r="R214">
            <v>107178.97808549862</v>
          </cell>
          <cell r="S214">
            <v>110529.31449736966</v>
          </cell>
          <cell r="T214">
            <v>112254.75095106458</v>
          </cell>
          <cell r="U214">
            <v>111027.55598177257</v>
          </cell>
          <cell r="V214">
            <v>102684.1423595885</v>
          </cell>
          <cell r="W214">
            <v>98429.263620690501</v>
          </cell>
          <cell r="X214">
            <v>101051.17983356077</v>
          </cell>
          <cell r="Y214">
            <v>94588.15947974642</v>
          </cell>
          <cell r="Z214">
            <v>70272.790253555548</v>
          </cell>
          <cell r="AA214">
            <v>1833234.104157459</v>
          </cell>
        </row>
        <row r="215">
          <cell r="B215" t="str">
            <v>6 -  RESULTADO FINANCEIRO    (6.1)</v>
          </cell>
          <cell r="G215">
            <v>367</v>
          </cell>
          <cell r="H215">
            <v>482</v>
          </cell>
          <cell r="I215">
            <v>763</v>
          </cell>
          <cell r="J215">
            <v>1066</v>
          </cell>
          <cell r="K215">
            <v>1166</v>
          </cell>
          <cell r="L215">
            <v>1187</v>
          </cell>
          <cell r="M215">
            <v>1210</v>
          </cell>
          <cell r="N215">
            <v>1233</v>
          </cell>
          <cell r="O215">
            <v>1256</v>
          </cell>
          <cell r="P215">
            <v>1280</v>
          </cell>
          <cell r="Q215">
            <v>1301</v>
          </cell>
          <cell r="R215">
            <v>1321</v>
          </cell>
          <cell r="S215">
            <v>1343</v>
          </cell>
          <cell r="T215">
            <v>1364</v>
          </cell>
          <cell r="U215">
            <v>1386</v>
          </cell>
          <cell r="V215">
            <v>1409</v>
          </cell>
          <cell r="W215">
            <v>1432</v>
          </cell>
          <cell r="X215">
            <v>1455</v>
          </cell>
          <cell r="Y215">
            <v>1478</v>
          </cell>
          <cell r="Z215">
            <v>1502.0000000000002</v>
          </cell>
          <cell r="AA215">
            <v>24001</v>
          </cell>
        </row>
        <row r="216">
          <cell r="B216" t="str">
            <v>6.1 - Receitas    (Transp. Qd. 2B)</v>
          </cell>
          <cell r="G216">
            <v>367</v>
          </cell>
          <cell r="H216">
            <v>482</v>
          </cell>
          <cell r="I216">
            <v>763</v>
          </cell>
          <cell r="J216">
            <v>1066</v>
          </cell>
          <cell r="K216">
            <v>1166</v>
          </cell>
          <cell r="L216">
            <v>1187</v>
          </cell>
          <cell r="M216">
            <v>1210</v>
          </cell>
          <cell r="N216">
            <v>1233</v>
          </cell>
          <cell r="O216">
            <v>1256</v>
          </cell>
          <cell r="P216">
            <v>1280</v>
          </cell>
          <cell r="Q216">
            <v>1301</v>
          </cell>
          <cell r="R216">
            <v>1321</v>
          </cell>
          <cell r="S216">
            <v>1343</v>
          </cell>
          <cell r="T216">
            <v>1364</v>
          </cell>
          <cell r="U216">
            <v>1386</v>
          </cell>
          <cell r="V216">
            <v>1409</v>
          </cell>
          <cell r="W216">
            <v>1432</v>
          </cell>
          <cell r="X216">
            <v>1455</v>
          </cell>
          <cell r="Y216">
            <v>1478</v>
          </cell>
          <cell r="Z216">
            <v>1502.0000000000002</v>
          </cell>
          <cell r="AA216">
            <v>24001</v>
          </cell>
        </row>
        <row r="217">
          <cell r="B217" t="str">
            <v>7 -  RESULTADO OPERACIONAL    (5 + 6)</v>
          </cell>
          <cell r="G217">
            <v>14303.417820384617</v>
          </cell>
          <cell r="H217">
            <v>16980.157681174634</v>
          </cell>
          <cell r="I217">
            <v>13076.394475294321</v>
          </cell>
          <cell r="J217">
            <v>110010.58782597829</v>
          </cell>
          <cell r="K217">
            <v>113494.59635071905</v>
          </cell>
          <cell r="L217">
            <v>116194.55198013721</v>
          </cell>
          <cell r="M217">
            <v>108251.55684887312</v>
          </cell>
          <cell r="N217">
            <v>113170.82550345043</v>
          </cell>
          <cell r="O217">
            <v>112964.44939696978</v>
          </cell>
          <cell r="P217">
            <v>112752.33502526939</v>
          </cell>
          <cell r="Q217">
            <v>105330.09618636078</v>
          </cell>
          <cell r="R217">
            <v>108499.97808549862</v>
          </cell>
          <cell r="S217">
            <v>111872.31449736966</v>
          </cell>
          <cell r="T217">
            <v>113618.75095106458</v>
          </cell>
          <cell r="U217">
            <v>112413.55598177257</v>
          </cell>
          <cell r="V217">
            <v>104093.1423595885</v>
          </cell>
          <cell r="W217">
            <v>99861.263620690501</v>
          </cell>
          <cell r="X217">
            <v>102506.17983356077</v>
          </cell>
          <cell r="Y217">
            <v>96066.15947974642</v>
          </cell>
          <cell r="Z217">
            <v>71774.790253555548</v>
          </cell>
          <cell r="AA217">
            <v>1857235.104157459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14303.417820384617</v>
          </cell>
          <cell r="H219">
            <v>16980.157681174634</v>
          </cell>
          <cell r="I219">
            <v>13076.394475294321</v>
          </cell>
          <cell r="J219">
            <v>110010.58782597829</v>
          </cell>
          <cell r="K219">
            <v>113494.59635071905</v>
          </cell>
          <cell r="L219">
            <v>116194.55198013721</v>
          </cell>
          <cell r="M219">
            <v>108251.55684887312</v>
          </cell>
          <cell r="N219">
            <v>113170.82550345043</v>
          </cell>
          <cell r="O219">
            <v>112964.44939696978</v>
          </cell>
          <cell r="P219">
            <v>112752.33502526939</v>
          </cell>
          <cell r="Q219">
            <v>105330.09618636078</v>
          </cell>
          <cell r="R219">
            <v>108499.97808549862</v>
          </cell>
          <cell r="S219">
            <v>111872.31449736966</v>
          </cell>
          <cell r="T219">
            <v>113618.75095106458</v>
          </cell>
          <cell r="U219">
            <v>112413.55598177257</v>
          </cell>
          <cell r="V219">
            <v>104093.1423595885</v>
          </cell>
          <cell r="W219">
            <v>99861.263620690501</v>
          </cell>
          <cell r="X219">
            <v>102506.17983356077</v>
          </cell>
          <cell r="Y219">
            <v>96066.15947974642</v>
          </cell>
          <cell r="Z219">
            <v>71774.790253555548</v>
          </cell>
          <cell r="AA219">
            <v>1857235.104157459</v>
          </cell>
        </row>
        <row r="220">
          <cell r="B220" t="str">
            <v>10- CONTRIBUIÇÃO SOCIAL (Legislação vigente)</v>
          </cell>
          <cell r="G220">
            <v>1145.0414256307693</v>
          </cell>
          <cell r="H220">
            <v>1358.4126144939717</v>
          </cell>
          <cell r="I220">
            <v>1046.1115580235455</v>
          </cell>
          <cell r="J220">
            <v>8800.8470260782669</v>
          </cell>
          <cell r="K220">
            <v>9079.5677080575279</v>
          </cell>
          <cell r="L220">
            <v>9295.5641584109708</v>
          </cell>
          <cell r="M220">
            <v>8660.1245479098488</v>
          </cell>
          <cell r="N220">
            <v>9053.6660402760353</v>
          </cell>
          <cell r="O220">
            <v>9037.1559517575788</v>
          </cell>
          <cell r="P220">
            <v>9020.1868020215516</v>
          </cell>
          <cell r="Q220">
            <v>8426.4076949088612</v>
          </cell>
          <cell r="R220">
            <v>8679.9982468398866</v>
          </cell>
          <cell r="S220">
            <v>8949.7851597895751</v>
          </cell>
          <cell r="T220">
            <v>9089.500076085169</v>
          </cell>
          <cell r="U220">
            <v>8993.084478541803</v>
          </cell>
          <cell r="V220">
            <v>8327.4513887670819</v>
          </cell>
          <cell r="W220">
            <v>7988.9010896552427</v>
          </cell>
          <cell r="X220">
            <v>8200.4943866848607</v>
          </cell>
          <cell r="Y220">
            <v>7685.29275837971</v>
          </cell>
          <cell r="Z220">
            <v>5741.9832202844409</v>
          </cell>
          <cell r="AA220">
            <v>148579.57633259665</v>
          </cell>
        </row>
        <row r="221">
          <cell r="B221" t="str">
            <v>11- RESULTADO ANTES IMPOSTO DE RENDA    (9 - 10)</v>
          </cell>
          <cell r="G221">
            <v>13158.376394753848</v>
          </cell>
          <cell r="H221">
            <v>15621.745066680664</v>
          </cell>
          <cell r="I221">
            <v>12030.282917270775</v>
          </cell>
          <cell r="J221">
            <v>101209.74079990003</v>
          </cell>
          <cell r="K221">
            <v>104415.02864266152</v>
          </cell>
          <cell r="L221">
            <v>106898.98782172624</v>
          </cell>
          <cell r="M221">
            <v>99591.432300963279</v>
          </cell>
          <cell r="N221">
            <v>104117.15946317439</v>
          </cell>
          <cell r="O221">
            <v>103927.2934452122</v>
          </cell>
          <cell r="P221">
            <v>103732.14822324784</v>
          </cell>
          <cell r="Q221">
            <v>96903.688491451918</v>
          </cell>
          <cell r="R221">
            <v>99819.979838658735</v>
          </cell>
          <cell r="S221">
            <v>102922.52933758008</v>
          </cell>
          <cell r="T221">
            <v>104529.25087497941</v>
          </cell>
          <cell r="U221">
            <v>103420.47150323077</v>
          </cell>
          <cell r="V221">
            <v>95765.690970821423</v>
          </cell>
          <cell r="W221">
            <v>91872.362531035265</v>
          </cell>
          <cell r="X221">
            <v>94305.685446875912</v>
          </cell>
          <cell r="Y221">
            <v>88380.866721366707</v>
          </cell>
          <cell r="Z221">
            <v>66032.807033271107</v>
          </cell>
          <cell r="AA221">
            <v>1708655.5278248624</v>
          </cell>
        </row>
        <row r="222">
          <cell r="B222" t="str">
            <v>12- IMPOSTO DE RENDA (Legislação vigente)</v>
          </cell>
          <cell r="G222">
            <v>3554.2544550961538</v>
          </cell>
          <cell r="H222">
            <v>4221.0394202936623</v>
          </cell>
          <cell r="I222">
            <v>3245.0986188235784</v>
          </cell>
          <cell r="J222">
            <v>27478.646956494576</v>
          </cell>
          <cell r="K222">
            <v>28349.649087679762</v>
          </cell>
          <cell r="L222">
            <v>29024.637995034296</v>
          </cell>
          <cell r="M222">
            <v>27038.889212218266</v>
          </cell>
          <cell r="N222">
            <v>28268.70637586261</v>
          </cell>
          <cell r="O222">
            <v>28217.11234924243</v>
          </cell>
          <cell r="P222">
            <v>28164.083756317348</v>
          </cell>
          <cell r="Q222">
            <v>26308.524046590195</v>
          </cell>
          <cell r="R222">
            <v>27100.994521374651</v>
          </cell>
          <cell r="S222">
            <v>27944.078624342415</v>
          </cell>
          <cell r="T222">
            <v>28380.687737766144</v>
          </cell>
          <cell r="U222">
            <v>28079.388995443136</v>
          </cell>
          <cell r="V222">
            <v>25999.285589897114</v>
          </cell>
          <cell r="W222">
            <v>24941.315905172632</v>
          </cell>
          <cell r="X222">
            <v>25602.544958390183</v>
          </cell>
          <cell r="Y222">
            <v>23992.539869936598</v>
          </cell>
          <cell r="Z222">
            <v>17919.697563388876</v>
          </cell>
          <cell r="AA222">
            <v>463831.1760393646</v>
          </cell>
        </row>
        <row r="223">
          <cell r="B223" t="str">
            <v>13- RESULTADO DE EXERCÍCIO    (11 - 12)</v>
          </cell>
          <cell r="G223">
            <v>9604.1219396576944</v>
          </cell>
          <cell r="H223">
            <v>11400.705646387001</v>
          </cell>
          <cell r="I223">
            <v>8785.1842984471969</v>
          </cell>
          <cell r="J223">
            <v>73731.093843405455</v>
          </cell>
          <cell r="K223">
            <v>76065.379554981759</v>
          </cell>
          <cell r="L223">
            <v>77874.349826691949</v>
          </cell>
          <cell r="M223">
            <v>72552.543088745006</v>
          </cell>
          <cell r="N223">
            <v>75848.453087311791</v>
          </cell>
          <cell r="O223">
            <v>75710.181095969776</v>
          </cell>
          <cell r="P223">
            <v>75568.064466930489</v>
          </cell>
          <cell r="Q223">
            <v>70595.16444486173</v>
          </cell>
          <cell r="R223">
            <v>72718.985317284081</v>
          </cell>
          <cell r="S223">
            <v>74978.45071323766</v>
          </cell>
          <cell r="T223">
            <v>76148.563137213263</v>
          </cell>
          <cell r="U223">
            <v>75341.082507787636</v>
          </cell>
          <cell r="V223">
            <v>69766.405380924305</v>
          </cell>
          <cell r="W223">
            <v>66931.046625862626</v>
          </cell>
          <cell r="X223">
            <v>68703.140488485733</v>
          </cell>
          <cell r="Y223">
            <v>64388.326851430109</v>
          </cell>
          <cell r="Z223">
            <v>48113.109469882227</v>
          </cell>
          <cell r="AA223">
            <v>1244824.3517854977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281870.43451357714</v>
          </cell>
          <cell r="H229">
            <v>286574.27087079739</v>
          </cell>
          <cell r="I229">
            <v>291357.04521706002</v>
          </cell>
          <cell r="J229">
            <v>296220.09080758004</v>
          </cell>
          <cell r="K229">
            <v>301164.76358093088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1457186.6049899457</v>
          </cell>
        </row>
        <row r="230">
          <cell r="B230" t="str">
            <v>1.1 - Operacionais    (1.1.1 + 1.1.2)</v>
          </cell>
          <cell r="G230">
            <v>281870.43451357714</v>
          </cell>
          <cell r="H230">
            <v>286574.27087079739</v>
          </cell>
          <cell r="I230">
            <v>291357.04521706002</v>
          </cell>
          <cell r="J230">
            <v>296220.09080758004</v>
          </cell>
          <cell r="K230">
            <v>301164.76358093088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1457186.6049899457</v>
          </cell>
        </row>
        <row r="231">
          <cell r="B231" t="str">
            <v>1.1.1 - Receitas de  Pedágios    (Transp. Qd.2.1.1.2)</v>
          </cell>
          <cell r="G231">
            <v>274390.77790658275</v>
          </cell>
          <cell r="H231">
            <v>278969.79421749973</v>
          </cell>
          <cell r="I231">
            <v>283625.65383501293</v>
          </cell>
          <cell r="J231">
            <v>288359.6546353476</v>
          </cell>
          <cell r="K231">
            <v>293173.11657616671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1418518.9971706099</v>
          </cell>
        </row>
        <row r="232">
          <cell r="B232" t="str">
            <v>1.1.2 - Outras Receitas Operacionais    (calculado 2.1.2.)</v>
          </cell>
          <cell r="G232">
            <v>7479.656606994391</v>
          </cell>
          <cell r="H232">
            <v>7604.4766532976446</v>
          </cell>
          <cell r="I232">
            <v>7731.391382047118</v>
          </cell>
          <cell r="J232">
            <v>7860.436172232432</v>
          </cell>
          <cell r="K232">
            <v>7991.6470047642051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38667.60781933579</v>
          </cell>
        </row>
        <row r="233">
          <cell r="B233" t="str">
            <v>2 -  DEDUÇÕES DA RECEITA    (2.1)</v>
          </cell>
          <cell r="G233">
            <v>25452.900236576013</v>
          </cell>
          <cell r="H233">
            <v>25877.656659633005</v>
          </cell>
          <cell r="I233">
            <v>26309.541183100519</v>
          </cell>
          <cell r="J233">
            <v>26748.67419992448</v>
          </cell>
          <cell r="K233">
            <v>27195.178151358057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131583.95043059206</v>
          </cell>
        </row>
        <row r="234">
          <cell r="B234" t="str">
            <v>2.1 - Tributos sobre Faturamento    (2.1.1+ .... + 2.1.4)</v>
          </cell>
          <cell r="G234">
            <v>25452.900236576013</v>
          </cell>
          <cell r="H234">
            <v>25877.656659633005</v>
          </cell>
          <cell r="I234">
            <v>26309.541183100519</v>
          </cell>
          <cell r="J234">
            <v>26748.67419992448</v>
          </cell>
          <cell r="K234">
            <v>27195.178151358057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131583.95043059206</v>
          </cell>
        </row>
        <row r="235">
          <cell r="B235" t="str">
            <v>2.1.1 - I.S.S    (transp. Qd  1.3.)</v>
          </cell>
          <cell r="G235">
            <v>14093.521725678858</v>
          </cell>
          <cell r="H235">
            <v>14328.71354353987</v>
          </cell>
          <cell r="I235">
            <v>14567.852260853002</v>
          </cell>
          <cell r="J235">
            <v>14811.004540379003</v>
          </cell>
          <cell r="K235">
            <v>15058.238179046544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72859.330249497274</v>
          </cell>
        </row>
        <row r="236">
          <cell r="B236" t="str">
            <v>2.1.2 - Cofins    (transp. Qd 1.3.)</v>
          </cell>
          <cell r="G236">
            <v>8456.1130354073139</v>
          </cell>
          <cell r="H236">
            <v>8597.2281261239223</v>
          </cell>
          <cell r="I236">
            <v>8740.7113565117997</v>
          </cell>
          <cell r="J236">
            <v>8886.6027242274013</v>
          </cell>
          <cell r="K236">
            <v>9034.9429074279269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43715.598149698359</v>
          </cell>
        </row>
        <row r="237">
          <cell r="B237" t="str">
            <v>2.1.3 - Pis / Pasep    (transp. Qd 1.3.)</v>
          </cell>
          <cell r="G237">
            <v>1832.1578243382514</v>
          </cell>
          <cell r="H237">
            <v>1862.732760660183</v>
          </cell>
          <cell r="I237">
            <v>1893.82079391089</v>
          </cell>
          <cell r="J237">
            <v>1925.4305902492702</v>
          </cell>
          <cell r="K237">
            <v>1957.5709632760506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9471.7129324346442</v>
          </cell>
        </row>
        <row r="238">
          <cell r="B238" t="str">
            <v>2.1.4 - CPMF    (transp Qd 1.3.)</v>
          </cell>
          <cell r="G238">
            <v>1071.1076511515932</v>
          </cell>
          <cell r="H238">
            <v>1088.9822293090301</v>
          </cell>
          <cell r="I238">
            <v>1107.156771824828</v>
          </cell>
          <cell r="J238">
            <v>1125.6363450688041</v>
          </cell>
          <cell r="K238">
            <v>1144.4261016075372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5537.3090989617922</v>
          </cell>
        </row>
        <row r="239">
          <cell r="B239" t="str">
            <v>3 -  RECEITA LIQUIDA    (1 - 2)</v>
          </cell>
          <cell r="G239">
            <v>256417.53427700113</v>
          </cell>
          <cell r="H239">
            <v>260696.61421116439</v>
          </cell>
          <cell r="I239">
            <v>265047.50403395947</v>
          </cell>
          <cell r="J239">
            <v>269471.41660765558</v>
          </cell>
          <cell r="K239">
            <v>273969.58542957285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1325602.6545593536</v>
          </cell>
        </row>
        <row r="240">
          <cell r="B240" t="str">
            <v>4 -  DESPESAS    (4.1)</v>
          </cell>
          <cell r="G240">
            <v>59182.074165761383</v>
          </cell>
          <cell r="H240">
            <v>59324.600407385165</v>
          </cell>
          <cell r="I240">
            <v>59469.518470076917</v>
          </cell>
          <cell r="J240">
            <v>59616.868751469672</v>
          </cell>
          <cell r="K240">
            <v>59766.692336502201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297359.75413119537</v>
          </cell>
        </row>
        <row r="241">
          <cell r="B241" t="str">
            <v>4.1 - Operacionais    (4.1.1+ .... + 4.1.10)</v>
          </cell>
          <cell r="G241">
            <v>59182.074165761383</v>
          </cell>
          <cell r="H241">
            <v>59324.600407385165</v>
          </cell>
          <cell r="I241">
            <v>59469.518470076917</v>
          </cell>
          <cell r="J241">
            <v>59616.868751469672</v>
          </cell>
          <cell r="K241">
            <v>59766.692336502201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297359.75413119537</v>
          </cell>
        </row>
        <row r="242">
          <cell r="B242" t="str">
            <v>4.1.1  -  Pessoal e Administradores    (Transp. Qd. 1.3.)</v>
          </cell>
          <cell r="G242">
            <v>34047</v>
          </cell>
          <cell r="H242">
            <v>34047</v>
          </cell>
          <cell r="I242">
            <v>34047</v>
          </cell>
          <cell r="J242">
            <v>34047</v>
          </cell>
          <cell r="K242">
            <v>34047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170235</v>
          </cell>
        </row>
        <row r="243">
          <cell r="B243" t="str">
            <v>4.1.2  -  Conservação de Rotina    (Transp. Qd. 1.3.)</v>
          </cell>
          <cell r="G243">
            <v>6997</v>
          </cell>
          <cell r="H243">
            <v>6997</v>
          </cell>
          <cell r="I243">
            <v>6997</v>
          </cell>
          <cell r="J243">
            <v>6997</v>
          </cell>
          <cell r="K243">
            <v>6997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34985</v>
          </cell>
        </row>
        <row r="244">
          <cell r="B244" t="str">
            <v>4.1.3  -  Consumo    (Transp. Qd. 1.3.)</v>
          </cell>
          <cell r="G244">
            <v>1135</v>
          </cell>
          <cell r="H244">
            <v>1135</v>
          </cell>
          <cell r="I244">
            <v>1135</v>
          </cell>
          <cell r="J244">
            <v>1135</v>
          </cell>
          <cell r="K244">
            <v>1135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5675</v>
          </cell>
        </row>
        <row r="245">
          <cell r="B245" t="str">
            <v>4.1.4  -  Transportes    (Transp. Qd. 1.3.)</v>
          </cell>
          <cell r="G245">
            <v>5306</v>
          </cell>
          <cell r="H245">
            <v>5306</v>
          </cell>
          <cell r="I245">
            <v>5306</v>
          </cell>
          <cell r="J245">
            <v>5306</v>
          </cell>
          <cell r="K245">
            <v>5306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26530</v>
          </cell>
        </row>
        <row r="246">
          <cell r="B246" t="str">
            <v>4.1.5  -  Diversas    (Transp. Qd. 1.3.)</v>
          </cell>
          <cell r="G246">
            <v>1745</v>
          </cell>
          <cell r="H246">
            <v>1745</v>
          </cell>
          <cell r="I246">
            <v>1745</v>
          </cell>
          <cell r="J246">
            <v>1745</v>
          </cell>
          <cell r="K246">
            <v>1745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8725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910</v>
          </cell>
          <cell r="H248">
            <v>910</v>
          </cell>
          <cell r="I248">
            <v>910</v>
          </cell>
          <cell r="J248">
            <v>910</v>
          </cell>
          <cell r="K248">
            <v>910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4550</v>
          </cell>
        </row>
        <row r="249">
          <cell r="B249" t="str">
            <v xml:space="preserve">4.1.8  -  Garantias  (transp. Qd 1.3.)  </v>
          </cell>
          <cell r="G249">
            <v>585.96113035407313</v>
          </cell>
          <cell r="H249">
            <v>587.37228126123932</v>
          </cell>
          <cell r="I249">
            <v>588.80711356511802</v>
          </cell>
          <cell r="J249">
            <v>590.26602724227405</v>
          </cell>
          <cell r="K249">
            <v>591.74942907427931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2944.1559814969837</v>
          </cell>
        </row>
        <row r="250">
          <cell r="B250" t="str">
            <v xml:space="preserve">4.1.9  -  Parc.Variável da Concessão   </v>
          </cell>
          <cell r="G250">
            <v>8456.1130354073139</v>
          </cell>
          <cell r="H250">
            <v>8597.2281261239223</v>
          </cell>
          <cell r="I250">
            <v>8740.7113565117997</v>
          </cell>
          <cell r="J250">
            <v>8886.6027242274013</v>
          </cell>
          <cell r="K250">
            <v>9034.9429074279269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43715.598149698359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197235.46011123975</v>
          </cell>
          <cell r="H252">
            <v>201372.01380377921</v>
          </cell>
          <cell r="I252">
            <v>205577.98556388257</v>
          </cell>
          <cell r="J252">
            <v>209854.54785618591</v>
          </cell>
          <cell r="K252">
            <v>214202.89309307066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1028242.9004281582</v>
          </cell>
        </row>
        <row r="253">
          <cell r="B253" t="str">
            <v>6 -  RESULTADO FINANCEIRO    (6.1)</v>
          </cell>
          <cell r="G253">
            <v>1371.8945199298544</v>
          </cell>
          <cell r="H253">
            <v>1394.7886107281797</v>
          </cell>
          <cell r="I253">
            <v>1418.0669014329922</v>
          </cell>
          <cell r="J253">
            <v>1441.7358811445981</v>
          </cell>
          <cell r="K253">
            <v>1465.8021493657147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7092.2880626013393</v>
          </cell>
        </row>
        <row r="254">
          <cell r="B254" t="str">
            <v>6.1 - Receitas    (Transp. Qd. 2B)</v>
          </cell>
          <cell r="G254">
            <v>1371.8945199298544</v>
          </cell>
          <cell r="H254">
            <v>1394.7886107281797</v>
          </cell>
          <cell r="I254">
            <v>1418.0669014329922</v>
          </cell>
          <cell r="J254">
            <v>1441.7358811445981</v>
          </cell>
          <cell r="K254">
            <v>1465.8021493657147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7092.2880626013393</v>
          </cell>
        </row>
        <row r="255">
          <cell r="B255" t="str">
            <v>7 -  RESULTADO OPERACIONAL    (5 + 6)</v>
          </cell>
          <cell r="G255">
            <v>198607.35463116961</v>
          </cell>
          <cell r="H255">
            <v>202766.80241450737</v>
          </cell>
          <cell r="I255">
            <v>206996.05246531556</v>
          </cell>
          <cell r="J255">
            <v>211296.28373733049</v>
          </cell>
          <cell r="K255">
            <v>215668.69524243637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1035335.1884907596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198607.35463116961</v>
          </cell>
          <cell r="H257">
            <v>202766.80241450737</v>
          </cell>
          <cell r="I257">
            <v>206996.05246531556</v>
          </cell>
          <cell r="J257">
            <v>211296.28373733049</v>
          </cell>
          <cell r="K257">
            <v>215668.69524243637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1035335.1884907596</v>
          </cell>
        </row>
        <row r="258">
          <cell r="B258" t="str">
            <v>10- CONTRIBUIÇÃO SOCIAL (Legislação vigente)</v>
          </cell>
          <cell r="G258">
            <v>15888.58837049357</v>
          </cell>
          <cell r="H258">
            <v>16221.34419316059</v>
          </cell>
          <cell r="I258">
            <v>16559.684197225244</v>
          </cell>
          <cell r="J258">
            <v>16903.702698986439</v>
          </cell>
          <cell r="K258">
            <v>17253.495619394911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82826.815079260763</v>
          </cell>
        </row>
        <row r="259">
          <cell r="B259" t="str">
            <v>11- RESULTADO ANTES IMPOSTO DE RENDA    (9 - 10)</v>
          </cell>
          <cell r="G259">
            <v>182718.76626067603</v>
          </cell>
          <cell r="H259">
            <v>186545.45822134678</v>
          </cell>
          <cell r="I259">
            <v>190436.3682680903</v>
          </cell>
          <cell r="J259">
            <v>194392.58103834407</v>
          </cell>
          <cell r="K259">
            <v>198415.19962304147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952508.37341149885</v>
          </cell>
        </row>
        <row r="260">
          <cell r="B260" t="str">
            <v>12- IMPOSTO DE RENDA (Legislação vigente)</v>
          </cell>
          <cell r="G260">
            <v>49627.838657792403</v>
          </cell>
          <cell r="H260">
            <v>50667.700603626843</v>
          </cell>
          <cell r="I260">
            <v>51725.01311632889</v>
          </cell>
          <cell r="J260">
            <v>52800.070934332623</v>
          </cell>
          <cell r="K260">
            <v>53893.173810609092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258713.79712268984</v>
          </cell>
        </row>
        <row r="261">
          <cell r="B261" t="str">
            <v>13- RESULTADO DE EXERCÍCIO    (11 - 12)</v>
          </cell>
          <cell r="G261">
            <v>133090.92760288363</v>
          </cell>
          <cell r="H261">
            <v>135877.75761771994</v>
          </cell>
          <cell r="I261">
            <v>138711.35515176141</v>
          </cell>
          <cell r="J261">
            <v>141592.51010401145</v>
          </cell>
          <cell r="K261">
            <v>144522.02581243237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693794.57628880907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74719</v>
          </cell>
          <cell r="H267">
            <v>100029</v>
          </cell>
          <cell r="I267">
            <v>107400</v>
          </cell>
          <cell r="J267">
            <v>222064</v>
          </cell>
          <cell r="K267">
            <v>230667.11239999998</v>
          </cell>
          <cell r="L267">
            <v>236017.83349270842</v>
          </cell>
          <cell r="M267">
            <v>231726.41174760429</v>
          </cell>
          <cell r="N267">
            <v>234773.70425958713</v>
          </cell>
          <cell r="O267">
            <v>238285.27272684977</v>
          </cell>
          <cell r="P267">
            <v>241956.75116454266</v>
          </cell>
          <cell r="Q267">
            <v>245123.58230852691</v>
          </cell>
          <cell r="R267">
            <v>248683.97268178276</v>
          </cell>
          <cell r="S267">
            <v>252301.19439623621</v>
          </cell>
          <cell r="T267">
            <v>255967.73247612332</v>
          </cell>
          <cell r="U267">
            <v>259687.02239440699</v>
          </cell>
          <cell r="V267">
            <v>263458.5832422392</v>
          </cell>
          <cell r="W267">
            <v>270401.46703550639</v>
          </cell>
          <cell r="X267">
            <v>278782.56110807159</v>
          </cell>
          <cell r="Y267">
            <v>282853.84794131375</v>
          </cell>
          <cell r="Z267">
            <v>286986.52337955317</v>
          </cell>
          <cell r="AA267">
            <v>4561885.5727550527</v>
          </cell>
        </row>
        <row r="268">
          <cell r="B268" t="str">
            <v>1.1.  RECEITAS     (1.1.1.+ ... + 1.1.4)</v>
          </cell>
          <cell r="G268">
            <v>74719</v>
          </cell>
          <cell r="H268">
            <v>100029</v>
          </cell>
          <cell r="I268">
            <v>107400</v>
          </cell>
          <cell r="J268">
            <v>222064</v>
          </cell>
          <cell r="K268">
            <v>230667.11239999998</v>
          </cell>
          <cell r="L268">
            <v>236017.83349270842</v>
          </cell>
          <cell r="M268">
            <v>231726.41174760429</v>
          </cell>
          <cell r="N268">
            <v>234773.70425958713</v>
          </cell>
          <cell r="O268">
            <v>238285.27272684977</v>
          </cell>
          <cell r="P268">
            <v>241956.75116454266</v>
          </cell>
          <cell r="Q268">
            <v>245123.58230852691</v>
          </cell>
          <cell r="R268">
            <v>248683.97268178276</v>
          </cell>
          <cell r="S268">
            <v>252301.19439623621</v>
          </cell>
          <cell r="T268">
            <v>255967.73247612332</v>
          </cell>
          <cell r="U268">
            <v>259687.02239440699</v>
          </cell>
          <cell r="V268">
            <v>263458.5832422392</v>
          </cell>
          <cell r="W268">
            <v>270401.46703550639</v>
          </cell>
          <cell r="X268">
            <v>278782.56110807159</v>
          </cell>
          <cell r="Y268">
            <v>282853.84794131375</v>
          </cell>
          <cell r="Z268">
            <v>286986.52337955317</v>
          </cell>
          <cell r="AA268">
            <v>4561885.5727550527</v>
          </cell>
        </row>
        <row r="269">
          <cell r="B269" t="str">
            <v>1.1.1   Receitas de Pedágio</v>
          </cell>
          <cell r="G269">
            <v>73430</v>
          </cell>
          <cell r="H269">
            <v>96402</v>
          </cell>
          <cell r="I269">
            <v>98799</v>
          </cell>
          <cell r="J269">
            <v>213157</v>
          </cell>
          <cell r="K269">
            <v>221357.11239999998</v>
          </cell>
          <cell r="L269">
            <v>226683.83349270842</v>
          </cell>
          <cell r="M269">
            <v>222366.41174760429</v>
          </cell>
          <cell r="N269">
            <v>225387.70425958713</v>
          </cell>
          <cell r="O269">
            <v>228873.27272684977</v>
          </cell>
          <cell r="P269">
            <v>232517.75116454266</v>
          </cell>
          <cell r="Q269">
            <v>235660.58230852691</v>
          </cell>
          <cell r="R269">
            <v>239197.97268178276</v>
          </cell>
          <cell r="S269">
            <v>242790.19439623621</v>
          </cell>
          <cell r="T269">
            <v>246432.73247612332</v>
          </cell>
          <cell r="U269">
            <v>250127.02239440699</v>
          </cell>
          <cell r="V269">
            <v>253872.58324223923</v>
          </cell>
          <cell r="W269">
            <v>260789.46703550639</v>
          </cell>
          <cell r="X269">
            <v>269144.56110807159</v>
          </cell>
          <cell r="Y269">
            <v>273189.84794131375</v>
          </cell>
          <cell r="Z269">
            <v>277295.52337955317</v>
          </cell>
          <cell r="AA269">
            <v>4387474.5727550527</v>
          </cell>
        </row>
        <row r="270">
          <cell r="B270" t="str">
            <v>1.1.2   Outras Receitas Operacionais</v>
          </cell>
          <cell r="G270">
            <v>922</v>
          </cell>
          <cell r="H270">
            <v>3145</v>
          </cell>
          <cell r="I270">
            <v>7838</v>
          </cell>
          <cell r="J270">
            <v>7841</v>
          </cell>
          <cell r="K270">
            <v>8144</v>
          </cell>
          <cell r="L270">
            <v>8147.0000000000009</v>
          </cell>
          <cell r="M270">
            <v>8150</v>
          </cell>
          <cell r="N270">
            <v>8153</v>
          </cell>
          <cell r="O270">
            <v>8156</v>
          </cell>
          <cell r="P270">
            <v>8159</v>
          </cell>
          <cell r="Q270">
            <v>8162</v>
          </cell>
          <cell r="R270">
            <v>8165</v>
          </cell>
          <cell r="S270">
            <v>8168</v>
          </cell>
          <cell r="T270">
            <v>8170.9999999999991</v>
          </cell>
          <cell r="U270">
            <v>8174</v>
          </cell>
          <cell r="V270">
            <v>8177</v>
          </cell>
          <cell r="W270">
            <v>8180</v>
          </cell>
          <cell r="X270">
            <v>8183</v>
          </cell>
          <cell r="Y270">
            <v>8186.0000000000009</v>
          </cell>
          <cell r="Z270">
            <v>8189</v>
          </cell>
          <cell r="AA270">
            <v>150410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367</v>
          </cell>
          <cell r="H272">
            <v>482</v>
          </cell>
          <cell r="I272">
            <v>763</v>
          </cell>
          <cell r="J272">
            <v>1066</v>
          </cell>
          <cell r="K272">
            <v>1166</v>
          </cell>
          <cell r="L272">
            <v>1187</v>
          </cell>
          <cell r="M272">
            <v>1210</v>
          </cell>
          <cell r="N272">
            <v>1233</v>
          </cell>
          <cell r="O272">
            <v>1256</v>
          </cell>
          <cell r="P272">
            <v>1280</v>
          </cell>
          <cell r="Q272">
            <v>1301</v>
          </cell>
          <cell r="R272">
            <v>1321</v>
          </cell>
          <cell r="S272">
            <v>1343</v>
          </cell>
          <cell r="T272">
            <v>1364</v>
          </cell>
          <cell r="U272">
            <v>1386</v>
          </cell>
          <cell r="V272">
            <v>1409</v>
          </cell>
          <cell r="W272">
            <v>1432</v>
          </cell>
          <cell r="X272">
            <v>1455</v>
          </cell>
          <cell r="Y272">
            <v>1478</v>
          </cell>
          <cell r="Z272">
            <v>1502.0000000000002</v>
          </cell>
          <cell r="AA272">
            <v>24001</v>
          </cell>
        </row>
        <row r="273">
          <cell r="B273" t="str">
            <v>2.  DESEMBOLSOS     (2.1.+ ... + 2.4)</v>
          </cell>
          <cell r="G273">
            <v>148826.92388072691</v>
          </cell>
          <cell r="H273">
            <v>220374.23753478762</v>
          </cell>
          <cell r="I273">
            <v>229030.86067684711</v>
          </cell>
          <cell r="J273">
            <v>231783.11098257283</v>
          </cell>
          <cell r="K273">
            <v>149960.5918943373</v>
          </cell>
          <cell r="L273">
            <v>152611.87394570222</v>
          </cell>
          <cell r="M273">
            <v>141811.6823764795</v>
          </cell>
          <cell r="N273">
            <v>144688.10323180893</v>
          </cell>
          <cell r="O273">
            <v>191144.8028870275</v>
          </cell>
          <cell r="P273">
            <v>168771.24638235764</v>
          </cell>
          <cell r="Q273">
            <v>132985.26496600069</v>
          </cell>
          <cell r="R273">
            <v>132014.80908564222</v>
          </cell>
          <cell r="S273">
            <v>153006.16343129351</v>
          </cell>
          <cell r="T273">
            <v>142137.14264731968</v>
          </cell>
          <cell r="U273">
            <v>181275.39258293336</v>
          </cell>
          <cell r="V273">
            <v>198314.99342638504</v>
          </cell>
          <cell r="W273">
            <v>157208.37990446435</v>
          </cell>
          <cell r="X273">
            <v>142137.98021416541</v>
          </cell>
          <cell r="Y273">
            <v>155864.99891347936</v>
          </cell>
          <cell r="Z273">
            <v>143105.24775739125</v>
          </cell>
          <cell r="AA273">
            <v>3317053.8067217227</v>
          </cell>
        </row>
        <row r="274">
          <cell r="B274" t="str">
            <v>2.1.  OPERACIONAIS     (2.1.1.+ ... + 2.1.8)</v>
          </cell>
          <cell r="G274">
            <v>36270.368000000002</v>
          </cell>
          <cell r="H274">
            <v>51409.9355</v>
          </cell>
          <cell r="I274">
            <v>54750.620499999997</v>
          </cell>
          <cell r="J274">
            <v>61839.406999999999</v>
          </cell>
          <cell r="K274">
            <v>62209.801726600002</v>
          </cell>
          <cell r="L274">
            <v>62575.396787475693</v>
          </cell>
          <cell r="M274">
            <v>70673.083929921762</v>
          </cell>
          <cell r="N274">
            <v>71328.150918454281</v>
          </cell>
          <cell r="O274">
            <v>72121.792090872506</v>
          </cell>
          <cell r="P274">
            <v>72392.178975732939</v>
          </cell>
          <cell r="Q274">
            <v>72639.173369687574</v>
          </cell>
          <cell r="R274">
            <v>72894.297136974201</v>
          </cell>
          <cell r="S274">
            <v>73188.163815274427</v>
          </cell>
          <cell r="T274">
            <v>73466.382859184669</v>
          </cell>
          <cell r="U274">
            <v>73757.078437116201</v>
          </cell>
          <cell r="V274">
            <v>74038.2089504537</v>
          </cell>
          <cell r="W274">
            <v>74615.658898571302</v>
          </cell>
          <cell r="X274">
            <v>75323.514035848202</v>
          </cell>
          <cell r="Y274">
            <v>75648.570846923642</v>
          </cell>
          <cell r="Z274">
            <v>75973.851272331347</v>
          </cell>
          <cell r="AA274">
            <v>1357115.6350514225</v>
          </cell>
        </row>
        <row r="275">
          <cell r="B275" t="str">
            <v xml:space="preserve">2.1.1.  Pessoal / Administradores   </v>
          </cell>
          <cell r="G275">
            <v>20034</v>
          </cell>
          <cell r="H275">
            <v>27971</v>
          </cell>
          <cell r="I275">
            <v>31249</v>
          </cell>
          <cell r="J275">
            <v>34297</v>
          </cell>
          <cell r="K275">
            <v>34048</v>
          </cell>
          <cell r="L275">
            <v>34047</v>
          </cell>
          <cell r="M275">
            <v>34048</v>
          </cell>
          <cell r="N275">
            <v>34047</v>
          </cell>
          <cell r="O275">
            <v>34048</v>
          </cell>
          <cell r="P275">
            <v>34047</v>
          </cell>
          <cell r="Q275">
            <v>34048</v>
          </cell>
          <cell r="R275">
            <v>34047</v>
          </cell>
          <cell r="S275">
            <v>34048</v>
          </cell>
          <cell r="T275">
            <v>34047</v>
          </cell>
          <cell r="U275">
            <v>34048</v>
          </cell>
          <cell r="V275">
            <v>34047</v>
          </cell>
          <cell r="W275">
            <v>34047</v>
          </cell>
          <cell r="X275">
            <v>34047</v>
          </cell>
          <cell r="Y275">
            <v>34047</v>
          </cell>
          <cell r="Z275">
            <v>34047</v>
          </cell>
          <cell r="AA275">
            <v>658309</v>
          </cell>
        </row>
        <row r="276">
          <cell r="B276" t="str">
            <v xml:space="preserve">2.1.2.  Conservação de Rotina  </v>
          </cell>
          <cell r="G276">
            <v>2691</v>
          </cell>
          <cell r="H276">
            <v>5382</v>
          </cell>
          <cell r="I276">
            <v>5457</v>
          </cell>
          <cell r="J276">
            <v>5560</v>
          </cell>
          <cell r="K276">
            <v>6466</v>
          </cell>
          <cell r="L276">
            <v>6466</v>
          </cell>
          <cell r="M276">
            <v>6466</v>
          </cell>
          <cell r="N276">
            <v>6466</v>
          </cell>
          <cell r="O276">
            <v>6997</v>
          </cell>
          <cell r="P276">
            <v>6997</v>
          </cell>
          <cell r="Q276">
            <v>6997</v>
          </cell>
          <cell r="R276">
            <v>6997</v>
          </cell>
          <cell r="S276">
            <v>6997</v>
          </cell>
          <cell r="T276">
            <v>6997</v>
          </cell>
          <cell r="U276">
            <v>6997</v>
          </cell>
          <cell r="V276">
            <v>6997</v>
          </cell>
          <cell r="W276">
            <v>6997</v>
          </cell>
          <cell r="X276">
            <v>6997</v>
          </cell>
          <cell r="Y276">
            <v>6997</v>
          </cell>
          <cell r="Z276">
            <v>6997</v>
          </cell>
          <cell r="AA276">
            <v>128918</v>
          </cell>
        </row>
        <row r="277">
          <cell r="B277" t="str">
            <v xml:space="preserve">2.1.3.  Consumo   </v>
          </cell>
          <cell r="G277">
            <v>925</v>
          </cell>
          <cell r="H277">
            <v>987</v>
          </cell>
          <cell r="I277">
            <v>1000</v>
          </cell>
          <cell r="J277">
            <v>1135</v>
          </cell>
          <cell r="K277">
            <v>1135</v>
          </cell>
          <cell r="L277">
            <v>1135</v>
          </cell>
          <cell r="M277">
            <v>1135</v>
          </cell>
          <cell r="N277">
            <v>1135</v>
          </cell>
          <cell r="O277">
            <v>1135</v>
          </cell>
          <cell r="P277">
            <v>1135</v>
          </cell>
          <cell r="Q277">
            <v>1135</v>
          </cell>
          <cell r="R277">
            <v>1135</v>
          </cell>
          <cell r="S277">
            <v>1135</v>
          </cell>
          <cell r="T277">
            <v>1135</v>
          </cell>
          <cell r="U277">
            <v>1135</v>
          </cell>
          <cell r="V277">
            <v>1135</v>
          </cell>
          <cell r="W277">
            <v>1135</v>
          </cell>
          <cell r="X277">
            <v>1135</v>
          </cell>
          <cell r="Y277">
            <v>1135</v>
          </cell>
          <cell r="Z277">
            <v>1135</v>
          </cell>
          <cell r="AA277">
            <v>22207</v>
          </cell>
        </row>
        <row r="278">
          <cell r="B278" t="str">
            <v>2.1.4.  Transportes</v>
          </cell>
          <cell r="G278">
            <v>2399</v>
          </cell>
          <cell r="H278">
            <v>4565</v>
          </cell>
          <cell r="I278">
            <v>4981</v>
          </cell>
          <cell r="J278">
            <v>5230</v>
          </cell>
          <cell r="K278">
            <v>5306</v>
          </cell>
          <cell r="L278">
            <v>5307</v>
          </cell>
          <cell r="M278">
            <v>5306</v>
          </cell>
          <cell r="N278">
            <v>5307</v>
          </cell>
          <cell r="O278">
            <v>5306</v>
          </cell>
          <cell r="P278">
            <v>5307</v>
          </cell>
          <cell r="Q278">
            <v>5306</v>
          </cell>
          <cell r="R278">
            <v>5307</v>
          </cell>
          <cell r="S278">
            <v>5306</v>
          </cell>
          <cell r="T278">
            <v>5307</v>
          </cell>
          <cell r="U278">
            <v>5306</v>
          </cell>
          <cell r="V278">
            <v>5307</v>
          </cell>
          <cell r="W278">
            <v>5306</v>
          </cell>
          <cell r="X278">
            <v>5307</v>
          </cell>
          <cell r="Y278">
            <v>5306</v>
          </cell>
          <cell r="Z278">
            <v>5306</v>
          </cell>
          <cell r="AA278">
            <v>102078</v>
          </cell>
        </row>
        <row r="279">
          <cell r="B279" t="str">
            <v>2.1.5.  Diversas</v>
          </cell>
          <cell r="G279">
            <v>3376</v>
          </cell>
          <cell r="H279">
            <v>4638</v>
          </cell>
          <cell r="I279">
            <v>4059</v>
          </cell>
          <cell r="J279">
            <v>2441</v>
          </cell>
          <cell r="K279">
            <v>1745</v>
          </cell>
          <cell r="L279">
            <v>1745</v>
          </cell>
          <cell r="M279">
            <v>1745</v>
          </cell>
          <cell r="N279">
            <v>1745</v>
          </cell>
          <cell r="O279">
            <v>1745</v>
          </cell>
          <cell r="P279">
            <v>1745</v>
          </cell>
          <cell r="Q279">
            <v>1745</v>
          </cell>
          <cell r="R279">
            <v>1745</v>
          </cell>
          <cell r="S279">
            <v>1745</v>
          </cell>
          <cell r="T279">
            <v>1745</v>
          </cell>
          <cell r="U279">
            <v>1745</v>
          </cell>
          <cell r="V279">
            <v>1745</v>
          </cell>
          <cell r="W279">
            <v>1745</v>
          </cell>
          <cell r="X279">
            <v>1745</v>
          </cell>
          <cell r="Y279">
            <v>1745</v>
          </cell>
          <cell r="Z279">
            <v>1745</v>
          </cell>
          <cell r="AA279">
            <v>42434</v>
          </cell>
        </row>
        <row r="280">
          <cell r="B280" t="str">
            <v>2.1.6.  Tributos s/ Faturamento</v>
          </cell>
          <cell r="G280">
            <v>3457.3679999999999</v>
          </cell>
          <cell r="H280">
            <v>4628.9354999999996</v>
          </cell>
          <cell r="I280">
            <v>4958.6204999999991</v>
          </cell>
          <cell r="J280">
            <v>10276.406999999999</v>
          </cell>
          <cell r="K280">
            <v>10671.801726600001</v>
          </cell>
          <cell r="L280">
            <v>11063.396787475691</v>
          </cell>
          <cell r="M280">
            <v>19190.083929921766</v>
          </cell>
          <cell r="N280">
            <v>19875.150918454288</v>
          </cell>
          <cell r="O280">
            <v>20176.792090872506</v>
          </cell>
          <cell r="P280">
            <v>20492.178975732942</v>
          </cell>
          <cell r="Q280">
            <v>20764.173369687582</v>
          </cell>
          <cell r="R280">
            <v>21070.297136974208</v>
          </cell>
          <cell r="S280">
            <v>21381.163815274434</v>
          </cell>
          <cell r="T280">
            <v>21696.382859184665</v>
          </cell>
          <cell r="U280">
            <v>22016.078437116201</v>
          </cell>
          <cell r="V280">
            <v>22340.208950453693</v>
          </cell>
          <cell r="W280">
            <v>22938.658898571306</v>
          </cell>
          <cell r="X280">
            <v>23661.514035848195</v>
          </cell>
          <cell r="Y280">
            <v>24011.570846923642</v>
          </cell>
          <cell r="Z280">
            <v>24366.851272331354</v>
          </cell>
          <cell r="AA280">
            <v>349037.63505142246</v>
          </cell>
        </row>
        <row r="281">
          <cell r="B281" t="str">
            <v>2.1.7.  Seguros</v>
          </cell>
          <cell r="G281">
            <v>910</v>
          </cell>
          <cell r="H281">
            <v>910</v>
          </cell>
          <cell r="I281">
            <v>910</v>
          </cell>
          <cell r="J281">
            <v>910</v>
          </cell>
          <cell r="K281">
            <v>910</v>
          </cell>
          <cell r="L281">
            <v>910</v>
          </cell>
          <cell r="M281">
            <v>910</v>
          </cell>
          <cell r="N281">
            <v>910</v>
          </cell>
          <cell r="O281">
            <v>910</v>
          </cell>
          <cell r="P281">
            <v>910</v>
          </cell>
          <cell r="Q281">
            <v>910</v>
          </cell>
          <cell r="R281">
            <v>910</v>
          </cell>
          <cell r="S281">
            <v>910</v>
          </cell>
          <cell r="T281">
            <v>910</v>
          </cell>
          <cell r="U281">
            <v>910</v>
          </cell>
          <cell r="V281">
            <v>910</v>
          </cell>
          <cell r="W281">
            <v>910</v>
          </cell>
          <cell r="X281">
            <v>910</v>
          </cell>
          <cell r="Y281">
            <v>910</v>
          </cell>
          <cell r="Z281">
            <v>910</v>
          </cell>
          <cell r="AA281">
            <v>18200</v>
          </cell>
        </row>
        <row r="282">
          <cell r="B282" t="str">
            <v xml:space="preserve">2.1.8.  Garantias </v>
          </cell>
          <cell r="G282">
            <v>2478</v>
          </cell>
          <cell r="H282">
            <v>2328</v>
          </cell>
          <cell r="I282">
            <v>2136</v>
          </cell>
          <cell r="J282">
            <v>1990</v>
          </cell>
          <cell r="K282">
            <v>1928</v>
          </cell>
          <cell r="L282">
            <v>1902</v>
          </cell>
          <cell r="M282">
            <v>1873</v>
          </cell>
          <cell r="N282">
            <v>1843</v>
          </cell>
          <cell r="O282">
            <v>1804</v>
          </cell>
          <cell r="P282">
            <v>1759</v>
          </cell>
          <cell r="Q282">
            <v>1734</v>
          </cell>
          <cell r="R282">
            <v>1683</v>
          </cell>
          <cell r="S282">
            <v>1666</v>
          </cell>
          <cell r="T282">
            <v>1629</v>
          </cell>
          <cell r="U282">
            <v>1600</v>
          </cell>
          <cell r="V282">
            <v>1557</v>
          </cell>
          <cell r="W282">
            <v>1537</v>
          </cell>
          <cell r="X282">
            <v>1521</v>
          </cell>
          <cell r="Y282">
            <v>1497</v>
          </cell>
          <cell r="Z282">
            <v>1467</v>
          </cell>
          <cell r="AA282">
            <v>35932</v>
          </cell>
        </row>
        <row r="283">
          <cell r="B283" t="str">
            <v>2.2.  INVESTIMENTOS / IMOBILIZADO     (2.2.1.+ ... + 2.2.7)</v>
          </cell>
          <cell r="G283">
            <v>77642.7</v>
          </cell>
          <cell r="H283">
            <v>131178.44</v>
          </cell>
          <cell r="I283">
            <v>118033.92</v>
          </cell>
          <cell r="J283">
            <v>92210.27</v>
          </cell>
          <cell r="K283">
            <v>28172.539999999997</v>
          </cell>
          <cell r="L283">
            <v>29407.350000000002</v>
          </cell>
          <cell r="M283">
            <v>19503.780000000002</v>
          </cell>
          <cell r="N283">
            <v>24341.48</v>
          </cell>
          <cell r="O283">
            <v>69809.97</v>
          </cell>
          <cell r="P283">
            <v>47126.600000000006</v>
          </cell>
          <cell r="Q283">
            <v>4768.5</v>
          </cell>
          <cell r="R283">
            <v>654.63000000000034</v>
          </cell>
          <cell r="S283">
            <v>20131.39</v>
          </cell>
          <cell r="T283">
            <v>8298.4599999999991</v>
          </cell>
          <cell r="U283">
            <v>47432.81</v>
          </cell>
          <cell r="V283">
            <v>66824.56</v>
          </cell>
          <cell r="W283">
            <v>26329.420000000002</v>
          </cell>
          <cell r="X283">
            <v>9427.6</v>
          </cell>
          <cell r="Y283">
            <v>24833.32</v>
          </cell>
          <cell r="Z283">
            <v>19641.18</v>
          </cell>
          <cell r="AA283">
            <v>865768.91999999993</v>
          </cell>
        </row>
        <row r="284">
          <cell r="B284" t="str">
            <v xml:space="preserve">2.2.1.  Ampliação Principal </v>
          </cell>
          <cell r="G284">
            <v>13858.4</v>
          </cell>
          <cell r="H284">
            <v>37111.25</v>
          </cell>
          <cell r="I284">
            <v>36050.32</v>
          </cell>
          <cell r="J284">
            <v>12038.28</v>
          </cell>
          <cell r="K284">
            <v>3053.3700000000003</v>
          </cell>
          <cell r="L284">
            <v>2336.0000000000009</v>
          </cell>
          <cell r="M284">
            <v>2742.6300000000006</v>
          </cell>
          <cell r="N284">
            <v>2692.6300000000006</v>
          </cell>
          <cell r="O284">
            <v>27657.599999999999</v>
          </cell>
          <cell r="P284">
            <v>11464.49</v>
          </cell>
          <cell r="Q284">
            <v>50</v>
          </cell>
          <cell r="R284">
            <v>38.82</v>
          </cell>
          <cell r="S284">
            <v>0</v>
          </cell>
          <cell r="T284">
            <v>3278.07</v>
          </cell>
          <cell r="U284">
            <v>33379.33</v>
          </cell>
          <cell r="V284">
            <v>46931.12</v>
          </cell>
          <cell r="W284">
            <v>19774.8</v>
          </cell>
          <cell r="X284">
            <v>0</v>
          </cell>
          <cell r="Y284">
            <v>0</v>
          </cell>
          <cell r="Z284">
            <v>0</v>
          </cell>
          <cell r="AA284">
            <v>252457.11</v>
          </cell>
        </row>
        <row r="285">
          <cell r="B285" t="str">
            <v>2.2.2.  Demais Obras de Ampliação/Melhoramentos</v>
          </cell>
          <cell r="G285">
            <v>16090.85</v>
          </cell>
          <cell r="H285">
            <v>29200.639999999999</v>
          </cell>
          <cell r="I285">
            <v>36249.01</v>
          </cell>
          <cell r="J285">
            <v>19933.34</v>
          </cell>
          <cell r="K285">
            <v>3939.89</v>
          </cell>
          <cell r="L285">
            <v>4060.4200000000005</v>
          </cell>
          <cell r="M285">
            <v>7584.34</v>
          </cell>
          <cell r="N285">
            <v>14452.340000000002</v>
          </cell>
          <cell r="O285">
            <v>20397.320000000003</v>
          </cell>
          <cell r="P285">
            <v>19914.62</v>
          </cell>
          <cell r="Q285">
            <v>3239.9</v>
          </cell>
          <cell r="R285">
            <v>241.78000000000034</v>
          </cell>
          <cell r="S285">
            <v>0</v>
          </cell>
          <cell r="T285">
            <v>700.44999999999982</v>
          </cell>
          <cell r="U285">
            <v>2705.5099999999984</v>
          </cell>
          <cell r="V285">
            <v>5544.2100000000028</v>
          </cell>
          <cell r="W285">
            <v>1829.92</v>
          </cell>
          <cell r="X285">
            <v>1594.18</v>
          </cell>
          <cell r="Y285">
            <v>1953.95</v>
          </cell>
          <cell r="Z285">
            <v>379.28</v>
          </cell>
          <cell r="AA285">
            <v>190011.95</v>
          </cell>
        </row>
        <row r="286">
          <cell r="B286" t="str">
            <v xml:space="preserve">2.2.3.  Equipamentos, Veiculos e Sist. Controle </v>
          </cell>
          <cell r="G286">
            <v>18270.07</v>
          </cell>
          <cell r="H286">
            <v>14890.93</v>
          </cell>
          <cell r="I286">
            <v>8116.82</v>
          </cell>
          <cell r="J286">
            <v>23857.84</v>
          </cell>
          <cell r="K286">
            <v>741.48</v>
          </cell>
          <cell r="L286">
            <v>6425.2</v>
          </cell>
          <cell r="M286">
            <v>415.54</v>
          </cell>
          <cell r="N286">
            <v>269.32</v>
          </cell>
          <cell r="O286">
            <v>12542.599999999999</v>
          </cell>
          <cell r="P286">
            <v>1045.97</v>
          </cell>
          <cell r="Q286">
            <v>209.85000000000036</v>
          </cell>
          <cell r="R286">
            <v>5.2799999999999914</v>
          </cell>
          <cell r="S286">
            <v>745.48999999999978</v>
          </cell>
          <cell r="T286">
            <v>872.88</v>
          </cell>
          <cell r="U286">
            <v>692.5</v>
          </cell>
          <cell r="V286">
            <v>755.88999999999942</v>
          </cell>
          <cell r="W286">
            <v>1355.19</v>
          </cell>
          <cell r="X286">
            <v>1189.67</v>
          </cell>
          <cell r="Y286">
            <v>9378.869999999999</v>
          </cell>
          <cell r="Z286">
            <v>3833.37</v>
          </cell>
          <cell r="AA286">
            <v>105614.76</v>
          </cell>
        </row>
        <row r="287">
          <cell r="B287" t="str">
            <v>2.2.4.  Desapropriações</v>
          </cell>
          <cell r="G287">
            <v>1765.1400000000008</v>
          </cell>
          <cell r="H287">
            <v>27575.53</v>
          </cell>
          <cell r="I287">
            <v>21168.94000000001</v>
          </cell>
          <cell r="J287">
            <v>24411.09</v>
          </cell>
          <cell r="K287">
            <v>15283.4</v>
          </cell>
          <cell r="L287">
            <v>5000</v>
          </cell>
          <cell r="M287">
            <v>2000</v>
          </cell>
          <cell r="N287">
            <v>2000</v>
          </cell>
          <cell r="O287">
            <v>1500</v>
          </cell>
          <cell r="P287">
            <v>1500</v>
          </cell>
          <cell r="Q287">
            <v>900</v>
          </cell>
          <cell r="R287">
            <v>0</v>
          </cell>
          <cell r="S287">
            <v>0</v>
          </cell>
          <cell r="T287">
            <v>0</v>
          </cell>
          <cell r="U287">
            <v>2000</v>
          </cell>
          <cell r="V287">
            <v>2000</v>
          </cell>
          <cell r="W287">
            <v>1387.9</v>
          </cell>
          <cell r="X287">
            <v>250</v>
          </cell>
          <cell r="Y287">
            <v>200</v>
          </cell>
          <cell r="Z287">
            <v>0</v>
          </cell>
          <cell r="AA287">
            <v>108942</v>
          </cell>
        </row>
        <row r="288">
          <cell r="B288" t="str">
            <v xml:space="preserve">2.2.5.  Conservação Especial </v>
          </cell>
          <cell r="G288">
            <v>27658.240000000002</v>
          </cell>
          <cell r="H288">
            <v>22400.09</v>
          </cell>
          <cell r="I288">
            <v>16448.830000000002</v>
          </cell>
          <cell r="J288">
            <v>11969.72</v>
          </cell>
          <cell r="K288">
            <v>5154.3999999999987</v>
          </cell>
          <cell r="L288">
            <v>11585.73</v>
          </cell>
          <cell r="M288">
            <v>6761.2700000000013</v>
          </cell>
          <cell r="N288">
            <v>4927.1899999999996</v>
          </cell>
          <cell r="O288">
            <v>7712.45</v>
          </cell>
          <cell r="P288">
            <v>13201.52</v>
          </cell>
          <cell r="Q288">
            <v>368.75</v>
          </cell>
          <cell r="R288">
            <v>368.75</v>
          </cell>
          <cell r="S288">
            <v>19385.900000000001</v>
          </cell>
          <cell r="T288">
            <v>3447.06</v>
          </cell>
          <cell r="U288">
            <v>8655.4699999999993</v>
          </cell>
          <cell r="V288">
            <v>11593.34</v>
          </cell>
          <cell r="W288">
            <v>1981.61</v>
          </cell>
          <cell r="X288">
            <v>6393.75</v>
          </cell>
          <cell r="Y288">
            <v>13300.5</v>
          </cell>
          <cell r="Z288">
            <v>15428.53</v>
          </cell>
          <cell r="AA288">
            <v>208743.09999999998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30214.560000000005</v>
          </cell>
          <cell r="H291">
            <v>32206.41</v>
          </cell>
          <cell r="I291">
            <v>51955.11</v>
          </cell>
          <cell r="J291">
            <v>41453.94</v>
          </cell>
          <cell r="K291">
            <v>22149.033372000002</v>
          </cell>
          <cell r="L291">
            <v>22308.925004781253</v>
          </cell>
          <cell r="M291">
            <v>15935.804686429627</v>
          </cell>
          <cell r="N291">
            <v>11696.099897216014</v>
          </cell>
          <cell r="O291">
            <v>11958.772495154992</v>
          </cell>
          <cell r="P291">
            <v>12068.196848285779</v>
          </cell>
          <cell r="Q291">
            <v>20842.659854814061</v>
          </cell>
          <cell r="R291">
            <v>22684.88918045348</v>
          </cell>
          <cell r="S291">
            <v>22792.745831887085</v>
          </cell>
          <cell r="T291">
            <v>22902.1119742837</v>
          </cell>
          <cell r="U291">
            <v>23013.03067183221</v>
          </cell>
          <cell r="V291">
            <v>23125.487497267175</v>
          </cell>
          <cell r="W291">
            <v>23333.084011065192</v>
          </cell>
          <cell r="X291">
            <v>23583.826833242143</v>
          </cell>
          <cell r="Y291">
            <v>23705.275438239412</v>
          </cell>
          <cell r="Z291">
            <v>23828.535701386594</v>
          </cell>
          <cell r="AA291">
            <v>481758.49929833878</v>
          </cell>
        </row>
        <row r="292">
          <cell r="B292" t="str">
            <v>2.3.1.  Valor Variável da Concessão</v>
          </cell>
          <cell r="G292">
            <v>2230.56</v>
          </cell>
          <cell r="H292">
            <v>2986.41</v>
          </cell>
          <cell r="I292">
            <v>3199.11</v>
          </cell>
          <cell r="J292">
            <v>6629.94</v>
          </cell>
          <cell r="K292">
            <v>6885.0333720000008</v>
          </cell>
          <cell r="L292">
            <v>7044.9250047812529</v>
          </cell>
          <cell r="M292">
            <v>6915.4923524281276</v>
          </cell>
          <cell r="N292">
            <v>7006.221127787614</v>
          </cell>
          <cell r="O292">
            <v>7110.8781818054922</v>
          </cell>
          <cell r="P292">
            <v>7220.3025349362797</v>
          </cell>
          <cell r="Q292">
            <v>7314.6774692558083</v>
          </cell>
          <cell r="R292">
            <v>7420.8891804534815</v>
          </cell>
          <cell r="S292">
            <v>7528.7458318870858</v>
          </cell>
          <cell r="T292">
            <v>7638.1119742837</v>
          </cell>
          <cell r="U292">
            <v>7749.0306718322099</v>
          </cell>
          <cell r="V292">
            <v>7861.4874972671769</v>
          </cell>
          <cell r="W292">
            <v>8069.0840110651907</v>
          </cell>
          <cell r="X292">
            <v>8319.8268332421449</v>
          </cell>
          <cell r="Y292">
            <v>8441.2754382394123</v>
          </cell>
          <cell r="Z292">
            <v>8564.5357013865942</v>
          </cell>
          <cell r="AA292">
            <v>136136.53718265161</v>
          </cell>
        </row>
        <row r="293">
          <cell r="B293" t="str">
            <v xml:space="preserve">2.3.2.  Valor Fixo da Concessão </v>
          </cell>
          <cell r="G293">
            <v>27984.000000000004</v>
          </cell>
          <cell r="H293">
            <v>29220</v>
          </cell>
          <cell r="I293">
            <v>48756</v>
          </cell>
          <cell r="J293">
            <v>34824</v>
          </cell>
          <cell r="K293">
            <v>15264</v>
          </cell>
          <cell r="L293">
            <v>15264</v>
          </cell>
          <cell r="M293">
            <v>9020.312334001499</v>
          </cell>
          <cell r="N293">
            <v>4689.8787694284001</v>
          </cell>
          <cell r="O293">
            <v>4847.8943133494995</v>
          </cell>
          <cell r="P293">
            <v>4847.8943133494995</v>
          </cell>
          <cell r="Q293">
            <v>13527.982385558251</v>
          </cell>
          <cell r="R293">
            <v>15264</v>
          </cell>
          <cell r="S293">
            <v>15264</v>
          </cell>
          <cell r="T293">
            <v>15264</v>
          </cell>
          <cell r="U293">
            <v>15264</v>
          </cell>
          <cell r="V293">
            <v>15264</v>
          </cell>
          <cell r="W293">
            <v>15264</v>
          </cell>
          <cell r="X293">
            <v>15264</v>
          </cell>
          <cell r="Y293">
            <v>15264</v>
          </cell>
          <cell r="Z293">
            <v>15264</v>
          </cell>
          <cell r="AA293">
            <v>345621.9621156872</v>
          </cell>
        </row>
        <row r="294">
          <cell r="B294" t="str">
            <v>2.4.  DESEMBOLSOS  SOBRE O LUCRO     (2.4.1. + 2.4.2)</v>
          </cell>
          <cell r="G294">
            <v>4699.2958807269233</v>
          </cell>
          <cell r="H294">
            <v>5579.4520347876341</v>
          </cell>
          <cell r="I294">
            <v>4291.2101768471239</v>
          </cell>
          <cell r="J294">
            <v>36279.493982572843</v>
          </cell>
          <cell r="K294">
            <v>37429.216795737288</v>
          </cell>
          <cell r="L294">
            <v>38320.202153445265</v>
          </cell>
          <cell r="M294">
            <v>35699.013760128117</v>
          </cell>
          <cell r="N294">
            <v>37322.372416138649</v>
          </cell>
          <cell r="O294">
            <v>37254.268301000011</v>
          </cell>
          <cell r="P294">
            <v>37184.270558338903</v>
          </cell>
          <cell r="Q294">
            <v>34734.931741499058</v>
          </cell>
          <cell r="R294">
            <v>35780.992768214535</v>
          </cell>
          <cell r="S294">
            <v>36893.863784131987</v>
          </cell>
          <cell r="T294">
            <v>37470.187813851313</v>
          </cell>
          <cell r="U294">
            <v>37072.473473984937</v>
          </cell>
          <cell r="V294">
            <v>34326.736978664194</v>
          </cell>
          <cell r="W294">
            <v>32930.216994827875</v>
          </cell>
          <cell r="X294">
            <v>33803.039345075042</v>
          </cell>
          <cell r="Y294">
            <v>31677.832628316308</v>
          </cell>
          <cell r="Z294">
            <v>23661.680783673317</v>
          </cell>
          <cell r="AA294">
            <v>612410.75237196125</v>
          </cell>
        </row>
        <row r="295">
          <cell r="B295" t="str">
            <v xml:space="preserve">2.4.1.  Contribuição Social  </v>
          </cell>
          <cell r="G295">
            <v>1145.0414256307693</v>
          </cell>
          <cell r="H295">
            <v>1358.4126144939717</v>
          </cell>
          <cell r="I295">
            <v>1046.1115580235455</v>
          </cell>
          <cell r="J295">
            <v>8800.8470260782669</v>
          </cell>
          <cell r="K295">
            <v>9079.5677080575279</v>
          </cell>
          <cell r="L295">
            <v>9295.5641584109708</v>
          </cell>
          <cell r="M295">
            <v>8660.1245479098488</v>
          </cell>
          <cell r="N295">
            <v>9053.6660402760353</v>
          </cell>
          <cell r="O295">
            <v>9037.1559517575788</v>
          </cell>
          <cell r="P295">
            <v>9020.1868020215516</v>
          </cell>
          <cell r="Q295">
            <v>8426.4076949088612</v>
          </cell>
          <cell r="R295">
            <v>8679.9982468398866</v>
          </cell>
          <cell r="S295">
            <v>8949.7851597895751</v>
          </cell>
          <cell r="T295">
            <v>9089.500076085169</v>
          </cell>
          <cell r="U295">
            <v>8993.084478541803</v>
          </cell>
          <cell r="V295">
            <v>8327.4513887670819</v>
          </cell>
          <cell r="W295">
            <v>7988.9010896552427</v>
          </cell>
          <cell r="X295">
            <v>8200.4943866848607</v>
          </cell>
          <cell r="Y295">
            <v>7685.29275837971</v>
          </cell>
          <cell r="Z295">
            <v>5741.9832202844409</v>
          </cell>
          <cell r="AA295">
            <v>148579.57633259665</v>
          </cell>
        </row>
        <row r="296">
          <cell r="B296" t="str">
            <v xml:space="preserve">2.4.2.  Imposto de Renda  </v>
          </cell>
          <cell r="G296">
            <v>3554.2544550961538</v>
          </cell>
          <cell r="H296">
            <v>4221.0394202936623</v>
          </cell>
          <cell r="I296">
            <v>3245.0986188235784</v>
          </cell>
          <cell r="J296">
            <v>27478.646956494576</v>
          </cell>
          <cell r="K296">
            <v>28349.649087679762</v>
          </cell>
          <cell r="L296">
            <v>29024.637995034296</v>
          </cell>
          <cell r="M296">
            <v>27038.889212218266</v>
          </cell>
          <cell r="N296">
            <v>28268.70637586261</v>
          </cell>
          <cell r="O296">
            <v>28217.11234924243</v>
          </cell>
          <cell r="P296">
            <v>28164.083756317348</v>
          </cell>
          <cell r="Q296">
            <v>26308.524046590195</v>
          </cell>
          <cell r="R296">
            <v>27100.994521374651</v>
          </cell>
          <cell r="S296">
            <v>27944.078624342415</v>
          </cell>
          <cell r="T296">
            <v>28380.687737766144</v>
          </cell>
          <cell r="U296">
            <v>28079.388995443136</v>
          </cell>
          <cell r="V296">
            <v>25999.285589897114</v>
          </cell>
          <cell r="W296">
            <v>24941.315905172632</v>
          </cell>
          <cell r="X296">
            <v>25602.544958390183</v>
          </cell>
          <cell r="Y296">
            <v>23992.539869936598</v>
          </cell>
          <cell r="Z296">
            <v>17919.697563388876</v>
          </cell>
          <cell r="AA296">
            <v>463831.1760393646</v>
          </cell>
        </row>
        <row r="297">
          <cell r="B297" t="str">
            <v>3.  SALDO DO CAIXA     (1 - 2)</v>
          </cell>
          <cell r="G297">
            <v>-74107.923880726914</v>
          </cell>
          <cell r="H297">
            <v>-120345.23753478762</v>
          </cell>
          <cell r="I297">
            <v>-121630.86067684711</v>
          </cell>
          <cell r="J297">
            <v>-9719.1109825728345</v>
          </cell>
          <cell r="K297">
            <v>80706.520505662687</v>
          </cell>
          <cell r="L297">
            <v>83405.959547006205</v>
          </cell>
          <cell r="M297">
            <v>89914.729371124791</v>
          </cell>
          <cell r="N297">
            <v>90085.601027778204</v>
          </cell>
          <cell r="O297">
            <v>47140.469839822268</v>
          </cell>
          <cell r="P297">
            <v>73185.504782185017</v>
          </cell>
          <cell r="Q297">
            <v>112138.31734252622</v>
          </cell>
          <cell r="R297">
            <v>116669.16359614054</v>
          </cell>
          <cell r="S297">
            <v>99295.030964942707</v>
          </cell>
          <cell r="T297">
            <v>113830.58982880364</v>
          </cell>
          <cell r="U297">
            <v>78411.629811473627</v>
          </cell>
          <cell r="V297">
            <v>65143.589815854153</v>
          </cell>
          <cell r="W297">
            <v>113193.08713104203</v>
          </cell>
          <cell r="X297">
            <v>136644.58089390618</v>
          </cell>
          <cell r="Y297">
            <v>126988.8490278344</v>
          </cell>
          <cell r="Z297">
            <v>143881.27562216192</v>
          </cell>
          <cell r="AA297">
            <v>1244831.76603333</v>
          </cell>
        </row>
        <row r="298">
          <cell r="B298" t="str">
            <v xml:space="preserve">4. T.I.R. (Taxa Interna de Retorno) Anual do Projeto     </v>
          </cell>
          <cell r="G298">
            <v>0.18482198272984429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283242.32903350698</v>
          </cell>
          <cell r="H303">
            <v>287969.05948152556</v>
          </cell>
          <cell r="I303">
            <v>292775.11211849301</v>
          </cell>
          <cell r="J303">
            <v>297661.82668872463</v>
          </cell>
          <cell r="K303">
            <v>302630.5657302966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1464278.893052547</v>
          </cell>
        </row>
        <row r="304">
          <cell r="B304" t="str">
            <v>1.1.  RECEITAS     (1.1.1.+ ... + 1.1.4)</v>
          </cell>
          <cell r="G304">
            <v>283242.32903350698</v>
          </cell>
          <cell r="H304">
            <v>287969.05948152556</v>
          </cell>
          <cell r="I304">
            <v>292775.11211849301</v>
          </cell>
          <cell r="J304">
            <v>297661.82668872463</v>
          </cell>
          <cell r="K304">
            <v>302630.5657302966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1464278.893052547</v>
          </cell>
        </row>
        <row r="305">
          <cell r="B305" t="str">
            <v>1.1.1   Receitas de Pedágio</v>
          </cell>
          <cell r="G305">
            <v>274390.77790658275</v>
          </cell>
          <cell r="H305">
            <v>278969.79421749973</v>
          </cell>
          <cell r="I305">
            <v>283625.65383501293</v>
          </cell>
          <cell r="J305">
            <v>288359.6546353476</v>
          </cell>
          <cell r="K305">
            <v>293173.11657616671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1418518.9971706099</v>
          </cell>
        </row>
        <row r="306">
          <cell r="B306" t="str">
            <v>1.1.2   Outras Receitas Operacionais</v>
          </cell>
          <cell r="G306">
            <v>7479.656606994391</v>
          </cell>
          <cell r="H306">
            <v>7604.4766532976446</v>
          </cell>
          <cell r="I306">
            <v>7731.391382047118</v>
          </cell>
          <cell r="J306">
            <v>7860.436172232432</v>
          </cell>
          <cell r="K306">
            <v>7991.6470047642051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38667.60781933579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1371.8945199298544</v>
          </cell>
          <cell r="H308">
            <v>1394.7886107281797</v>
          </cell>
          <cell r="I308">
            <v>1418.0669014329922</v>
          </cell>
          <cell r="J308">
            <v>1441.7358811445981</v>
          </cell>
          <cell r="K308">
            <v>1465.8021493657147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7092.2880626013393</v>
          </cell>
        </row>
        <row r="309">
          <cell r="B309" t="str">
            <v>2.  DESEMBOLSOS     (2.1.+ ... + 2.4)</v>
          </cell>
          <cell r="G309">
            <v>150151.40143062337</v>
          </cell>
          <cell r="H309">
            <v>152091.30186380562</v>
          </cell>
          <cell r="I309">
            <v>154063.75696673157</v>
          </cell>
          <cell r="J309">
            <v>156069.31658471323</v>
          </cell>
          <cell r="K309">
            <v>158108.53991786425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770484.31676373794</v>
          </cell>
        </row>
        <row r="310">
          <cell r="B310" t="str">
            <v>2.1.  OPERACIONAIS     (2.1.1.+ ... + 2.1.8)</v>
          </cell>
          <cell r="G310">
            <v>76178.861366930083</v>
          </cell>
          <cell r="H310">
            <v>76605.028940894248</v>
          </cell>
          <cell r="I310">
            <v>77038.34829666563</v>
          </cell>
          <cell r="J310">
            <v>77478.940227166764</v>
          </cell>
          <cell r="K310">
            <v>77926.927580432341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385228.10641208902</v>
          </cell>
        </row>
        <row r="311">
          <cell r="B311" t="str">
            <v xml:space="preserve">2.1.1.  Pessoal / Administradores   </v>
          </cell>
          <cell r="G311">
            <v>34047</v>
          </cell>
          <cell r="H311">
            <v>34047</v>
          </cell>
          <cell r="I311">
            <v>34047</v>
          </cell>
          <cell r="J311">
            <v>34047</v>
          </cell>
          <cell r="K311">
            <v>34047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170235</v>
          </cell>
        </row>
        <row r="312">
          <cell r="B312" t="str">
            <v xml:space="preserve">2.1.2.  Conservação de Rotina  </v>
          </cell>
          <cell r="G312">
            <v>6997</v>
          </cell>
          <cell r="H312">
            <v>6997</v>
          </cell>
          <cell r="I312">
            <v>6997</v>
          </cell>
          <cell r="J312">
            <v>6997</v>
          </cell>
          <cell r="K312">
            <v>6997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34985</v>
          </cell>
        </row>
        <row r="313">
          <cell r="B313" t="str">
            <v xml:space="preserve">2.1.3.  Consumo   </v>
          </cell>
          <cell r="G313">
            <v>1135</v>
          </cell>
          <cell r="H313">
            <v>1135</v>
          </cell>
          <cell r="I313">
            <v>1135</v>
          </cell>
          <cell r="J313">
            <v>1135</v>
          </cell>
          <cell r="K313">
            <v>1135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5675</v>
          </cell>
        </row>
        <row r="314">
          <cell r="B314" t="str">
            <v>2.1.4.  Transportes</v>
          </cell>
          <cell r="G314">
            <v>5306</v>
          </cell>
          <cell r="H314">
            <v>5306</v>
          </cell>
          <cell r="I314">
            <v>5306</v>
          </cell>
          <cell r="J314">
            <v>5306</v>
          </cell>
          <cell r="K314">
            <v>5306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26530</v>
          </cell>
        </row>
        <row r="315">
          <cell r="B315" t="str">
            <v>2.1.5.  Diversas</v>
          </cell>
          <cell r="G315">
            <v>1745</v>
          </cell>
          <cell r="H315">
            <v>1745</v>
          </cell>
          <cell r="I315">
            <v>1745</v>
          </cell>
          <cell r="J315">
            <v>1745</v>
          </cell>
          <cell r="K315">
            <v>1745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8725</v>
          </cell>
        </row>
        <row r="316">
          <cell r="B316" t="str">
            <v>2.1.6.  Tributos s/ Faturamento</v>
          </cell>
          <cell r="G316">
            <v>25452.900236576013</v>
          </cell>
          <cell r="H316">
            <v>25877.656659633005</v>
          </cell>
          <cell r="I316">
            <v>26309.541183100519</v>
          </cell>
          <cell r="J316">
            <v>26748.67419992448</v>
          </cell>
          <cell r="K316">
            <v>27195.178151358057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131583.95043059209</v>
          </cell>
        </row>
        <row r="317">
          <cell r="B317" t="str">
            <v>2.1.7.  Seguros</v>
          </cell>
          <cell r="G317">
            <v>910</v>
          </cell>
          <cell r="H317">
            <v>910</v>
          </cell>
          <cell r="I317">
            <v>910</v>
          </cell>
          <cell r="J317">
            <v>910</v>
          </cell>
          <cell r="K317">
            <v>910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4550</v>
          </cell>
        </row>
        <row r="318">
          <cell r="B318" t="str">
            <v xml:space="preserve">2.1.8.  Garantias </v>
          </cell>
          <cell r="G318">
            <v>585.96113035407313</v>
          </cell>
          <cell r="H318">
            <v>587.37228126123932</v>
          </cell>
          <cell r="I318">
            <v>588.80711356511802</v>
          </cell>
          <cell r="J318">
            <v>590.26602724227405</v>
          </cell>
          <cell r="K318">
            <v>591.74942907427931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2944.1559814969837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8456.1130354073139</v>
          </cell>
          <cell r="H327">
            <v>8597.2281261239223</v>
          </cell>
          <cell r="I327">
            <v>8740.7113565117997</v>
          </cell>
          <cell r="J327">
            <v>8886.6027242274013</v>
          </cell>
          <cell r="K327">
            <v>9034.9429074279269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43715.598149698359</v>
          </cell>
        </row>
        <row r="328">
          <cell r="B328" t="str">
            <v>2.3.1.  Valor Variável da Concessão</v>
          </cell>
          <cell r="G328">
            <v>8456.1130354073139</v>
          </cell>
          <cell r="H328">
            <v>8597.2281261239223</v>
          </cell>
          <cell r="I328">
            <v>8740.7113565117997</v>
          </cell>
          <cell r="J328">
            <v>8886.6027242274013</v>
          </cell>
          <cell r="K328">
            <v>9034.9429074279269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43715.598149698359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65516.427028285972</v>
          </cell>
          <cell r="H330">
            <v>66889.044796787435</v>
          </cell>
          <cell r="I330">
            <v>68284.697313554134</v>
          </cell>
          <cell r="J330">
            <v>69703.77363331907</v>
          </cell>
          <cell r="K330">
            <v>71146.669430003996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341540.61220195063</v>
          </cell>
        </row>
        <row r="331">
          <cell r="B331" t="str">
            <v xml:space="preserve">2.4.1.  Contribuição Social  </v>
          </cell>
          <cell r="G331">
            <v>15888.58837049357</v>
          </cell>
          <cell r="H331">
            <v>16221.34419316059</v>
          </cell>
          <cell r="I331">
            <v>16559.684197225244</v>
          </cell>
          <cell r="J331">
            <v>16903.702698986439</v>
          </cell>
          <cell r="K331">
            <v>17253.495619394911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82826.815079260763</v>
          </cell>
        </row>
        <row r="332">
          <cell r="B332" t="str">
            <v xml:space="preserve">2.4.2.  Imposto de Renda  </v>
          </cell>
          <cell r="G332">
            <v>49627.838657792403</v>
          </cell>
          <cell r="H332">
            <v>50667.700603626843</v>
          </cell>
          <cell r="I332">
            <v>51725.01311632889</v>
          </cell>
          <cell r="J332">
            <v>52800.070934332623</v>
          </cell>
          <cell r="K332">
            <v>53893.173810609092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258713.79712268984</v>
          </cell>
        </row>
        <row r="333">
          <cell r="B333" t="str">
            <v>3.  SALDO DO CAIXA     (1 - 2)</v>
          </cell>
          <cell r="G333">
            <v>133090.9276028836</v>
          </cell>
          <cell r="H333">
            <v>135877.75761771994</v>
          </cell>
          <cell r="I333">
            <v>138711.35515176144</v>
          </cell>
          <cell r="J333">
            <v>141592.5101040114</v>
          </cell>
          <cell r="K333">
            <v>144522.02581243234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693794.57628880907</v>
          </cell>
        </row>
        <row r="334">
          <cell r="B334" t="str">
            <v xml:space="preserve">4. T.I.R. (Taxa Interna de Retorno) Anual do Projeto     </v>
          </cell>
          <cell r="G334">
            <v>0.19360997399325544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PRO-08"/>
      <sheetName val="PLANILHA ATUALIZADA"/>
      <sheetName val="Vínculo (2)"/>
      <sheetName val="DADOS"/>
      <sheetName val="TransComerc_Basc10m³"/>
      <sheetName val="TapaBuraco"/>
      <sheetName val="Te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  <sheetName val="PROJETO"/>
      <sheetName val="Serviço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ap do Sindicato na CBB 1002"/>
      <sheetName val="Resumo (x) Contab. "/>
      <sheetName val="EAP TUN1 - ORI"/>
      <sheetName val="Mem Calculo Pavimentação"/>
      <sheetName val="Quantidades Projeto"/>
      <sheetName val="ABC Projeto"/>
      <sheetName val="Memoria Calculo Geral"/>
      <sheetName val="Swap_do_Sindicato_na_CBB_1002"/>
      <sheetName val="Resumo_(x)_Contab__"/>
      <sheetName val="EAP_TUN1_-_OR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 de caixa"/>
      <sheetName val="fina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c"/>
      <sheetName val="od"/>
      <sheetName val="pop"/>
      <sheetName val="PIB"/>
      <sheetName val="gera_mun"/>
      <sheetName val="gera_zona"/>
      <sheetName val="grav"/>
      <sheetName val="imped"/>
      <sheetName val="auto"/>
      <sheetName val="moto"/>
      <sheetName val="matriz"/>
      <sheetName val="matag"/>
      <sheetName val="arrumar"/>
      <sheetName val="contagem"/>
      <sheetName val="centro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I2">
            <v>1.0640149302753084</v>
          </cell>
          <cell r="Q2">
            <v>40</v>
          </cell>
        </row>
        <row r="3">
          <cell r="I3">
            <v>-5.1512218017817996E-2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nchmark"/>
      <sheetName val="Cálculos"/>
      <sheetName val="Dados BLP"/>
      <sheetName val="CDI Acumulado"/>
      <sheetName val="Bloomberg"/>
      <sheetName val="Holidays"/>
      <sheetName val="BLP"/>
      <sheetName val="Registro"/>
      <sheetName val="Brazil Sovereign"/>
      <sheetName val="I. INICIO"/>
      <sheetName val="Curve"/>
      <sheetName val="Dados_BLP"/>
      <sheetName val="CDI_Acumulado"/>
      <sheetName val="Plano_3G"/>
      <sheetName val="Benchmark BLPV2"/>
      <sheetName val="CADASTRO"/>
      <sheetName val="TABELAS"/>
      <sheetName val="DIST"/>
      <sheetName val="MALHAD"/>
      <sheetName val="PUXADIA"/>
      <sheetName val="Base PEF"/>
      <sheetName val="MKT_Terr"/>
      <sheetName val="Lists"/>
      <sheetName val="KF6"/>
      <sheetName val="COTAÇÕES"/>
      <sheetName val="Sheet1"/>
      <sheetName val="Dados_BLP1"/>
      <sheetName val="CDI_Acumulado1"/>
      <sheetName val="Brazil_Sovereign"/>
      <sheetName val="Benchmark_BLPV2"/>
      <sheetName val="TARJETAS BLANCAS"/>
      <sheetName val="Dados_BLP2"/>
      <sheetName val="CDI_Acumulado2"/>
      <sheetName val="Brazil_Sovereign1"/>
      <sheetName val="Benchmark_BLPV21"/>
      <sheetName val="Base_PEF"/>
      <sheetName val="TARJETAS_BLANCAS"/>
      <sheetName val="bud99"/>
      <sheetName val="POA"/>
      <sheetName val="2001.10 Cerv"/>
      <sheetName val="PLAN SAC Cerveja"/>
      <sheetName val="PLAN SAC RefrigeNanc"/>
      <sheetName val="Relatório SDG"/>
      <sheetName val="BaseCerv"/>
      <sheetName val="BaseNanc"/>
      <sheetName val="2001.04 Cerv"/>
      <sheetName val="Farol SAC Cerveja"/>
      <sheetName val="2001.04 Nanc"/>
      <sheetName val="Farol SAC Refrigenanc"/>
      <sheetName val=""/>
      <sheetName val="MOL"/>
      <sheetName val="CLASIFICACION DE AI"/>
      <sheetName val="StartSheet"/>
      <sheetName val="ACUMULADO"/>
      <sheetName val="Netearnanal"/>
      <sheetName val="BDS"/>
      <sheetName val="Cover &amp; Parameters"/>
      <sheetName val="Dados_BLP3"/>
      <sheetName val="CDI_Acumulado3"/>
      <sheetName val="Brazil_Sovereign2"/>
      <sheetName val="Benchmark_BLPV22"/>
      <sheetName val="Base_PEF1"/>
      <sheetName val="TARJETAS_BLANCAS1"/>
      <sheetName val="2001_10_Cerv"/>
      <sheetName val="PLAN_SAC_Cerveja"/>
      <sheetName val="PLAN_SAC_RefrigeNanc"/>
      <sheetName val="Relatório_SDG"/>
      <sheetName val="2001_04_Cerv"/>
      <sheetName val="Farol_SAC_Cerveja"/>
      <sheetName val="2001_04_Nanc"/>
      <sheetName val="Farol_SAC_Refrigenanc"/>
      <sheetName val="CLASIFICACION_DE_AI"/>
      <sheetName val="Cover_&amp;_Parameters"/>
      <sheetName val="Dados_BLP4"/>
      <sheetName val="CDI_Acumulado4"/>
      <sheetName val="Brazil_Sovereign3"/>
      <sheetName val="Benchmark_BLPV23"/>
      <sheetName val="Base_PEF2"/>
      <sheetName val="TARJETAS_BLANCAS2"/>
      <sheetName val="2001_10_Cerv1"/>
      <sheetName val="PLAN_SAC_Cerveja1"/>
      <sheetName val="PLAN_SAC_RefrigeNanc1"/>
      <sheetName val="Relatório_SDG1"/>
      <sheetName val="2001_04_Cerv1"/>
      <sheetName val="Farol_SAC_Cerveja1"/>
      <sheetName val="2001_04_Nanc1"/>
      <sheetName val="Farol_SAC_Refrigenanc1"/>
      <sheetName val="CLASIFICACION_DE_AI1"/>
      <sheetName val="Cover_&amp;_Parameters1"/>
      <sheetName val="Share Price 2002"/>
      <sheetName val="marke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a de luz"/>
      <sheetName val="NF Telef. "/>
      <sheetName val="Sheet1"/>
      <sheetName val="Tickmarks"/>
      <sheetName val="#REF"/>
      <sheetName val="Dados BLP"/>
      <sheetName val="Comparativo 99X00"/>
      <sheetName val="Lead"/>
      <sheetName val="Tabela de Parâmetros"/>
      <sheetName val="E7_PUs"/>
      <sheetName val="base bradesco"/>
      <sheetName val="BLP"/>
      <sheetName val="Links"/>
      <sheetName val="BANCO"/>
      <sheetName val="CRITERIOS"/>
      <sheetName val="Worksheet in   Modelos de NFs"/>
      <sheetName val="RESULT0799"/>
      <sheetName val="Plan1"/>
      <sheetName val="Plano de Centro de Custo"/>
      <sheetName val="Brazil Sovereig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Página 16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  <cell r="L2" t="str">
            <v>K</v>
          </cell>
        </row>
        <row r="3">
          <cell r="H3" t="str">
            <v>TER</v>
          </cell>
          <cell r="L3">
            <v>0</v>
          </cell>
        </row>
        <row r="4">
          <cell r="H4" t="str">
            <v>PAV</v>
          </cell>
          <cell r="L4">
            <v>0</v>
          </cell>
        </row>
        <row r="5">
          <cell r="D5" t="str">
            <v xml:space="preserve">FASE 21 - SERVIÇOS PRELIMINARES :  </v>
          </cell>
          <cell r="H5" t="str">
            <v>PAV1</v>
          </cell>
          <cell r="L5">
            <v>0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  <cell r="L6">
            <v>0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  <cell r="L7">
            <v>0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  <cell r="L8">
            <v>0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  <cell r="L9">
            <v>0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  <cell r="L10">
            <v>0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  <cell r="L11">
            <v>0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  <cell r="L12">
            <v>0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  <cell r="L13">
            <v>0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  <cell r="L14">
            <v>0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_1A"/>
      <sheetName val="Tarifa Antecipada"/>
      <sheetName val="Estudo Impostos"/>
      <sheetName val="QUADRO_2A"/>
      <sheetName val="QUADRO_3A"/>
      <sheetName val="QUADRO_5A"/>
      <sheetName val="QUADRO_6A"/>
      <sheetName val="6A-Comp "/>
      <sheetName val="QUADRO_2B"/>
      <sheetName val="QUADRO_5B"/>
      <sheetName val="QUADRO_7B"/>
      <sheetName val="QUADRO_8B"/>
      <sheetName val="Equipamentos"/>
      <sheetName val="Resumo Eqtos"/>
      <sheetName val="Resumo Investimentos"/>
      <sheetName val="Investimentos - Depreciação"/>
      <sheetName val="Pavimentação - Depreciação"/>
      <sheetName val="Sinalização - Depreciação"/>
      <sheetName val="Meio Ambiente"/>
      <sheetName val="Comparativo"/>
      <sheetName val="C.Fin. COMISSÃO -PRxPVx1Ax2Ax3A"/>
      <sheetName val="Cronograma 3ª adeq"/>
      <sheetName val="Cronograma 2ª adeq "/>
      <sheetName val="Tabela 1"/>
      <sheetName val="Tabela 2"/>
      <sheetName val="Tabela 3"/>
      <sheetName val="Pavimento aux."/>
      <sheetName val="Marginal Norte"/>
      <sheetName val="Baleia"/>
      <sheetName val="3ª Adeq rev8"/>
      <sheetName val="Tarifa_Antecipada"/>
      <sheetName val="Estudo_Impostos"/>
      <sheetName val="6A-Comp_"/>
      <sheetName val="Resumo_Eqtos"/>
      <sheetName val="Resumo_Investimentos"/>
      <sheetName val="Investimentos_-_Depreciação"/>
      <sheetName val="Pavimentação_-_Depreciação"/>
      <sheetName val="Sinalização_-_Depreciação"/>
      <sheetName val="Meio_Ambiente"/>
      <sheetName val="C_Fin__COMISSÃO_-PRxPVx1Ax2Ax3A"/>
      <sheetName val="Cronograma_3ª_adeq"/>
      <sheetName val="Cronograma_2ª_adeq_"/>
      <sheetName val="Tabela_1"/>
      <sheetName val="Tabela_2"/>
      <sheetName val="Tabela_3"/>
      <sheetName val="Pavimento_aux_"/>
      <sheetName val="Marginal_Norte"/>
      <sheetName val="3ª_Adeq_rev8"/>
      <sheetName val="Tarifa_Antecipada1"/>
      <sheetName val="Estudo_Impostos1"/>
      <sheetName val="6A-Comp_1"/>
      <sheetName val="Resumo_Eqtos1"/>
      <sheetName val="Resumo_Investimentos1"/>
      <sheetName val="Investimentos_-_Depreciação1"/>
      <sheetName val="Pavimentação_-_Depreciação1"/>
      <sheetName val="Sinalização_-_Depreciação1"/>
      <sheetName val="Meio_Ambiente1"/>
      <sheetName val="C_Fin__COMISSÃO_-PRxPVx1Ax2Ax31"/>
      <sheetName val="Cronograma_3ª_adeq1"/>
      <sheetName val="Cronograma_2ª_adeq_1"/>
      <sheetName val="Tabela_11"/>
      <sheetName val="Tabela_21"/>
      <sheetName val="Tabela_31"/>
      <sheetName val="Pavimento_aux_1"/>
      <sheetName val="Marginal_Norte1"/>
      <sheetName val="3ª_Adeq_rev81"/>
      <sheetName val="Tarifa_Antecipada2"/>
      <sheetName val="Estudo_Impostos2"/>
      <sheetName val="6A-Comp_2"/>
      <sheetName val="Resumo_Eqtos2"/>
      <sheetName val="Resumo_Investimentos2"/>
      <sheetName val="Investimentos_-_Depreciação2"/>
      <sheetName val="Pavimentação_-_Depreciação2"/>
      <sheetName val="Sinalização_-_Depreciação2"/>
      <sheetName val="Meio_Ambiente2"/>
      <sheetName val="C_Fin__COMISSÃO_-PRxPVx1Ax2Ax32"/>
      <sheetName val="Cronograma_3ª_adeq2"/>
      <sheetName val="Cronograma_2ª_adeq_2"/>
      <sheetName val="Tabela_12"/>
      <sheetName val="Tabela_22"/>
      <sheetName val="Tabela_32"/>
      <sheetName val="Pavimento_aux_2"/>
      <sheetName val="Marginal_Norte2"/>
      <sheetName val="3ª_Adeq_rev82"/>
      <sheetName val="Tarifa_Antecipada3"/>
      <sheetName val="Estudo_Impostos3"/>
      <sheetName val="6A-Comp_3"/>
      <sheetName val="Resumo_Eqtos3"/>
      <sheetName val="Resumo_Investimentos3"/>
      <sheetName val="Investimentos_-_Depreciação3"/>
      <sheetName val="Pavimentação_-_Depreciação3"/>
      <sheetName val="Sinalização_-_Depreciação3"/>
      <sheetName val="Meio_Ambiente3"/>
      <sheetName val="C_Fin__COMISSÃO_-PRxPVx1Ax2Ax33"/>
      <sheetName val="Cronograma_3ª_adeq3"/>
      <sheetName val="Cronograma_2ª_adeq_3"/>
      <sheetName val="Tabela_13"/>
      <sheetName val="Tabela_23"/>
      <sheetName val="Tabela_33"/>
      <sheetName val="Pavimento_aux_3"/>
      <sheetName val="Marginal_Norte3"/>
      <sheetName val="3ª_Adeq_rev83"/>
      <sheetName val="Tarifa_Antecipada4"/>
      <sheetName val="Estudo_Impostos4"/>
      <sheetName val="6A-Comp_4"/>
      <sheetName val="Resumo_Eqtos4"/>
      <sheetName val="Resumo_Investimentos4"/>
      <sheetName val="Investimentos_-_Depreciação4"/>
      <sheetName val="Pavimentação_-_Depreciação4"/>
      <sheetName val="Sinalização_-_Depreciação4"/>
      <sheetName val="Meio_Ambiente4"/>
      <sheetName val="C_Fin__COMISSÃO_-PRxPVx1Ax2Ax34"/>
      <sheetName val="Cronograma_3ª_adeq4"/>
      <sheetName val="Cronograma_2ª_adeq_4"/>
      <sheetName val="Tabela_14"/>
      <sheetName val="Tabela_24"/>
      <sheetName val="Tabela_34"/>
      <sheetName val="Pavimento_aux_4"/>
      <sheetName val="Marginal_Norte4"/>
      <sheetName val="3ª_Adeq_rev84"/>
      <sheetName val="Tarifa_Antecipada5"/>
      <sheetName val="Estudo_Impostos5"/>
      <sheetName val="6A-Comp_5"/>
      <sheetName val="Resumo_Eqtos5"/>
      <sheetName val="Resumo_Investimentos5"/>
      <sheetName val="Investimentos_-_Depreciação5"/>
      <sheetName val="Pavimentação_-_Depreciação5"/>
      <sheetName val="Sinalização_-_Depreciação5"/>
      <sheetName val="Meio_Ambiente5"/>
      <sheetName val="C_Fin__COMISSÃO_-PRxPVx1Ax2Ax35"/>
      <sheetName val="Cronograma_3ª_adeq5"/>
      <sheetName val="Cronograma_2ª_adeq_5"/>
      <sheetName val="Tabela_15"/>
      <sheetName val="Tabela_25"/>
      <sheetName val="Tabela_35"/>
      <sheetName val="Pavimento_aux_5"/>
      <sheetName val="Marginal_Norte5"/>
      <sheetName val="3ª_Adeq_rev85"/>
      <sheetName val="Tarifa_Antecipada6"/>
      <sheetName val="Estudo_Impostos6"/>
      <sheetName val="6A-Comp_6"/>
      <sheetName val="Resumo_Eqtos6"/>
      <sheetName val="Resumo_Investimentos6"/>
      <sheetName val="Investimentos_-_Depreciação6"/>
      <sheetName val="Pavimentação_-_Depreciação6"/>
      <sheetName val="Sinalização_-_Depreciação6"/>
      <sheetName val="Meio_Ambiente6"/>
      <sheetName val="C_Fin__COMISSÃO_-PRxPVx1Ax2Ax36"/>
      <sheetName val="Cronograma_3ª_adeq6"/>
      <sheetName val="Cronograma_2ª_adeq_6"/>
      <sheetName val="Tabela_16"/>
      <sheetName val="Tabela_26"/>
      <sheetName val="Tabela_36"/>
      <sheetName val="Pavimento_aux_6"/>
      <sheetName val="Marginal_Norte6"/>
      <sheetName val="3ª_Adeq_rev8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"/>
      <sheetName val="BDG"/>
      <sheetName val="Orc"/>
      <sheetName val="ConsRot"/>
      <sheetName val="Investim"/>
      <sheetName val="Receitas"/>
      <sheetName val="Adm"/>
      <sheetName val="Pres"/>
      <sheetName val="Resumo"/>
      <sheetName val="SegTval"/>
    </sheetNames>
    <sheetDataSet>
      <sheetData sheetId="0" refreshError="1"/>
      <sheetData sheetId="1" refreshError="1"/>
      <sheetData sheetId="2" refreshError="1">
        <row r="3">
          <cell r="P3" t="str">
            <v>Abr_03</v>
          </cell>
          <cell r="AG3" t="str">
            <v>Acum Ago</v>
          </cell>
        </row>
        <row r="4">
          <cell r="P4">
            <v>0</v>
          </cell>
          <cell r="AG4">
            <v>0</v>
          </cell>
        </row>
        <row r="5">
          <cell r="P5">
            <v>0</v>
          </cell>
          <cell r="AG5">
            <v>0</v>
          </cell>
        </row>
        <row r="6">
          <cell r="P6">
            <v>4.8840000000000005E-4</v>
          </cell>
          <cell r="AG6">
            <v>3.8103999999999998E-3</v>
          </cell>
        </row>
        <row r="7">
          <cell r="P7">
            <v>1.373940482181818</v>
          </cell>
          <cell r="AG7">
            <v>10.719211329454543</v>
          </cell>
        </row>
        <row r="8">
          <cell r="P8">
            <v>0</v>
          </cell>
          <cell r="AG8">
            <v>0</v>
          </cell>
        </row>
        <row r="9">
          <cell r="P9">
            <v>0.129567272727273</v>
          </cell>
          <cell r="AG9">
            <v>1.0108581818181839</v>
          </cell>
        </row>
        <row r="10">
          <cell r="P10">
            <v>4.4935935770181823</v>
          </cell>
          <cell r="AG10">
            <v>35.058126465745453</v>
          </cell>
        </row>
        <row r="11">
          <cell r="P11">
            <v>7.2746624999999998</v>
          </cell>
          <cell r="AG11">
            <v>58.197299999999991</v>
          </cell>
        </row>
        <row r="12">
          <cell r="P12">
            <v>0</v>
          </cell>
          <cell r="AG12">
            <v>0</v>
          </cell>
        </row>
        <row r="13">
          <cell r="P13">
            <v>1.795992997302144</v>
          </cell>
          <cell r="AG13">
            <v>14.011981402375291</v>
          </cell>
        </row>
        <row r="14">
          <cell r="P14">
            <v>0.48876558713135998</v>
          </cell>
          <cell r="AG14">
            <v>3.8132522383401595</v>
          </cell>
        </row>
        <row r="15">
          <cell r="P15">
            <v>0.65194545802067971</v>
          </cell>
          <cell r="AG15">
            <v>5.0863492490622395</v>
          </cell>
        </row>
        <row r="16">
          <cell r="P16">
            <v>1.3464616725381819</v>
          </cell>
          <cell r="AG16">
            <v>10.504827102865455</v>
          </cell>
        </row>
        <row r="17">
          <cell r="P17">
            <v>0</v>
          </cell>
          <cell r="AG17">
            <v>0</v>
          </cell>
        </row>
        <row r="18">
          <cell r="P18">
            <v>16.033950000000001</v>
          </cell>
          <cell r="AG18">
            <v>125.09370000000003</v>
          </cell>
        </row>
        <row r="19">
          <cell r="P19">
            <v>1.840964764469688</v>
          </cell>
          <cell r="AG19">
            <v>15.132730363940837</v>
          </cell>
        </row>
        <row r="20">
          <cell r="P20">
            <v>0</v>
          </cell>
          <cell r="AG20">
            <v>0</v>
          </cell>
        </row>
        <row r="21">
          <cell r="P21">
            <v>5.4050000000000002</v>
          </cell>
          <cell r="AG21">
            <v>43.24</v>
          </cell>
        </row>
        <row r="22">
          <cell r="P22">
            <v>0</v>
          </cell>
          <cell r="AG22">
            <v>0</v>
          </cell>
        </row>
        <row r="23">
          <cell r="P23">
            <v>0</v>
          </cell>
          <cell r="AG23">
            <v>0</v>
          </cell>
        </row>
        <row r="24">
          <cell r="P24">
            <v>0.109672218</v>
          </cell>
          <cell r="AG24">
            <v>0.85564090800000014</v>
          </cell>
        </row>
        <row r="25">
          <cell r="P25">
            <v>0</v>
          </cell>
          <cell r="AG25">
            <v>0</v>
          </cell>
        </row>
        <row r="26">
          <cell r="P26">
            <v>0.39627000000000001</v>
          </cell>
          <cell r="AG26">
            <v>3.0916199999999994</v>
          </cell>
        </row>
        <row r="27">
          <cell r="P27">
            <v>0.11</v>
          </cell>
          <cell r="AG27">
            <v>0.88</v>
          </cell>
        </row>
        <row r="28">
          <cell r="P28">
            <v>0</v>
          </cell>
          <cell r="AG28">
            <v>0</v>
          </cell>
        </row>
        <row r="29">
          <cell r="P29">
            <v>0</v>
          </cell>
          <cell r="AG29">
            <v>0</v>
          </cell>
        </row>
        <row r="30">
          <cell r="P30">
            <v>0</v>
          </cell>
          <cell r="AG30">
            <v>0</v>
          </cell>
        </row>
        <row r="31">
          <cell r="P31">
            <v>0</v>
          </cell>
          <cell r="AG31">
            <v>0</v>
          </cell>
        </row>
        <row r="32">
          <cell r="P32">
            <v>0</v>
          </cell>
          <cell r="AG32">
            <v>0</v>
          </cell>
        </row>
        <row r="33">
          <cell r="P33">
            <v>0</v>
          </cell>
          <cell r="AG33">
            <v>0</v>
          </cell>
        </row>
        <row r="34">
          <cell r="P34">
            <v>0</v>
          </cell>
          <cell r="AG34">
            <v>0</v>
          </cell>
        </row>
        <row r="35">
          <cell r="P35">
            <v>0</v>
          </cell>
          <cell r="AG35">
            <v>0</v>
          </cell>
        </row>
        <row r="36">
          <cell r="P36">
            <v>0</v>
          </cell>
          <cell r="AG36">
            <v>0</v>
          </cell>
        </row>
        <row r="37">
          <cell r="P37">
            <v>0</v>
          </cell>
          <cell r="AG37">
            <v>0</v>
          </cell>
        </row>
        <row r="38">
          <cell r="P38">
            <v>0</v>
          </cell>
          <cell r="AG38">
            <v>0</v>
          </cell>
        </row>
        <row r="39">
          <cell r="P39">
            <v>0</v>
          </cell>
          <cell r="AG39">
            <v>0</v>
          </cell>
        </row>
        <row r="40">
          <cell r="P40">
            <v>0</v>
          </cell>
          <cell r="AG40">
            <v>0</v>
          </cell>
        </row>
        <row r="41">
          <cell r="P41">
            <v>0</v>
          </cell>
          <cell r="AG41">
            <v>0</v>
          </cell>
        </row>
        <row r="42">
          <cell r="P42">
            <v>0</v>
          </cell>
          <cell r="AG42">
            <v>0</v>
          </cell>
        </row>
        <row r="43">
          <cell r="P43">
            <v>1.4</v>
          </cell>
          <cell r="AG43">
            <v>11.200000000000001</v>
          </cell>
        </row>
        <row r="44">
          <cell r="P44">
            <v>0</v>
          </cell>
          <cell r="AG44">
            <v>0</v>
          </cell>
        </row>
        <row r="45">
          <cell r="P45">
            <v>0</v>
          </cell>
          <cell r="AG45">
            <v>0</v>
          </cell>
        </row>
        <row r="46">
          <cell r="P46">
            <v>0</v>
          </cell>
          <cell r="AG46">
            <v>0</v>
          </cell>
        </row>
        <row r="47">
          <cell r="P47">
            <v>0</v>
          </cell>
          <cell r="AG47">
            <v>0</v>
          </cell>
        </row>
        <row r="48">
          <cell r="P48">
            <v>0</v>
          </cell>
          <cell r="AG48">
            <v>0</v>
          </cell>
        </row>
        <row r="49">
          <cell r="P49">
            <v>0</v>
          </cell>
          <cell r="AG49">
            <v>0</v>
          </cell>
        </row>
        <row r="50">
          <cell r="P50">
            <v>0</v>
          </cell>
          <cell r="AG50">
            <v>0</v>
          </cell>
        </row>
        <row r="51">
          <cell r="P51">
            <v>0</v>
          </cell>
          <cell r="AG51">
            <v>0</v>
          </cell>
        </row>
        <row r="52">
          <cell r="P52">
            <v>0</v>
          </cell>
          <cell r="AG52">
            <v>0</v>
          </cell>
        </row>
        <row r="53">
          <cell r="P53">
            <v>0</v>
          </cell>
          <cell r="AG53">
            <v>0</v>
          </cell>
        </row>
        <row r="54">
          <cell r="P54">
            <v>0.4</v>
          </cell>
          <cell r="AG54">
            <v>3.1999999999999997</v>
          </cell>
        </row>
        <row r="55">
          <cell r="P55">
            <v>0</v>
          </cell>
          <cell r="AG55">
            <v>0</v>
          </cell>
        </row>
        <row r="56">
          <cell r="P56">
            <v>0</v>
          </cell>
          <cell r="AG56">
            <v>0</v>
          </cell>
        </row>
        <row r="57">
          <cell r="P57">
            <v>0</v>
          </cell>
          <cell r="AG57">
            <v>0</v>
          </cell>
        </row>
        <row r="58">
          <cell r="P58">
            <v>0</v>
          </cell>
          <cell r="AG58">
            <v>0</v>
          </cell>
        </row>
        <row r="59">
          <cell r="P59">
            <v>0</v>
          </cell>
          <cell r="AG59">
            <v>0</v>
          </cell>
        </row>
        <row r="60">
          <cell r="P60">
            <v>0</v>
          </cell>
          <cell r="AG60">
            <v>0</v>
          </cell>
        </row>
        <row r="61">
          <cell r="P61">
            <v>0.11</v>
          </cell>
          <cell r="AG61">
            <v>0.88</v>
          </cell>
        </row>
        <row r="62">
          <cell r="P62">
            <v>0</v>
          </cell>
          <cell r="AG62">
            <v>0</v>
          </cell>
        </row>
        <row r="63">
          <cell r="P63">
            <v>0</v>
          </cell>
          <cell r="AG63">
            <v>1.4</v>
          </cell>
        </row>
        <row r="64">
          <cell r="P64">
            <v>0</v>
          </cell>
          <cell r="AG64">
            <v>0</v>
          </cell>
        </row>
        <row r="65">
          <cell r="P65">
            <v>0</v>
          </cell>
          <cell r="AG65">
            <v>0</v>
          </cell>
        </row>
        <row r="66">
          <cell r="P66">
            <v>0</v>
          </cell>
          <cell r="AG66">
            <v>0</v>
          </cell>
        </row>
        <row r="67">
          <cell r="P67">
            <v>0</v>
          </cell>
          <cell r="AG67">
            <v>0</v>
          </cell>
        </row>
        <row r="68">
          <cell r="P68">
            <v>0</v>
          </cell>
          <cell r="AG68">
            <v>0</v>
          </cell>
        </row>
        <row r="69">
          <cell r="P69">
            <v>0</v>
          </cell>
          <cell r="AG69">
            <v>0</v>
          </cell>
        </row>
        <row r="70">
          <cell r="P70">
            <v>0</v>
          </cell>
          <cell r="AG70">
            <v>0</v>
          </cell>
        </row>
        <row r="71">
          <cell r="P71">
            <v>0</v>
          </cell>
          <cell r="AG71">
            <v>0</v>
          </cell>
        </row>
        <row r="72">
          <cell r="P72">
            <v>0</v>
          </cell>
          <cell r="AG72">
            <v>0</v>
          </cell>
        </row>
        <row r="73">
          <cell r="P73">
            <v>0</v>
          </cell>
          <cell r="AG73">
            <v>0</v>
          </cell>
        </row>
        <row r="74">
          <cell r="P74">
            <v>0</v>
          </cell>
          <cell r="AG74">
            <v>0</v>
          </cell>
        </row>
        <row r="75">
          <cell r="P75">
            <v>0</v>
          </cell>
          <cell r="AG75">
            <v>30</v>
          </cell>
        </row>
        <row r="76">
          <cell r="P76">
            <v>0</v>
          </cell>
          <cell r="AG76">
            <v>0</v>
          </cell>
        </row>
        <row r="77">
          <cell r="P77">
            <v>0</v>
          </cell>
          <cell r="AG77">
            <v>0</v>
          </cell>
        </row>
        <row r="78">
          <cell r="P78">
            <v>0</v>
          </cell>
          <cell r="AG78">
            <v>0</v>
          </cell>
        </row>
        <row r="79">
          <cell r="P79">
            <v>0</v>
          </cell>
          <cell r="AG79">
            <v>0</v>
          </cell>
        </row>
        <row r="80">
          <cell r="P80">
            <v>0</v>
          </cell>
          <cell r="AG80">
            <v>0</v>
          </cell>
        </row>
        <row r="81">
          <cell r="P81">
            <v>0</v>
          </cell>
          <cell r="AG81">
            <v>0</v>
          </cell>
        </row>
        <row r="82">
          <cell r="P82">
            <v>0</v>
          </cell>
          <cell r="AG82">
            <v>0</v>
          </cell>
        </row>
        <row r="83">
          <cell r="P83">
            <v>0</v>
          </cell>
          <cell r="AG83">
            <v>0</v>
          </cell>
        </row>
        <row r="84">
          <cell r="P84">
            <v>0</v>
          </cell>
          <cell r="AG84">
            <v>0</v>
          </cell>
        </row>
        <row r="85">
          <cell r="P85">
            <v>0</v>
          </cell>
          <cell r="AG85">
            <v>0</v>
          </cell>
        </row>
        <row r="86">
          <cell r="P86">
            <v>0</v>
          </cell>
          <cell r="AG86">
            <v>0</v>
          </cell>
        </row>
        <row r="87">
          <cell r="P87">
            <v>0</v>
          </cell>
          <cell r="AG87">
            <v>0</v>
          </cell>
        </row>
        <row r="88">
          <cell r="P88">
            <v>0</v>
          </cell>
          <cell r="AG88">
            <v>0</v>
          </cell>
        </row>
        <row r="89">
          <cell r="P89">
            <v>0</v>
          </cell>
          <cell r="AG89">
            <v>0</v>
          </cell>
        </row>
        <row r="90">
          <cell r="P90">
            <v>0</v>
          </cell>
          <cell r="AG90">
            <v>0</v>
          </cell>
        </row>
        <row r="91">
          <cell r="P91">
            <v>0</v>
          </cell>
          <cell r="AG91">
            <v>0</v>
          </cell>
        </row>
        <row r="92">
          <cell r="P92">
            <v>0</v>
          </cell>
          <cell r="AG92">
            <v>0</v>
          </cell>
        </row>
        <row r="93">
          <cell r="P93">
            <v>0</v>
          </cell>
          <cell r="AG93">
            <v>0</v>
          </cell>
        </row>
        <row r="94">
          <cell r="P94">
            <v>0</v>
          </cell>
          <cell r="AG94">
            <v>0</v>
          </cell>
        </row>
        <row r="95">
          <cell r="P95">
            <v>0</v>
          </cell>
          <cell r="AG95">
            <v>0</v>
          </cell>
        </row>
        <row r="96">
          <cell r="P96">
            <v>1.6</v>
          </cell>
          <cell r="AG96">
            <v>12.799999999999999</v>
          </cell>
        </row>
        <row r="97">
          <cell r="P97">
            <v>0</v>
          </cell>
          <cell r="AG97">
            <v>0</v>
          </cell>
        </row>
        <row r="98">
          <cell r="P98">
            <v>0</v>
          </cell>
          <cell r="AG98">
            <v>0</v>
          </cell>
        </row>
        <row r="99">
          <cell r="P99">
            <v>0</v>
          </cell>
          <cell r="AG99">
            <v>0</v>
          </cell>
        </row>
        <row r="100">
          <cell r="P100">
            <v>0</v>
          </cell>
          <cell r="AG100">
            <v>0</v>
          </cell>
        </row>
        <row r="101">
          <cell r="P101">
            <v>0</v>
          </cell>
          <cell r="AG101">
            <v>0</v>
          </cell>
        </row>
        <row r="102">
          <cell r="P102">
            <v>0</v>
          </cell>
          <cell r="AG102">
            <v>0</v>
          </cell>
        </row>
        <row r="103">
          <cell r="P103">
            <v>0</v>
          </cell>
          <cell r="AG103">
            <v>0</v>
          </cell>
        </row>
        <row r="104">
          <cell r="P104">
            <v>0</v>
          </cell>
          <cell r="AG104">
            <v>0</v>
          </cell>
        </row>
        <row r="105">
          <cell r="P105">
            <v>0</v>
          </cell>
          <cell r="AG105">
            <v>0</v>
          </cell>
        </row>
        <row r="106">
          <cell r="P106">
            <v>0</v>
          </cell>
          <cell r="AG106">
            <v>0</v>
          </cell>
        </row>
        <row r="107">
          <cell r="P107">
            <v>0</v>
          </cell>
          <cell r="AG107">
            <v>0</v>
          </cell>
        </row>
        <row r="108">
          <cell r="P108">
            <v>0</v>
          </cell>
          <cell r="AG108">
            <v>0</v>
          </cell>
        </row>
        <row r="109">
          <cell r="P109">
            <v>0</v>
          </cell>
          <cell r="AG109">
            <v>0</v>
          </cell>
        </row>
        <row r="110">
          <cell r="P110">
            <v>0</v>
          </cell>
          <cell r="AG110">
            <v>0</v>
          </cell>
        </row>
        <row r="111">
          <cell r="P111">
            <v>0</v>
          </cell>
          <cell r="AG111">
            <v>0</v>
          </cell>
        </row>
        <row r="112">
          <cell r="P112">
            <v>1.7</v>
          </cell>
          <cell r="AG112">
            <v>13.599999999999998</v>
          </cell>
        </row>
        <row r="113">
          <cell r="P113">
            <v>0</v>
          </cell>
          <cell r="AG113">
            <v>0</v>
          </cell>
        </row>
        <row r="114">
          <cell r="P114">
            <v>0</v>
          </cell>
          <cell r="AG114">
            <v>0</v>
          </cell>
        </row>
        <row r="115">
          <cell r="P115">
            <v>0</v>
          </cell>
          <cell r="AG115">
            <v>0</v>
          </cell>
        </row>
        <row r="116">
          <cell r="P116">
            <v>0</v>
          </cell>
          <cell r="AG116">
            <v>0</v>
          </cell>
        </row>
        <row r="117">
          <cell r="P117">
            <v>0</v>
          </cell>
          <cell r="AG117">
            <v>0</v>
          </cell>
        </row>
        <row r="118">
          <cell r="P118">
            <v>0</v>
          </cell>
          <cell r="AG118">
            <v>0</v>
          </cell>
        </row>
        <row r="119">
          <cell r="P119">
            <v>0</v>
          </cell>
          <cell r="AG119">
            <v>0</v>
          </cell>
        </row>
        <row r="120">
          <cell r="P120">
            <v>0</v>
          </cell>
          <cell r="AG120">
            <v>0</v>
          </cell>
        </row>
        <row r="121">
          <cell r="P121">
            <v>0</v>
          </cell>
          <cell r="AG121">
            <v>0</v>
          </cell>
        </row>
        <row r="122">
          <cell r="P122">
            <v>0</v>
          </cell>
          <cell r="AG122">
            <v>0</v>
          </cell>
        </row>
        <row r="123">
          <cell r="P123">
            <v>0</v>
          </cell>
          <cell r="AG123">
            <v>0</v>
          </cell>
        </row>
        <row r="124">
          <cell r="P124">
            <v>0</v>
          </cell>
          <cell r="AG124">
            <v>0</v>
          </cell>
        </row>
        <row r="125">
          <cell r="P125">
            <v>0</v>
          </cell>
          <cell r="AG125">
            <v>0</v>
          </cell>
        </row>
        <row r="126">
          <cell r="P126">
            <v>0</v>
          </cell>
          <cell r="AG126">
            <v>0</v>
          </cell>
        </row>
        <row r="127">
          <cell r="P127">
            <v>0</v>
          </cell>
          <cell r="AG127">
            <v>0</v>
          </cell>
        </row>
        <row r="128">
          <cell r="P128">
            <v>0</v>
          </cell>
          <cell r="AG128">
            <v>0</v>
          </cell>
        </row>
        <row r="129">
          <cell r="P129">
            <v>0</v>
          </cell>
          <cell r="AG129">
            <v>0</v>
          </cell>
        </row>
        <row r="130">
          <cell r="P130">
            <v>0</v>
          </cell>
          <cell r="AG130">
            <v>0</v>
          </cell>
        </row>
        <row r="131">
          <cell r="P131">
            <v>0</v>
          </cell>
          <cell r="AG131">
            <v>0</v>
          </cell>
        </row>
        <row r="132">
          <cell r="P132">
            <v>0</v>
          </cell>
          <cell r="AG132">
            <v>0</v>
          </cell>
        </row>
        <row r="133">
          <cell r="P133">
            <v>0</v>
          </cell>
          <cell r="AG133">
            <v>0</v>
          </cell>
        </row>
        <row r="134">
          <cell r="P134">
            <v>0</v>
          </cell>
          <cell r="AG134">
            <v>0</v>
          </cell>
        </row>
        <row r="135">
          <cell r="P135">
            <v>0.45950669999999999</v>
          </cell>
          <cell r="AG135">
            <v>3.5849802</v>
          </cell>
        </row>
        <row r="136">
          <cell r="P136">
            <v>0</v>
          </cell>
          <cell r="AG136">
            <v>0</v>
          </cell>
        </row>
        <row r="137">
          <cell r="P137">
            <v>0.65505199999999997</v>
          </cell>
          <cell r="AG137">
            <v>5.2404159999999997</v>
          </cell>
        </row>
        <row r="138">
          <cell r="P138">
            <v>2.3796352843181818</v>
          </cell>
          <cell r="AG138">
            <v>18.576478409545459</v>
          </cell>
        </row>
        <row r="139">
          <cell r="P139">
            <v>0</v>
          </cell>
          <cell r="AG139">
            <v>0</v>
          </cell>
        </row>
        <row r="140">
          <cell r="P140">
            <v>2.4750255272727277</v>
          </cell>
          <cell r="AG140">
            <v>19.309658618181821</v>
          </cell>
        </row>
        <row r="141">
          <cell r="P141">
            <v>7.7828071651818176</v>
          </cell>
          <cell r="AG141">
            <v>60.756011739454536</v>
          </cell>
        </row>
        <row r="142">
          <cell r="P142">
            <v>2.03384375</v>
          </cell>
          <cell r="AG142">
            <v>16.270749999999996</v>
          </cell>
        </row>
        <row r="143">
          <cell r="P143">
            <v>0</v>
          </cell>
          <cell r="AG143">
            <v>0</v>
          </cell>
        </row>
        <row r="144">
          <cell r="P144">
            <v>3.1106211383929443</v>
          </cell>
          <cell r="AG144">
            <v>24.282875110497756</v>
          </cell>
        </row>
        <row r="145">
          <cell r="P145">
            <v>0.84653145604334989</v>
          </cell>
          <cell r="AG145">
            <v>6.6083964294116981</v>
          </cell>
        </row>
        <row r="146">
          <cell r="P146">
            <v>1.1291554732366396</v>
          </cell>
          <cell r="AG146">
            <v>8.8146836651106923</v>
          </cell>
        </row>
        <row r="147">
          <cell r="P147">
            <v>2.332042578631818</v>
          </cell>
          <cell r="AG147">
            <v>18.204948841354543</v>
          </cell>
        </row>
        <row r="148">
          <cell r="P148">
            <v>0</v>
          </cell>
          <cell r="AG148">
            <v>0</v>
          </cell>
        </row>
        <row r="149">
          <cell r="P149">
            <v>24.406124999999999</v>
          </cell>
          <cell r="AG149">
            <v>190.41175000000001</v>
          </cell>
        </row>
        <row r="150">
          <cell r="P150">
            <v>2.4130187945463604</v>
          </cell>
          <cell r="AG150">
            <v>19.835014491171087</v>
          </cell>
        </row>
        <row r="151">
          <cell r="P151">
            <v>0</v>
          </cell>
          <cell r="AG151">
            <v>0</v>
          </cell>
        </row>
        <row r="152">
          <cell r="P152">
            <v>0</v>
          </cell>
          <cell r="AG152">
            <v>0</v>
          </cell>
        </row>
        <row r="153">
          <cell r="P153">
            <v>0</v>
          </cell>
          <cell r="AG153">
            <v>0</v>
          </cell>
        </row>
        <row r="154">
          <cell r="P154">
            <v>0</v>
          </cell>
          <cell r="AG154">
            <v>0</v>
          </cell>
        </row>
        <row r="155">
          <cell r="P155">
            <v>0.16693789499999995</v>
          </cell>
          <cell r="AG155">
            <v>1.3024163699999998</v>
          </cell>
        </row>
        <row r="156">
          <cell r="P156">
            <v>0</v>
          </cell>
          <cell r="AG156">
            <v>0</v>
          </cell>
        </row>
        <row r="157">
          <cell r="P157">
            <v>2.5757550000000005</v>
          </cell>
          <cell r="AG157">
            <v>20.095530000000004</v>
          </cell>
        </row>
        <row r="158">
          <cell r="P158">
            <v>0.11</v>
          </cell>
          <cell r="AG158">
            <v>0.88</v>
          </cell>
        </row>
        <row r="159">
          <cell r="P159">
            <v>0</v>
          </cell>
          <cell r="AG159">
            <v>0</v>
          </cell>
        </row>
        <row r="160">
          <cell r="P160">
            <v>0.1244749999999997</v>
          </cell>
          <cell r="AG160">
            <v>1.6181749999999977</v>
          </cell>
        </row>
        <row r="161">
          <cell r="P161">
            <v>0</v>
          </cell>
          <cell r="AG161">
            <v>0</v>
          </cell>
        </row>
        <row r="162">
          <cell r="P162">
            <v>0</v>
          </cell>
          <cell r="AG162">
            <v>0</v>
          </cell>
        </row>
        <row r="163">
          <cell r="P163">
            <v>0</v>
          </cell>
          <cell r="AG163">
            <v>0</v>
          </cell>
        </row>
        <row r="164">
          <cell r="P164">
            <v>0</v>
          </cell>
          <cell r="AG164">
            <v>0</v>
          </cell>
        </row>
        <row r="165">
          <cell r="P165">
            <v>0</v>
          </cell>
          <cell r="AG165">
            <v>0</v>
          </cell>
        </row>
        <row r="166">
          <cell r="P166">
            <v>0</v>
          </cell>
          <cell r="AG166">
            <v>0</v>
          </cell>
        </row>
        <row r="167">
          <cell r="P167">
            <v>0</v>
          </cell>
          <cell r="AG167">
            <v>0</v>
          </cell>
        </row>
        <row r="168">
          <cell r="P168">
            <v>0</v>
          </cell>
          <cell r="AG168">
            <v>0</v>
          </cell>
        </row>
        <row r="169">
          <cell r="P169">
            <v>0</v>
          </cell>
          <cell r="AG169">
            <v>0</v>
          </cell>
        </row>
        <row r="170">
          <cell r="P170">
            <v>0</v>
          </cell>
          <cell r="AG170">
            <v>0</v>
          </cell>
        </row>
        <row r="171">
          <cell r="P171">
            <v>0</v>
          </cell>
          <cell r="AG171">
            <v>0</v>
          </cell>
        </row>
        <row r="172">
          <cell r="P172">
            <v>0</v>
          </cell>
          <cell r="AG172">
            <v>0</v>
          </cell>
        </row>
        <row r="173">
          <cell r="P173">
            <v>0.73352786650000001</v>
          </cell>
          <cell r="AG173">
            <v>5.868222932000001</v>
          </cell>
        </row>
        <row r="174">
          <cell r="P174">
            <v>0</v>
          </cell>
          <cell r="AG174">
            <v>0</v>
          </cell>
        </row>
        <row r="175">
          <cell r="P175">
            <v>0</v>
          </cell>
          <cell r="AG175">
            <v>0</v>
          </cell>
        </row>
        <row r="176">
          <cell r="P176">
            <v>0</v>
          </cell>
          <cell r="AG176">
            <v>0</v>
          </cell>
        </row>
        <row r="177">
          <cell r="P177">
            <v>0</v>
          </cell>
          <cell r="AG177">
            <v>0</v>
          </cell>
        </row>
        <row r="178">
          <cell r="P178">
            <v>0</v>
          </cell>
          <cell r="AG178">
            <v>0</v>
          </cell>
        </row>
        <row r="179">
          <cell r="P179">
            <v>0</v>
          </cell>
          <cell r="AG179">
            <v>0</v>
          </cell>
        </row>
        <row r="180">
          <cell r="P180">
            <v>0</v>
          </cell>
          <cell r="AG180">
            <v>0</v>
          </cell>
        </row>
        <row r="181">
          <cell r="P181">
            <v>0</v>
          </cell>
          <cell r="AG181">
            <v>0</v>
          </cell>
        </row>
        <row r="182">
          <cell r="P182">
            <v>0</v>
          </cell>
          <cell r="AG182">
            <v>0</v>
          </cell>
        </row>
        <row r="183">
          <cell r="P183">
            <v>0</v>
          </cell>
          <cell r="AG183">
            <v>0</v>
          </cell>
        </row>
        <row r="184">
          <cell r="P184">
            <v>0</v>
          </cell>
          <cell r="AG184">
            <v>0</v>
          </cell>
        </row>
        <row r="185">
          <cell r="P185">
            <v>0</v>
          </cell>
          <cell r="AG185">
            <v>0</v>
          </cell>
        </row>
        <row r="186">
          <cell r="P186">
            <v>0</v>
          </cell>
          <cell r="AG186">
            <v>0</v>
          </cell>
        </row>
        <row r="187">
          <cell r="P187">
            <v>0</v>
          </cell>
          <cell r="AG187">
            <v>0</v>
          </cell>
        </row>
        <row r="188">
          <cell r="P188">
            <v>0</v>
          </cell>
          <cell r="AG188">
            <v>0</v>
          </cell>
        </row>
        <row r="189">
          <cell r="P189">
            <v>0</v>
          </cell>
          <cell r="AG189">
            <v>0</v>
          </cell>
        </row>
        <row r="190">
          <cell r="P190">
            <v>0</v>
          </cell>
          <cell r="AG190">
            <v>0</v>
          </cell>
        </row>
        <row r="191">
          <cell r="P191">
            <v>0</v>
          </cell>
          <cell r="AG191">
            <v>0</v>
          </cell>
        </row>
        <row r="192">
          <cell r="P192">
            <v>0</v>
          </cell>
          <cell r="AG192">
            <v>0</v>
          </cell>
        </row>
        <row r="193">
          <cell r="P193">
            <v>0</v>
          </cell>
          <cell r="AG193">
            <v>0</v>
          </cell>
        </row>
        <row r="194">
          <cell r="P194">
            <v>0</v>
          </cell>
          <cell r="AG194">
            <v>0</v>
          </cell>
        </row>
        <row r="195">
          <cell r="P195">
            <v>0</v>
          </cell>
          <cell r="AG195">
            <v>0</v>
          </cell>
        </row>
        <row r="196">
          <cell r="P196">
            <v>1</v>
          </cell>
          <cell r="AG196">
            <v>4.6073000000000004</v>
          </cell>
        </row>
        <row r="197">
          <cell r="P197">
            <v>0</v>
          </cell>
          <cell r="AG197">
            <v>0</v>
          </cell>
        </row>
        <row r="198">
          <cell r="P198">
            <v>0</v>
          </cell>
          <cell r="AG198">
            <v>0</v>
          </cell>
        </row>
        <row r="199">
          <cell r="P199">
            <v>0</v>
          </cell>
          <cell r="AG199">
            <v>0</v>
          </cell>
        </row>
        <row r="200">
          <cell r="P200">
            <v>0</v>
          </cell>
          <cell r="AG200">
            <v>0</v>
          </cell>
        </row>
        <row r="201">
          <cell r="P201">
            <v>0</v>
          </cell>
          <cell r="AG201">
            <v>0</v>
          </cell>
        </row>
        <row r="202">
          <cell r="P202">
            <v>0</v>
          </cell>
          <cell r="AG202">
            <v>0</v>
          </cell>
        </row>
        <row r="203">
          <cell r="P203">
            <v>0</v>
          </cell>
          <cell r="AG203">
            <v>0</v>
          </cell>
        </row>
        <row r="204">
          <cell r="P204">
            <v>0</v>
          </cell>
          <cell r="AG204">
            <v>0</v>
          </cell>
        </row>
        <row r="205">
          <cell r="P205">
            <v>0</v>
          </cell>
          <cell r="AG205">
            <v>0</v>
          </cell>
        </row>
        <row r="206">
          <cell r="P206">
            <v>0</v>
          </cell>
          <cell r="AG206">
            <v>0</v>
          </cell>
        </row>
        <row r="207">
          <cell r="P207">
            <v>0</v>
          </cell>
          <cell r="AG207">
            <v>0</v>
          </cell>
        </row>
        <row r="208">
          <cell r="P208">
            <v>0</v>
          </cell>
          <cell r="AG208">
            <v>0</v>
          </cell>
        </row>
        <row r="209">
          <cell r="P209">
            <v>0</v>
          </cell>
          <cell r="AG209">
            <v>0</v>
          </cell>
        </row>
        <row r="210">
          <cell r="P210">
            <v>0</v>
          </cell>
          <cell r="AG210">
            <v>0</v>
          </cell>
        </row>
        <row r="211">
          <cell r="P211">
            <v>0</v>
          </cell>
          <cell r="AG211">
            <v>0</v>
          </cell>
        </row>
        <row r="212">
          <cell r="P212">
            <v>0</v>
          </cell>
          <cell r="AG212">
            <v>0</v>
          </cell>
        </row>
        <row r="213">
          <cell r="P213">
            <v>0</v>
          </cell>
          <cell r="AG213">
            <v>0</v>
          </cell>
        </row>
        <row r="214">
          <cell r="P214">
            <v>0</v>
          </cell>
          <cell r="AG214">
            <v>0</v>
          </cell>
        </row>
        <row r="215">
          <cell r="P215">
            <v>0</v>
          </cell>
          <cell r="AG215">
            <v>0</v>
          </cell>
        </row>
        <row r="216">
          <cell r="P216">
            <v>0</v>
          </cell>
          <cell r="AG216">
            <v>0</v>
          </cell>
        </row>
        <row r="217">
          <cell r="P217">
            <v>0</v>
          </cell>
          <cell r="AG217">
            <v>0</v>
          </cell>
        </row>
        <row r="218">
          <cell r="P218">
            <v>0</v>
          </cell>
          <cell r="AG218">
            <v>0</v>
          </cell>
        </row>
        <row r="219">
          <cell r="P219">
            <v>0</v>
          </cell>
          <cell r="AG219">
            <v>0</v>
          </cell>
        </row>
        <row r="220">
          <cell r="P220">
            <v>0</v>
          </cell>
          <cell r="AG220">
            <v>0</v>
          </cell>
        </row>
        <row r="221">
          <cell r="P221">
            <v>0</v>
          </cell>
          <cell r="AG221">
            <v>0</v>
          </cell>
        </row>
        <row r="222">
          <cell r="P222">
            <v>0</v>
          </cell>
          <cell r="AG222">
            <v>0</v>
          </cell>
        </row>
        <row r="223">
          <cell r="P223">
            <v>0</v>
          </cell>
          <cell r="AG223">
            <v>0</v>
          </cell>
        </row>
        <row r="224">
          <cell r="P224">
            <v>0</v>
          </cell>
          <cell r="AG224">
            <v>0</v>
          </cell>
        </row>
        <row r="225">
          <cell r="P225">
            <v>0</v>
          </cell>
          <cell r="AG225">
            <v>0</v>
          </cell>
        </row>
        <row r="226">
          <cell r="P226">
            <v>1.080264775413712</v>
          </cell>
          <cell r="AG226">
            <v>8.8581711583924321</v>
          </cell>
        </row>
        <row r="227">
          <cell r="P227">
            <v>1.2</v>
          </cell>
          <cell r="AG227">
            <v>9.6</v>
          </cell>
        </row>
        <row r="228">
          <cell r="P228">
            <v>0</v>
          </cell>
          <cell r="AG228">
            <v>0</v>
          </cell>
        </row>
        <row r="229">
          <cell r="P229">
            <v>0</v>
          </cell>
          <cell r="AG229">
            <v>0</v>
          </cell>
        </row>
        <row r="230">
          <cell r="P230">
            <v>0</v>
          </cell>
          <cell r="AG230">
            <v>0</v>
          </cell>
        </row>
        <row r="231">
          <cell r="P231">
            <v>0</v>
          </cell>
          <cell r="AG231">
            <v>0</v>
          </cell>
        </row>
        <row r="232">
          <cell r="P232">
            <v>0</v>
          </cell>
          <cell r="AG232">
            <v>0</v>
          </cell>
        </row>
        <row r="233">
          <cell r="P233">
            <v>0</v>
          </cell>
          <cell r="AG233">
            <v>0</v>
          </cell>
        </row>
        <row r="234">
          <cell r="P234">
            <v>0</v>
          </cell>
          <cell r="AG234">
            <v>0</v>
          </cell>
        </row>
        <row r="235">
          <cell r="P235">
            <v>0</v>
          </cell>
          <cell r="AG235">
            <v>0</v>
          </cell>
        </row>
        <row r="236">
          <cell r="P236">
            <v>0</v>
          </cell>
          <cell r="AG236">
            <v>0</v>
          </cell>
        </row>
        <row r="237">
          <cell r="P237">
            <v>0</v>
          </cell>
          <cell r="AG237">
            <v>0</v>
          </cell>
        </row>
        <row r="238">
          <cell r="P238">
            <v>0</v>
          </cell>
          <cell r="AG238">
            <v>0</v>
          </cell>
        </row>
        <row r="239">
          <cell r="P239">
            <v>0</v>
          </cell>
          <cell r="AG239">
            <v>0</v>
          </cell>
        </row>
        <row r="240">
          <cell r="P240">
            <v>0</v>
          </cell>
          <cell r="AG240">
            <v>0</v>
          </cell>
        </row>
        <row r="241">
          <cell r="P241">
            <v>0</v>
          </cell>
          <cell r="AG241">
            <v>0</v>
          </cell>
        </row>
        <row r="242">
          <cell r="P242">
            <v>0</v>
          </cell>
          <cell r="AG242">
            <v>0</v>
          </cell>
        </row>
        <row r="243">
          <cell r="P243">
            <v>1.2729999999999999</v>
          </cell>
          <cell r="AG243">
            <v>10.183999999999999</v>
          </cell>
        </row>
        <row r="244">
          <cell r="P244">
            <v>0</v>
          </cell>
          <cell r="AG244">
            <v>0</v>
          </cell>
        </row>
        <row r="245">
          <cell r="P245">
            <v>1</v>
          </cell>
          <cell r="AG245">
            <v>8</v>
          </cell>
        </row>
        <row r="246">
          <cell r="P246">
            <v>1</v>
          </cell>
          <cell r="AG246">
            <v>1</v>
          </cell>
        </row>
        <row r="247">
          <cell r="P247">
            <v>0</v>
          </cell>
          <cell r="AG247">
            <v>0</v>
          </cell>
        </row>
        <row r="248">
          <cell r="P248">
            <v>0</v>
          </cell>
          <cell r="AG248">
            <v>0</v>
          </cell>
        </row>
        <row r="249">
          <cell r="P249">
            <v>0</v>
          </cell>
          <cell r="AG249">
            <v>0</v>
          </cell>
        </row>
        <row r="250">
          <cell r="P250">
            <v>0</v>
          </cell>
          <cell r="AG250">
            <v>0</v>
          </cell>
        </row>
        <row r="251">
          <cell r="P251">
            <v>0</v>
          </cell>
          <cell r="AG251">
            <v>0</v>
          </cell>
        </row>
        <row r="252">
          <cell r="P252">
            <v>0</v>
          </cell>
          <cell r="AG252">
            <v>0</v>
          </cell>
        </row>
        <row r="253">
          <cell r="P253">
            <v>0</v>
          </cell>
          <cell r="AG253">
            <v>0</v>
          </cell>
        </row>
        <row r="254">
          <cell r="P254">
            <v>0</v>
          </cell>
          <cell r="AG254">
            <v>0</v>
          </cell>
        </row>
        <row r="255">
          <cell r="P255">
            <v>0</v>
          </cell>
          <cell r="AG255">
            <v>0</v>
          </cell>
        </row>
        <row r="256">
          <cell r="P256">
            <v>0</v>
          </cell>
          <cell r="AG256">
            <v>0</v>
          </cell>
        </row>
        <row r="257">
          <cell r="P257">
            <v>0</v>
          </cell>
          <cell r="AG257">
            <v>0</v>
          </cell>
        </row>
        <row r="258">
          <cell r="P258">
            <v>0</v>
          </cell>
          <cell r="AG258">
            <v>0</v>
          </cell>
        </row>
        <row r="259">
          <cell r="P259">
            <v>0</v>
          </cell>
          <cell r="AG259">
            <v>0</v>
          </cell>
        </row>
        <row r="260">
          <cell r="P260">
            <v>0</v>
          </cell>
          <cell r="AG260">
            <v>0</v>
          </cell>
        </row>
        <row r="261">
          <cell r="P261">
            <v>0</v>
          </cell>
          <cell r="AG261">
            <v>0</v>
          </cell>
        </row>
        <row r="262">
          <cell r="P262">
            <v>0</v>
          </cell>
          <cell r="AG262">
            <v>0</v>
          </cell>
        </row>
        <row r="263">
          <cell r="P263">
            <v>0</v>
          </cell>
          <cell r="AG263">
            <v>0</v>
          </cell>
        </row>
        <row r="264">
          <cell r="P264">
            <v>0</v>
          </cell>
          <cell r="AG264">
            <v>0</v>
          </cell>
        </row>
        <row r="265">
          <cell r="P265">
            <v>0</v>
          </cell>
          <cell r="AG265">
            <v>0</v>
          </cell>
        </row>
        <row r="266">
          <cell r="P266">
            <v>0.41815920000000001</v>
          </cell>
          <cell r="AG266">
            <v>3.2623951999999994</v>
          </cell>
        </row>
        <row r="267">
          <cell r="P267">
            <v>0</v>
          </cell>
          <cell r="AG267">
            <v>0</v>
          </cell>
        </row>
        <row r="268">
          <cell r="P268">
            <v>0.17587950000000002</v>
          </cell>
          <cell r="AG268">
            <v>1.372177</v>
          </cell>
        </row>
        <row r="269">
          <cell r="P269">
            <v>0.84068053199999992</v>
          </cell>
          <cell r="AG269">
            <v>6.5602677170000003</v>
          </cell>
        </row>
        <row r="270">
          <cell r="P270">
            <v>0</v>
          </cell>
          <cell r="AG270">
            <v>0</v>
          </cell>
        </row>
        <row r="271">
          <cell r="P271">
            <v>1.3364400000000001</v>
          </cell>
          <cell r="AG271">
            <v>10.426639999999999</v>
          </cell>
        </row>
        <row r="272">
          <cell r="P272">
            <v>2.7495198576000002</v>
          </cell>
          <cell r="AG272">
            <v>21.455934415599998</v>
          </cell>
        </row>
        <row r="273">
          <cell r="P273">
            <v>0.65617649999999994</v>
          </cell>
          <cell r="AG273">
            <v>5.2494119999999995</v>
          </cell>
        </row>
        <row r="274">
          <cell r="P274">
            <v>0</v>
          </cell>
          <cell r="AG274">
            <v>0</v>
          </cell>
        </row>
        <row r="275">
          <cell r="P275">
            <v>1.0989241295536976</v>
          </cell>
          <cell r="AG275">
            <v>8.5754769096323624</v>
          </cell>
        </row>
        <row r="276">
          <cell r="P276">
            <v>0.29906369245368003</v>
          </cell>
          <cell r="AG276">
            <v>2.3337496376455804</v>
          </cell>
        </row>
        <row r="277">
          <cell r="P277">
            <v>0.3989094590279928</v>
          </cell>
          <cell r="AG277">
            <v>3.1128981181965507</v>
          </cell>
        </row>
        <row r="278">
          <cell r="P278">
            <v>0.82386692136000006</v>
          </cell>
          <cell r="AG278">
            <v>6.4290623626600016</v>
          </cell>
        </row>
        <row r="279">
          <cell r="P279">
            <v>8.5762500000000005E-2</v>
          </cell>
          <cell r="AG279">
            <v>0.68609999999999993</v>
          </cell>
        </row>
        <row r="280">
          <cell r="P280">
            <v>7.8741179999999993</v>
          </cell>
          <cell r="AG280">
            <v>61.432307999999992</v>
          </cell>
        </row>
        <row r="281">
          <cell r="P281">
            <v>2.2751320062865679</v>
          </cell>
          <cell r="AG281">
            <v>18.701585091675597</v>
          </cell>
        </row>
        <row r="282">
          <cell r="P282">
            <v>0</v>
          </cell>
          <cell r="AG282">
            <v>0</v>
          </cell>
        </row>
        <row r="283">
          <cell r="P283">
            <v>0</v>
          </cell>
          <cell r="AG283">
            <v>0</v>
          </cell>
        </row>
        <row r="284">
          <cell r="P284">
            <v>0</v>
          </cell>
          <cell r="AG284">
            <v>0</v>
          </cell>
        </row>
        <row r="285">
          <cell r="P285">
            <v>0</v>
          </cell>
          <cell r="AG285">
            <v>0</v>
          </cell>
        </row>
        <row r="286">
          <cell r="P286">
            <v>5.3858967120000004E-2</v>
          </cell>
          <cell r="AG286">
            <v>0.42019698671999994</v>
          </cell>
        </row>
        <row r="287">
          <cell r="P287">
            <v>0</v>
          </cell>
          <cell r="AG287">
            <v>0</v>
          </cell>
        </row>
        <row r="288">
          <cell r="P288">
            <v>2.1794850000000001</v>
          </cell>
          <cell r="AG288">
            <v>17.003909999999998</v>
          </cell>
        </row>
        <row r="289">
          <cell r="P289">
            <v>0.55000000000000004</v>
          </cell>
          <cell r="AG289">
            <v>4.3999999999999995</v>
          </cell>
        </row>
        <row r="290">
          <cell r="P290">
            <v>0</v>
          </cell>
          <cell r="AG290">
            <v>0</v>
          </cell>
        </row>
        <row r="291">
          <cell r="P291">
            <v>0.12163125000000019</v>
          </cell>
          <cell r="AG291">
            <v>1.581206250000001</v>
          </cell>
        </row>
        <row r="292">
          <cell r="P292">
            <v>0</v>
          </cell>
          <cell r="AG292">
            <v>0</v>
          </cell>
        </row>
        <row r="293">
          <cell r="P293">
            <v>0</v>
          </cell>
          <cell r="AG293">
            <v>0</v>
          </cell>
        </row>
        <row r="294">
          <cell r="P294">
            <v>0</v>
          </cell>
          <cell r="AG294">
            <v>0</v>
          </cell>
        </row>
        <row r="295">
          <cell r="P295">
            <v>0</v>
          </cell>
          <cell r="AG295">
            <v>0</v>
          </cell>
        </row>
        <row r="296">
          <cell r="P296">
            <v>0</v>
          </cell>
          <cell r="AG296">
            <v>0</v>
          </cell>
        </row>
        <row r="297">
          <cell r="P297">
            <v>0</v>
          </cell>
          <cell r="AG297">
            <v>0</v>
          </cell>
        </row>
        <row r="298">
          <cell r="P298">
            <v>0</v>
          </cell>
          <cell r="AG298">
            <v>0</v>
          </cell>
        </row>
        <row r="299">
          <cell r="P299">
            <v>0</v>
          </cell>
          <cell r="AG299">
            <v>0</v>
          </cell>
        </row>
        <row r="300">
          <cell r="P300">
            <v>0</v>
          </cell>
          <cell r="AG300">
            <v>0</v>
          </cell>
        </row>
        <row r="301">
          <cell r="P301">
            <v>0</v>
          </cell>
          <cell r="AG301">
            <v>0</v>
          </cell>
        </row>
        <row r="302">
          <cell r="P302">
            <v>0</v>
          </cell>
          <cell r="AG302">
            <v>0</v>
          </cell>
        </row>
        <row r="303">
          <cell r="P303">
            <v>0</v>
          </cell>
          <cell r="AG303">
            <v>0</v>
          </cell>
        </row>
        <row r="304">
          <cell r="P304">
            <v>0</v>
          </cell>
          <cell r="AG304">
            <v>0</v>
          </cell>
        </row>
        <row r="305">
          <cell r="P305">
            <v>0</v>
          </cell>
          <cell r="AG305">
            <v>0</v>
          </cell>
        </row>
        <row r="306">
          <cell r="P306">
            <v>0</v>
          </cell>
          <cell r="AG306">
            <v>0</v>
          </cell>
        </row>
        <row r="307">
          <cell r="P307">
            <v>0</v>
          </cell>
          <cell r="AG307">
            <v>0</v>
          </cell>
        </row>
        <row r="308">
          <cell r="P308">
            <v>0</v>
          </cell>
          <cell r="AG308">
            <v>0</v>
          </cell>
        </row>
        <row r="309">
          <cell r="P309">
            <v>0</v>
          </cell>
          <cell r="AG309">
            <v>0</v>
          </cell>
        </row>
        <row r="310">
          <cell r="P310">
            <v>0</v>
          </cell>
          <cell r="AG310">
            <v>0</v>
          </cell>
        </row>
        <row r="311">
          <cell r="P311">
            <v>0</v>
          </cell>
          <cell r="AG311">
            <v>0</v>
          </cell>
        </row>
        <row r="312">
          <cell r="P312">
            <v>0</v>
          </cell>
          <cell r="AG312">
            <v>0</v>
          </cell>
        </row>
        <row r="313">
          <cell r="P313">
            <v>0</v>
          </cell>
          <cell r="AG313">
            <v>0</v>
          </cell>
        </row>
        <row r="314">
          <cell r="P314">
            <v>0</v>
          </cell>
          <cell r="AG314">
            <v>0</v>
          </cell>
        </row>
        <row r="315">
          <cell r="P315">
            <v>0</v>
          </cell>
          <cell r="AG315">
            <v>0</v>
          </cell>
        </row>
        <row r="316">
          <cell r="P316">
            <v>0</v>
          </cell>
          <cell r="AG316">
            <v>0</v>
          </cell>
        </row>
        <row r="317">
          <cell r="P317">
            <v>0</v>
          </cell>
          <cell r="AG317">
            <v>0</v>
          </cell>
        </row>
        <row r="318">
          <cell r="P318">
            <v>0</v>
          </cell>
          <cell r="AG318">
            <v>0</v>
          </cell>
        </row>
        <row r="319">
          <cell r="P319">
            <v>0</v>
          </cell>
          <cell r="AG319">
            <v>0</v>
          </cell>
        </row>
        <row r="320">
          <cell r="P320">
            <v>0</v>
          </cell>
          <cell r="AG320">
            <v>0</v>
          </cell>
        </row>
        <row r="321">
          <cell r="P321">
            <v>0</v>
          </cell>
          <cell r="AG321">
            <v>0</v>
          </cell>
        </row>
        <row r="322">
          <cell r="P322">
            <v>0</v>
          </cell>
          <cell r="AG322">
            <v>0</v>
          </cell>
        </row>
        <row r="323">
          <cell r="P323">
            <v>0</v>
          </cell>
          <cell r="AG323">
            <v>0</v>
          </cell>
        </row>
        <row r="324">
          <cell r="P324">
            <v>0</v>
          </cell>
          <cell r="AG324">
            <v>0</v>
          </cell>
        </row>
        <row r="325">
          <cell r="P325">
            <v>0</v>
          </cell>
          <cell r="AG325">
            <v>0</v>
          </cell>
        </row>
        <row r="326">
          <cell r="P326">
            <v>0</v>
          </cell>
          <cell r="AG326">
            <v>0</v>
          </cell>
        </row>
        <row r="327">
          <cell r="P327">
            <v>0</v>
          </cell>
          <cell r="AG327">
            <v>0</v>
          </cell>
        </row>
        <row r="328">
          <cell r="P328">
            <v>0</v>
          </cell>
          <cell r="AG328">
            <v>0</v>
          </cell>
        </row>
        <row r="329">
          <cell r="P329">
            <v>0</v>
          </cell>
          <cell r="AG329">
            <v>0</v>
          </cell>
        </row>
        <row r="330">
          <cell r="P330">
            <v>0</v>
          </cell>
          <cell r="AG330">
            <v>0</v>
          </cell>
        </row>
        <row r="331">
          <cell r="P331">
            <v>0</v>
          </cell>
          <cell r="AG331">
            <v>0</v>
          </cell>
        </row>
        <row r="332">
          <cell r="P332">
            <v>0</v>
          </cell>
          <cell r="AG332">
            <v>0</v>
          </cell>
        </row>
        <row r="333">
          <cell r="P333">
            <v>0</v>
          </cell>
          <cell r="AG333">
            <v>0</v>
          </cell>
        </row>
        <row r="334">
          <cell r="P334">
            <v>0</v>
          </cell>
          <cell r="AG334">
            <v>0</v>
          </cell>
        </row>
        <row r="335">
          <cell r="P335">
            <v>0</v>
          </cell>
          <cell r="AG335">
            <v>0</v>
          </cell>
        </row>
        <row r="336">
          <cell r="P336">
            <v>0</v>
          </cell>
          <cell r="AG336">
            <v>0</v>
          </cell>
        </row>
        <row r="337">
          <cell r="P337">
            <v>0</v>
          </cell>
          <cell r="AG337">
            <v>0</v>
          </cell>
        </row>
        <row r="338">
          <cell r="P338">
            <v>0</v>
          </cell>
          <cell r="AG338">
            <v>0</v>
          </cell>
        </row>
        <row r="339">
          <cell r="P339">
            <v>0</v>
          </cell>
          <cell r="AG339">
            <v>0</v>
          </cell>
        </row>
        <row r="340">
          <cell r="P340">
            <v>0</v>
          </cell>
          <cell r="AG340">
            <v>0</v>
          </cell>
        </row>
        <row r="341">
          <cell r="P341">
            <v>0</v>
          </cell>
          <cell r="AG341">
            <v>0</v>
          </cell>
        </row>
        <row r="342">
          <cell r="P342">
            <v>0</v>
          </cell>
          <cell r="AG342">
            <v>0</v>
          </cell>
        </row>
        <row r="343">
          <cell r="P343">
            <v>0</v>
          </cell>
          <cell r="AG343">
            <v>0</v>
          </cell>
        </row>
        <row r="344">
          <cell r="P344">
            <v>0</v>
          </cell>
          <cell r="AG344">
            <v>0</v>
          </cell>
        </row>
        <row r="345">
          <cell r="P345">
            <v>0</v>
          </cell>
          <cell r="AG345">
            <v>0</v>
          </cell>
        </row>
        <row r="346">
          <cell r="P346">
            <v>0</v>
          </cell>
          <cell r="AG346">
            <v>0</v>
          </cell>
        </row>
        <row r="347">
          <cell r="P347">
            <v>0</v>
          </cell>
          <cell r="AG347">
            <v>0</v>
          </cell>
        </row>
        <row r="348">
          <cell r="P348">
            <v>3.3600719999999997</v>
          </cell>
          <cell r="AG348">
            <v>28.397965603710606</v>
          </cell>
        </row>
        <row r="349">
          <cell r="P349">
            <v>0</v>
          </cell>
          <cell r="AG349">
            <v>0</v>
          </cell>
        </row>
        <row r="350">
          <cell r="P350">
            <v>0</v>
          </cell>
          <cell r="AG350">
            <v>0</v>
          </cell>
        </row>
        <row r="351">
          <cell r="P351">
            <v>0</v>
          </cell>
          <cell r="AG351">
            <v>0</v>
          </cell>
        </row>
        <row r="352">
          <cell r="P352">
            <v>0</v>
          </cell>
          <cell r="AG352">
            <v>0</v>
          </cell>
        </row>
        <row r="353">
          <cell r="P353">
            <v>0</v>
          </cell>
          <cell r="AG353">
            <v>0</v>
          </cell>
        </row>
        <row r="354">
          <cell r="P354">
            <v>0</v>
          </cell>
          <cell r="AG354">
            <v>0</v>
          </cell>
        </row>
        <row r="355">
          <cell r="P355">
            <v>0</v>
          </cell>
          <cell r="AG355">
            <v>0</v>
          </cell>
        </row>
        <row r="356">
          <cell r="P356">
            <v>0</v>
          </cell>
          <cell r="AG356">
            <v>0</v>
          </cell>
        </row>
        <row r="357">
          <cell r="P357">
            <v>1.4853640661938541</v>
          </cell>
          <cell r="AG357">
            <v>12.179985342789594</v>
          </cell>
        </row>
        <row r="358">
          <cell r="P358">
            <v>0</v>
          </cell>
          <cell r="AG358">
            <v>0</v>
          </cell>
        </row>
        <row r="359">
          <cell r="P359">
            <v>0</v>
          </cell>
          <cell r="AG359">
            <v>0</v>
          </cell>
        </row>
        <row r="360">
          <cell r="P360">
            <v>0</v>
          </cell>
          <cell r="AG360">
            <v>0</v>
          </cell>
        </row>
        <row r="361">
          <cell r="P361">
            <v>0</v>
          </cell>
          <cell r="AG361">
            <v>0</v>
          </cell>
        </row>
        <row r="362">
          <cell r="P362">
            <v>0</v>
          </cell>
          <cell r="AG362">
            <v>0</v>
          </cell>
        </row>
        <row r="363">
          <cell r="P363">
            <v>0</v>
          </cell>
          <cell r="AG363">
            <v>0</v>
          </cell>
        </row>
        <row r="364">
          <cell r="P364">
            <v>0</v>
          </cell>
          <cell r="AG364">
            <v>0</v>
          </cell>
        </row>
        <row r="365">
          <cell r="P365">
            <v>0</v>
          </cell>
          <cell r="AG365">
            <v>0</v>
          </cell>
        </row>
        <row r="366">
          <cell r="P366">
            <v>0</v>
          </cell>
          <cell r="AG366">
            <v>0</v>
          </cell>
        </row>
        <row r="367">
          <cell r="P367">
            <v>0</v>
          </cell>
          <cell r="AG367">
            <v>0</v>
          </cell>
        </row>
        <row r="368">
          <cell r="P368">
            <v>0</v>
          </cell>
          <cell r="AG368">
            <v>0</v>
          </cell>
        </row>
        <row r="369">
          <cell r="P369">
            <v>0</v>
          </cell>
          <cell r="AG369">
            <v>0</v>
          </cell>
        </row>
        <row r="370">
          <cell r="P370">
            <v>0</v>
          </cell>
          <cell r="AG370">
            <v>0</v>
          </cell>
        </row>
        <row r="371">
          <cell r="P371">
            <v>0</v>
          </cell>
          <cell r="AG371">
            <v>0</v>
          </cell>
        </row>
        <row r="372">
          <cell r="P372">
            <v>0</v>
          </cell>
          <cell r="AG372">
            <v>0</v>
          </cell>
        </row>
        <row r="373">
          <cell r="P373">
            <v>0</v>
          </cell>
          <cell r="AG373">
            <v>0</v>
          </cell>
        </row>
        <row r="374">
          <cell r="P374">
            <v>0</v>
          </cell>
          <cell r="AG374">
            <v>0</v>
          </cell>
        </row>
        <row r="375">
          <cell r="P375">
            <v>0</v>
          </cell>
          <cell r="AG375">
            <v>0</v>
          </cell>
        </row>
        <row r="376">
          <cell r="P376">
            <v>0</v>
          </cell>
          <cell r="AG376">
            <v>0</v>
          </cell>
        </row>
        <row r="377">
          <cell r="P377">
            <v>0</v>
          </cell>
          <cell r="AG377">
            <v>0</v>
          </cell>
        </row>
        <row r="378">
          <cell r="P378">
            <v>0</v>
          </cell>
          <cell r="AG378">
            <v>0</v>
          </cell>
        </row>
        <row r="379">
          <cell r="P379">
            <v>0</v>
          </cell>
          <cell r="AG379">
            <v>0</v>
          </cell>
        </row>
        <row r="380">
          <cell r="P380">
            <v>0</v>
          </cell>
          <cell r="AG380">
            <v>0</v>
          </cell>
        </row>
        <row r="381">
          <cell r="P381">
            <v>0</v>
          </cell>
          <cell r="AG381">
            <v>0</v>
          </cell>
        </row>
        <row r="382">
          <cell r="P382">
            <v>0</v>
          </cell>
          <cell r="AG382">
            <v>0</v>
          </cell>
        </row>
        <row r="383">
          <cell r="P383">
            <v>0</v>
          </cell>
          <cell r="AG383">
            <v>0</v>
          </cell>
        </row>
        <row r="384">
          <cell r="P384">
            <v>0</v>
          </cell>
          <cell r="AG384">
            <v>0</v>
          </cell>
        </row>
        <row r="385">
          <cell r="P385">
            <v>0</v>
          </cell>
          <cell r="AG385">
            <v>0</v>
          </cell>
        </row>
        <row r="386">
          <cell r="P386">
            <v>0</v>
          </cell>
          <cell r="AG386">
            <v>0</v>
          </cell>
        </row>
        <row r="387">
          <cell r="P387">
            <v>0</v>
          </cell>
          <cell r="AG387">
            <v>0</v>
          </cell>
        </row>
        <row r="388">
          <cell r="P388">
            <v>0</v>
          </cell>
          <cell r="AG388">
            <v>0</v>
          </cell>
        </row>
        <row r="389">
          <cell r="P389">
            <v>0</v>
          </cell>
          <cell r="AG389">
            <v>0</v>
          </cell>
        </row>
        <row r="390">
          <cell r="P390">
            <v>0</v>
          </cell>
          <cell r="AG390">
            <v>0</v>
          </cell>
        </row>
        <row r="391">
          <cell r="P391">
            <v>0</v>
          </cell>
          <cell r="AG391">
            <v>0</v>
          </cell>
        </row>
        <row r="392">
          <cell r="P392">
            <v>0</v>
          </cell>
          <cell r="AG392">
            <v>0</v>
          </cell>
        </row>
        <row r="393">
          <cell r="P393">
            <v>0</v>
          </cell>
          <cell r="AG393">
            <v>0</v>
          </cell>
        </row>
        <row r="394">
          <cell r="P394">
            <v>0</v>
          </cell>
          <cell r="AG394">
            <v>0</v>
          </cell>
        </row>
        <row r="395">
          <cell r="P395">
            <v>0</v>
          </cell>
          <cell r="AG395">
            <v>0</v>
          </cell>
        </row>
        <row r="396">
          <cell r="P396">
            <v>0</v>
          </cell>
          <cell r="AG396">
            <v>0</v>
          </cell>
        </row>
        <row r="397">
          <cell r="P397">
            <v>0.46264800000000006</v>
          </cell>
          <cell r="AG397">
            <v>3.6094880000000007</v>
          </cell>
        </row>
        <row r="398">
          <cell r="P398">
            <v>0</v>
          </cell>
          <cell r="AG398">
            <v>0</v>
          </cell>
        </row>
        <row r="399">
          <cell r="P399">
            <v>0.19433880000000001</v>
          </cell>
          <cell r="AG399">
            <v>1.5161928</v>
          </cell>
        </row>
        <row r="400">
          <cell r="P400">
            <v>0.92946928799999995</v>
          </cell>
          <cell r="AG400">
            <v>7.2526910279999992</v>
          </cell>
        </row>
        <row r="401">
          <cell r="P401">
            <v>0</v>
          </cell>
          <cell r="AG401">
            <v>0</v>
          </cell>
        </row>
        <row r="402">
          <cell r="P402">
            <v>1.4811840000000001</v>
          </cell>
          <cell r="AG402">
            <v>11.555904000000002</v>
          </cell>
        </row>
        <row r="403">
          <cell r="P403">
            <v>3.0399113183999997</v>
          </cell>
          <cell r="AG403">
            <v>23.720565950400001</v>
          </cell>
        </row>
        <row r="404">
          <cell r="P404">
            <v>0.72734600000000005</v>
          </cell>
          <cell r="AG404">
            <v>5.8187679999999995</v>
          </cell>
        </row>
        <row r="405">
          <cell r="P405">
            <v>0</v>
          </cell>
          <cell r="AG405">
            <v>0</v>
          </cell>
        </row>
        <row r="406">
          <cell r="P406">
            <v>1.2149873696162796</v>
          </cell>
          <cell r="AG406">
            <v>9.480601573948201</v>
          </cell>
        </row>
        <row r="407">
          <cell r="P407">
            <v>0.33064940451312003</v>
          </cell>
          <cell r="AG407">
            <v>2.5800723063007203</v>
          </cell>
        </row>
        <row r="408">
          <cell r="P408">
            <v>0.44104041517071041</v>
          </cell>
          <cell r="AG408">
            <v>3.4414583713432032</v>
          </cell>
        </row>
        <row r="409">
          <cell r="P409">
            <v>0.91087990224000004</v>
          </cell>
          <cell r="AG409">
            <v>7.1076372074399998</v>
          </cell>
        </row>
        <row r="410">
          <cell r="P410">
            <v>6.8610000000000004E-2</v>
          </cell>
          <cell r="AG410">
            <v>0.54888000000000003</v>
          </cell>
        </row>
        <row r="411">
          <cell r="P411">
            <v>8.7281519999999997</v>
          </cell>
          <cell r="AG411">
            <v>68.095312000000007</v>
          </cell>
        </row>
        <row r="412">
          <cell r="P412">
            <v>2.4819621886762562</v>
          </cell>
          <cell r="AG412">
            <v>20.401729190918829</v>
          </cell>
        </row>
        <row r="413">
          <cell r="P413">
            <v>0</v>
          </cell>
          <cell r="AG413">
            <v>0</v>
          </cell>
        </row>
        <row r="414">
          <cell r="P414">
            <v>0</v>
          </cell>
          <cell r="AG414">
            <v>0</v>
          </cell>
        </row>
        <row r="415">
          <cell r="P415">
            <v>0</v>
          </cell>
          <cell r="AG415">
            <v>0</v>
          </cell>
        </row>
        <row r="416">
          <cell r="P416">
            <v>0</v>
          </cell>
          <cell r="AG416">
            <v>0</v>
          </cell>
        </row>
        <row r="417">
          <cell r="P417">
            <v>5.9700559680000001E-2</v>
          </cell>
          <cell r="AG417">
            <v>0.46577193407999995</v>
          </cell>
        </row>
        <row r="418">
          <cell r="P418">
            <v>0</v>
          </cell>
          <cell r="AG418">
            <v>0</v>
          </cell>
        </row>
        <row r="419">
          <cell r="P419">
            <v>2.3776200000000003</v>
          </cell>
          <cell r="AG419">
            <v>18.549720000000001</v>
          </cell>
        </row>
        <row r="420">
          <cell r="P420">
            <v>0.44</v>
          </cell>
          <cell r="AG420">
            <v>3.52</v>
          </cell>
        </row>
        <row r="421">
          <cell r="P421">
            <v>0</v>
          </cell>
          <cell r="AG421">
            <v>0</v>
          </cell>
        </row>
        <row r="422">
          <cell r="P422">
            <v>0.13985833333333358</v>
          </cell>
          <cell r="AG422">
            <v>1.8181583333333353</v>
          </cell>
        </row>
        <row r="423">
          <cell r="P423">
            <v>0</v>
          </cell>
          <cell r="AG423">
            <v>0</v>
          </cell>
        </row>
        <row r="424">
          <cell r="P424">
            <v>0</v>
          </cell>
          <cell r="AG424">
            <v>0</v>
          </cell>
        </row>
        <row r="425">
          <cell r="P425">
            <v>0</v>
          </cell>
          <cell r="AG425">
            <v>0</v>
          </cell>
        </row>
        <row r="426">
          <cell r="P426">
            <v>0</v>
          </cell>
          <cell r="AG426">
            <v>0</v>
          </cell>
        </row>
        <row r="427">
          <cell r="P427">
            <v>0</v>
          </cell>
          <cell r="AG427">
            <v>0</v>
          </cell>
        </row>
        <row r="428">
          <cell r="P428">
            <v>0</v>
          </cell>
          <cell r="AG428">
            <v>0</v>
          </cell>
        </row>
        <row r="429">
          <cell r="P429">
            <v>0</v>
          </cell>
          <cell r="AG429">
            <v>0</v>
          </cell>
        </row>
        <row r="430">
          <cell r="P430">
            <v>0</v>
          </cell>
          <cell r="AG430">
            <v>0</v>
          </cell>
        </row>
        <row r="431">
          <cell r="P431">
            <v>0</v>
          </cell>
          <cell r="AG431">
            <v>0</v>
          </cell>
        </row>
        <row r="432">
          <cell r="P432">
            <v>0</v>
          </cell>
          <cell r="AG432">
            <v>0</v>
          </cell>
        </row>
        <row r="433">
          <cell r="P433">
            <v>0</v>
          </cell>
          <cell r="AG433">
            <v>0</v>
          </cell>
        </row>
        <row r="434">
          <cell r="P434">
            <v>0</v>
          </cell>
          <cell r="AG434">
            <v>0</v>
          </cell>
        </row>
        <row r="435">
          <cell r="P435">
            <v>0</v>
          </cell>
          <cell r="AG435">
            <v>0</v>
          </cell>
        </row>
        <row r="436">
          <cell r="P436">
            <v>0</v>
          </cell>
          <cell r="AG436">
            <v>0</v>
          </cell>
        </row>
        <row r="437">
          <cell r="P437">
            <v>0</v>
          </cell>
          <cell r="AG437">
            <v>0</v>
          </cell>
        </row>
        <row r="438">
          <cell r="P438">
            <v>0</v>
          </cell>
          <cell r="AG438">
            <v>0</v>
          </cell>
        </row>
        <row r="439">
          <cell r="P439">
            <v>0</v>
          </cell>
          <cell r="AG439">
            <v>0</v>
          </cell>
        </row>
        <row r="440">
          <cell r="P440">
            <v>0</v>
          </cell>
          <cell r="AG440">
            <v>0</v>
          </cell>
        </row>
        <row r="441">
          <cell r="P441">
            <v>0</v>
          </cell>
          <cell r="AG441">
            <v>0</v>
          </cell>
        </row>
        <row r="442">
          <cell r="P442">
            <v>0</v>
          </cell>
          <cell r="AG442">
            <v>0</v>
          </cell>
        </row>
        <row r="443">
          <cell r="P443">
            <v>0</v>
          </cell>
          <cell r="AG443">
            <v>0</v>
          </cell>
        </row>
        <row r="444">
          <cell r="P444">
            <v>0</v>
          </cell>
          <cell r="AG444">
            <v>0</v>
          </cell>
        </row>
        <row r="445">
          <cell r="P445">
            <v>0</v>
          </cell>
          <cell r="AG445">
            <v>0</v>
          </cell>
        </row>
        <row r="446">
          <cell r="P446">
            <v>0</v>
          </cell>
          <cell r="AG446">
            <v>0</v>
          </cell>
        </row>
        <row r="447">
          <cell r="P447">
            <v>0</v>
          </cell>
          <cell r="AG447">
            <v>0</v>
          </cell>
        </row>
        <row r="448">
          <cell r="P448">
            <v>0</v>
          </cell>
          <cell r="AG448">
            <v>0</v>
          </cell>
        </row>
        <row r="449">
          <cell r="P449">
            <v>0</v>
          </cell>
          <cell r="AG449">
            <v>0</v>
          </cell>
        </row>
        <row r="450">
          <cell r="P450">
            <v>0</v>
          </cell>
          <cell r="AG450">
            <v>0</v>
          </cell>
        </row>
        <row r="451">
          <cell r="P451">
            <v>0</v>
          </cell>
          <cell r="AG451">
            <v>0</v>
          </cell>
        </row>
        <row r="452">
          <cell r="P452">
            <v>0</v>
          </cell>
          <cell r="AG452">
            <v>0</v>
          </cell>
        </row>
        <row r="453">
          <cell r="P453">
            <v>0</v>
          </cell>
          <cell r="AG453">
            <v>0</v>
          </cell>
        </row>
        <row r="454">
          <cell r="P454">
            <v>0</v>
          </cell>
          <cell r="AG454">
            <v>0</v>
          </cell>
        </row>
        <row r="455">
          <cell r="P455">
            <v>0</v>
          </cell>
          <cell r="AG455">
            <v>0</v>
          </cell>
        </row>
        <row r="456">
          <cell r="P456">
            <v>0</v>
          </cell>
          <cell r="AG456">
            <v>0</v>
          </cell>
        </row>
        <row r="457">
          <cell r="P457">
            <v>0</v>
          </cell>
          <cell r="AG457">
            <v>0</v>
          </cell>
        </row>
        <row r="458">
          <cell r="P458">
            <v>0</v>
          </cell>
          <cell r="AG458">
            <v>0</v>
          </cell>
        </row>
        <row r="459">
          <cell r="P459">
            <v>0</v>
          </cell>
          <cell r="AG459">
            <v>0</v>
          </cell>
        </row>
        <row r="460">
          <cell r="P460">
            <v>0</v>
          </cell>
          <cell r="AG460">
            <v>0</v>
          </cell>
        </row>
        <row r="461">
          <cell r="P461">
            <v>0</v>
          </cell>
          <cell r="AG461">
            <v>0</v>
          </cell>
        </row>
        <row r="462">
          <cell r="P462">
            <v>0</v>
          </cell>
          <cell r="AG462">
            <v>0</v>
          </cell>
        </row>
        <row r="463">
          <cell r="P463">
            <v>0</v>
          </cell>
          <cell r="AG463">
            <v>0</v>
          </cell>
        </row>
        <row r="464">
          <cell r="P464">
            <v>0</v>
          </cell>
          <cell r="AG464">
            <v>0</v>
          </cell>
        </row>
        <row r="465">
          <cell r="P465">
            <v>0</v>
          </cell>
          <cell r="AG465">
            <v>0</v>
          </cell>
        </row>
        <row r="466">
          <cell r="P466">
            <v>0</v>
          </cell>
          <cell r="AG466">
            <v>0</v>
          </cell>
        </row>
        <row r="467">
          <cell r="P467">
            <v>0</v>
          </cell>
          <cell r="AG467">
            <v>0</v>
          </cell>
        </row>
        <row r="468">
          <cell r="P468">
            <v>0</v>
          </cell>
          <cell r="AG468">
            <v>0</v>
          </cell>
        </row>
        <row r="469">
          <cell r="P469">
            <v>0</v>
          </cell>
          <cell r="AG469">
            <v>0</v>
          </cell>
        </row>
        <row r="470">
          <cell r="P470">
            <v>0</v>
          </cell>
          <cell r="AG470">
            <v>0</v>
          </cell>
        </row>
        <row r="471">
          <cell r="P471">
            <v>0</v>
          </cell>
          <cell r="AG471">
            <v>0</v>
          </cell>
        </row>
        <row r="472">
          <cell r="P472">
            <v>0</v>
          </cell>
          <cell r="AG472">
            <v>0</v>
          </cell>
        </row>
        <row r="473">
          <cell r="P473">
            <v>0</v>
          </cell>
          <cell r="AG473">
            <v>0</v>
          </cell>
        </row>
        <row r="474">
          <cell r="P474">
            <v>0</v>
          </cell>
          <cell r="AG474">
            <v>0</v>
          </cell>
        </row>
        <row r="475">
          <cell r="P475">
            <v>0</v>
          </cell>
          <cell r="AG475">
            <v>0</v>
          </cell>
        </row>
        <row r="476">
          <cell r="P476">
            <v>0</v>
          </cell>
          <cell r="AG476">
            <v>0</v>
          </cell>
        </row>
        <row r="477">
          <cell r="P477">
            <v>0</v>
          </cell>
          <cell r="AG477">
            <v>0</v>
          </cell>
        </row>
        <row r="478">
          <cell r="P478">
            <v>0</v>
          </cell>
          <cell r="AG478">
            <v>0</v>
          </cell>
        </row>
        <row r="479">
          <cell r="P479">
            <v>3.3600719999999997</v>
          </cell>
          <cell r="AG479">
            <v>28.397965603710606</v>
          </cell>
        </row>
        <row r="480">
          <cell r="P480">
            <v>0</v>
          </cell>
          <cell r="AG480">
            <v>0</v>
          </cell>
        </row>
        <row r="481">
          <cell r="P481">
            <v>0</v>
          </cell>
          <cell r="AG481">
            <v>0</v>
          </cell>
        </row>
        <row r="482">
          <cell r="P482">
            <v>0</v>
          </cell>
          <cell r="AG482">
            <v>0</v>
          </cell>
        </row>
        <row r="483">
          <cell r="P483">
            <v>0</v>
          </cell>
          <cell r="AG483">
            <v>0</v>
          </cell>
        </row>
        <row r="484">
          <cell r="P484">
            <v>0</v>
          </cell>
          <cell r="AG484">
            <v>0</v>
          </cell>
        </row>
        <row r="485">
          <cell r="P485">
            <v>0</v>
          </cell>
          <cell r="AG485">
            <v>0</v>
          </cell>
        </row>
        <row r="486">
          <cell r="P486">
            <v>0</v>
          </cell>
          <cell r="AG486">
            <v>0</v>
          </cell>
        </row>
        <row r="487">
          <cell r="P487">
            <v>0</v>
          </cell>
          <cell r="AG487">
            <v>0</v>
          </cell>
        </row>
        <row r="488">
          <cell r="P488">
            <v>1.620397163120568</v>
          </cell>
          <cell r="AG488">
            <v>13.287256737588647</v>
          </cell>
        </row>
        <row r="489">
          <cell r="P489">
            <v>0</v>
          </cell>
          <cell r="AG489">
            <v>0</v>
          </cell>
        </row>
        <row r="490">
          <cell r="P490">
            <v>0</v>
          </cell>
          <cell r="AG490">
            <v>0</v>
          </cell>
        </row>
        <row r="491">
          <cell r="P491">
            <v>0</v>
          </cell>
          <cell r="AG491">
            <v>0</v>
          </cell>
        </row>
        <row r="492">
          <cell r="P492">
            <v>0</v>
          </cell>
          <cell r="AG492">
            <v>0</v>
          </cell>
        </row>
        <row r="493">
          <cell r="P493">
            <v>0</v>
          </cell>
          <cell r="AG493">
            <v>0</v>
          </cell>
        </row>
        <row r="494">
          <cell r="P494">
            <v>0</v>
          </cell>
          <cell r="AG494">
            <v>0</v>
          </cell>
        </row>
        <row r="495">
          <cell r="P495">
            <v>0</v>
          </cell>
          <cell r="AG495">
            <v>0</v>
          </cell>
        </row>
        <row r="496">
          <cell r="P496">
            <v>0</v>
          </cell>
          <cell r="AG496">
            <v>0</v>
          </cell>
        </row>
        <row r="497">
          <cell r="P497">
            <v>0</v>
          </cell>
          <cell r="AG497">
            <v>0</v>
          </cell>
        </row>
        <row r="498">
          <cell r="P498">
            <v>0</v>
          </cell>
          <cell r="AG498">
            <v>0</v>
          </cell>
        </row>
        <row r="499">
          <cell r="P499">
            <v>0</v>
          </cell>
          <cell r="AG499">
            <v>0</v>
          </cell>
        </row>
        <row r="500">
          <cell r="P500">
            <v>0</v>
          </cell>
          <cell r="AG500">
            <v>0</v>
          </cell>
        </row>
        <row r="501">
          <cell r="P501">
            <v>0</v>
          </cell>
          <cell r="AG501">
            <v>0</v>
          </cell>
        </row>
        <row r="502">
          <cell r="P502">
            <v>0</v>
          </cell>
          <cell r="AG502">
            <v>0</v>
          </cell>
        </row>
        <row r="503">
          <cell r="P503">
            <v>0</v>
          </cell>
          <cell r="AG503">
            <v>0</v>
          </cell>
        </row>
        <row r="504">
          <cell r="P504">
            <v>0</v>
          </cell>
          <cell r="AG504">
            <v>0</v>
          </cell>
        </row>
        <row r="505">
          <cell r="P505">
            <v>0</v>
          </cell>
          <cell r="AG505">
            <v>0</v>
          </cell>
        </row>
        <row r="506">
          <cell r="P506">
            <v>0</v>
          </cell>
          <cell r="AG506">
            <v>0</v>
          </cell>
        </row>
        <row r="507">
          <cell r="P507">
            <v>0</v>
          </cell>
          <cell r="AG507">
            <v>0</v>
          </cell>
        </row>
        <row r="508">
          <cell r="P508">
            <v>0</v>
          </cell>
          <cell r="AG508">
            <v>0</v>
          </cell>
        </row>
        <row r="509">
          <cell r="P509">
            <v>0</v>
          </cell>
          <cell r="AG509">
            <v>0</v>
          </cell>
        </row>
        <row r="510">
          <cell r="P510">
            <v>0</v>
          </cell>
          <cell r="AG510">
            <v>0</v>
          </cell>
        </row>
        <row r="511">
          <cell r="P511">
            <v>0</v>
          </cell>
          <cell r="AG511">
            <v>0</v>
          </cell>
        </row>
        <row r="512">
          <cell r="P512">
            <v>0</v>
          </cell>
          <cell r="AG512">
            <v>0</v>
          </cell>
        </row>
        <row r="513">
          <cell r="P513">
            <v>0</v>
          </cell>
          <cell r="AG513">
            <v>0</v>
          </cell>
        </row>
        <row r="514">
          <cell r="P514">
            <v>0</v>
          </cell>
          <cell r="AG514">
            <v>0</v>
          </cell>
        </row>
        <row r="515">
          <cell r="P515">
            <v>0</v>
          </cell>
          <cell r="AG515">
            <v>0</v>
          </cell>
        </row>
        <row r="516">
          <cell r="P516">
            <v>0</v>
          </cell>
          <cell r="AG516">
            <v>0</v>
          </cell>
        </row>
        <row r="517">
          <cell r="P517">
            <v>0</v>
          </cell>
          <cell r="AG517">
            <v>0</v>
          </cell>
        </row>
        <row r="518">
          <cell r="P518">
            <v>0</v>
          </cell>
          <cell r="AG518">
            <v>0</v>
          </cell>
        </row>
        <row r="519">
          <cell r="P519">
            <v>0</v>
          </cell>
          <cell r="AG519">
            <v>0</v>
          </cell>
        </row>
        <row r="520">
          <cell r="P520">
            <v>0</v>
          </cell>
          <cell r="AG520">
            <v>0</v>
          </cell>
        </row>
        <row r="521">
          <cell r="P521">
            <v>0</v>
          </cell>
          <cell r="AG521">
            <v>0</v>
          </cell>
        </row>
        <row r="522">
          <cell r="P522">
            <v>0</v>
          </cell>
          <cell r="AG522">
            <v>0</v>
          </cell>
        </row>
        <row r="523">
          <cell r="P523">
            <v>0</v>
          </cell>
          <cell r="AG523">
            <v>0</v>
          </cell>
        </row>
        <row r="524">
          <cell r="P524">
            <v>0</v>
          </cell>
          <cell r="AG524">
            <v>0</v>
          </cell>
        </row>
        <row r="525">
          <cell r="P525">
            <v>0</v>
          </cell>
          <cell r="AG525">
            <v>0</v>
          </cell>
        </row>
        <row r="526">
          <cell r="P526">
            <v>0</v>
          </cell>
          <cell r="AG526">
            <v>0</v>
          </cell>
        </row>
        <row r="527">
          <cell r="P527">
            <v>0</v>
          </cell>
          <cell r="AG527">
            <v>0</v>
          </cell>
        </row>
        <row r="528">
          <cell r="P528">
            <v>0.5338212</v>
          </cell>
          <cell r="AG528">
            <v>4.1647672000000009</v>
          </cell>
        </row>
        <row r="529">
          <cell r="P529">
            <v>0</v>
          </cell>
          <cell r="AG529">
            <v>0</v>
          </cell>
        </row>
        <row r="530">
          <cell r="P530">
            <v>0.2244642</v>
          </cell>
          <cell r="AG530">
            <v>1.7512251999999999</v>
          </cell>
        </row>
        <row r="531">
          <cell r="P531">
            <v>1.0730478539999999</v>
          </cell>
          <cell r="AG531">
            <v>8.3734404740000006</v>
          </cell>
        </row>
        <row r="532">
          <cell r="P532">
            <v>0</v>
          </cell>
          <cell r="AG532">
            <v>0</v>
          </cell>
        </row>
        <row r="533">
          <cell r="P533">
            <v>1.7067360000000003</v>
          </cell>
          <cell r="AG533">
            <v>13.315615999999999</v>
          </cell>
        </row>
        <row r="534">
          <cell r="P534">
            <v>3.5094976871999997</v>
          </cell>
          <cell r="AG534">
            <v>27.386075903199998</v>
          </cell>
        </row>
        <row r="535">
          <cell r="P535">
            <v>0.83801300000000001</v>
          </cell>
          <cell r="AG535">
            <v>6.7041040000000001</v>
          </cell>
        </row>
        <row r="536">
          <cell r="P536">
            <v>0</v>
          </cell>
          <cell r="AG536">
            <v>0</v>
          </cell>
        </row>
        <row r="537">
          <cell r="P537">
            <v>1.4026709719577672</v>
          </cell>
          <cell r="AG537">
            <v>10.945627303119412</v>
          </cell>
        </row>
        <row r="538">
          <cell r="P538">
            <v>0.38172604358196005</v>
          </cell>
          <cell r="AG538">
            <v>2.9787677142207603</v>
          </cell>
        </row>
        <row r="539">
          <cell r="P539">
            <v>0.50916956282067038</v>
          </cell>
          <cell r="AG539">
            <v>3.9732627110323526</v>
          </cell>
        </row>
        <row r="540">
          <cell r="P540">
            <v>1.05158689692</v>
          </cell>
          <cell r="AG540">
            <v>8.2059716645199998</v>
          </cell>
        </row>
        <row r="541">
          <cell r="P541">
            <v>0.10291500000000001</v>
          </cell>
          <cell r="AG541">
            <v>0.82331999999999994</v>
          </cell>
        </row>
        <row r="542">
          <cell r="P542">
            <v>10.056156</v>
          </cell>
          <cell r="AG542">
            <v>78.456136000000001</v>
          </cell>
        </row>
        <row r="543">
          <cell r="P543">
            <v>2.8956225534556319</v>
          </cell>
          <cell r="AG543">
            <v>23.802017389405304</v>
          </cell>
        </row>
        <row r="544">
          <cell r="P544">
            <v>0</v>
          </cell>
          <cell r="AG544">
            <v>0</v>
          </cell>
        </row>
        <row r="545">
          <cell r="P545">
            <v>0</v>
          </cell>
          <cell r="AG545">
            <v>0</v>
          </cell>
        </row>
        <row r="546">
          <cell r="P546">
            <v>0</v>
          </cell>
          <cell r="AG546">
            <v>0</v>
          </cell>
        </row>
        <row r="547">
          <cell r="P547">
            <v>0</v>
          </cell>
          <cell r="AG547">
            <v>0</v>
          </cell>
        </row>
        <row r="548">
          <cell r="P548">
            <v>6.878410704E-2</v>
          </cell>
          <cell r="AG548">
            <v>0.53663997023999999</v>
          </cell>
        </row>
        <row r="549">
          <cell r="P549">
            <v>0</v>
          </cell>
          <cell r="AG549">
            <v>0</v>
          </cell>
        </row>
        <row r="550">
          <cell r="P550">
            <v>2.7738900000000002</v>
          </cell>
          <cell r="AG550">
            <v>21.641340000000003</v>
          </cell>
        </row>
        <row r="551">
          <cell r="P551">
            <v>0.66</v>
          </cell>
          <cell r="AG551">
            <v>5.28</v>
          </cell>
        </row>
        <row r="552">
          <cell r="P552">
            <v>0</v>
          </cell>
          <cell r="AG552">
            <v>0</v>
          </cell>
        </row>
        <row r="553">
          <cell r="P553">
            <v>0.1565958333333336</v>
          </cell>
          <cell r="AG553">
            <v>2.0357458333333356</v>
          </cell>
        </row>
        <row r="554">
          <cell r="P554">
            <v>0</v>
          </cell>
          <cell r="AG554">
            <v>0</v>
          </cell>
        </row>
        <row r="555">
          <cell r="P555">
            <v>0</v>
          </cell>
          <cell r="AG555">
            <v>0</v>
          </cell>
        </row>
        <row r="556">
          <cell r="P556">
            <v>0</v>
          </cell>
          <cell r="AG556">
            <v>0</v>
          </cell>
        </row>
        <row r="557">
          <cell r="P557">
            <v>0</v>
          </cell>
          <cell r="AG557">
            <v>0</v>
          </cell>
        </row>
        <row r="558">
          <cell r="P558">
            <v>0</v>
          </cell>
          <cell r="AG558">
            <v>0</v>
          </cell>
        </row>
        <row r="559">
          <cell r="P559">
            <v>0</v>
          </cell>
          <cell r="AG559">
            <v>0</v>
          </cell>
        </row>
        <row r="560">
          <cell r="P560">
            <v>0</v>
          </cell>
          <cell r="AG560">
            <v>0</v>
          </cell>
        </row>
        <row r="561">
          <cell r="P561">
            <v>0</v>
          </cell>
          <cell r="AG561">
            <v>0</v>
          </cell>
        </row>
        <row r="562">
          <cell r="P562">
            <v>0</v>
          </cell>
          <cell r="AG562">
            <v>0</v>
          </cell>
        </row>
        <row r="563">
          <cell r="P563">
            <v>0</v>
          </cell>
          <cell r="AG563">
            <v>0</v>
          </cell>
        </row>
        <row r="564">
          <cell r="P564">
            <v>0</v>
          </cell>
          <cell r="AG564">
            <v>0</v>
          </cell>
        </row>
        <row r="565">
          <cell r="P565">
            <v>0</v>
          </cell>
          <cell r="AG565">
            <v>0</v>
          </cell>
        </row>
        <row r="566">
          <cell r="P566">
            <v>0</v>
          </cell>
          <cell r="AG566">
            <v>0</v>
          </cell>
        </row>
        <row r="567">
          <cell r="P567">
            <v>0</v>
          </cell>
          <cell r="AG567">
            <v>0</v>
          </cell>
        </row>
        <row r="568">
          <cell r="P568">
            <v>0</v>
          </cell>
          <cell r="AG568">
            <v>0</v>
          </cell>
        </row>
        <row r="569">
          <cell r="P569">
            <v>0</v>
          </cell>
          <cell r="AG569">
            <v>0</v>
          </cell>
        </row>
        <row r="570">
          <cell r="P570">
            <v>0</v>
          </cell>
          <cell r="AG570">
            <v>0</v>
          </cell>
        </row>
        <row r="571">
          <cell r="P571">
            <v>0</v>
          </cell>
          <cell r="AG571">
            <v>0</v>
          </cell>
        </row>
        <row r="572">
          <cell r="P572">
            <v>0</v>
          </cell>
          <cell r="AG572">
            <v>0</v>
          </cell>
        </row>
        <row r="573">
          <cell r="P573">
            <v>0</v>
          </cell>
          <cell r="AG573">
            <v>0</v>
          </cell>
        </row>
        <row r="574">
          <cell r="P574">
            <v>0</v>
          </cell>
          <cell r="AG574">
            <v>0</v>
          </cell>
        </row>
        <row r="575">
          <cell r="P575">
            <v>0</v>
          </cell>
          <cell r="AG575">
            <v>0</v>
          </cell>
        </row>
        <row r="576">
          <cell r="P576">
            <v>0</v>
          </cell>
          <cell r="AG576">
            <v>0</v>
          </cell>
        </row>
        <row r="577">
          <cell r="P577">
            <v>0</v>
          </cell>
          <cell r="AG577">
            <v>0</v>
          </cell>
        </row>
        <row r="578">
          <cell r="P578">
            <v>0</v>
          </cell>
          <cell r="AG578">
            <v>0</v>
          </cell>
        </row>
        <row r="579">
          <cell r="P579">
            <v>0</v>
          </cell>
          <cell r="AG579">
            <v>0</v>
          </cell>
        </row>
        <row r="580">
          <cell r="P580">
            <v>0</v>
          </cell>
          <cell r="AG580">
            <v>0</v>
          </cell>
        </row>
        <row r="581">
          <cell r="P581">
            <v>0</v>
          </cell>
          <cell r="AG581">
            <v>0</v>
          </cell>
        </row>
        <row r="582">
          <cell r="P582">
            <v>0</v>
          </cell>
          <cell r="AG582">
            <v>0</v>
          </cell>
        </row>
        <row r="583">
          <cell r="P583">
            <v>0</v>
          </cell>
          <cell r="AG583">
            <v>0</v>
          </cell>
        </row>
        <row r="584">
          <cell r="P584">
            <v>0</v>
          </cell>
          <cell r="AG584">
            <v>0</v>
          </cell>
        </row>
        <row r="585">
          <cell r="P585">
            <v>0</v>
          </cell>
          <cell r="AG585">
            <v>0</v>
          </cell>
        </row>
        <row r="586">
          <cell r="P586">
            <v>0</v>
          </cell>
          <cell r="AG586">
            <v>0</v>
          </cell>
        </row>
        <row r="587">
          <cell r="P587">
            <v>0</v>
          </cell>
          <cell r="AG587">
            <v>0</v>
          </cell>
        </row>
        <row r="588">
          <cell r="P588">
            <v>0</v>
          </cell>
          <cell r="AG588">
            <v>0</v>
          </cell>
        </row>
        <row r="589">
          <cell r="P589">
            <v>0</v>
          </cell>
          <cell r="AG589">
            <v>0</v>
          </cell>
        </row>
        <row r="590">
          <cell r="P590">
            <v>0</v>
          </cell>
          <cell r="AG590">
            <v>0</v>
          </cell>
        </row>
        <row r="591">
          <cell r="P591">
            <v>0</v>
          </cell>
          <cell r="AG591">
            <v>0</v>
          </cell>
        </row>
        <row r="592">
          <cell r="P592">
            <v>0</v>
          </cell>
          <cell r="AG592">
            <v>0</v>
          </cell>
        </row>
        <row r="593">
          <cell r="P593">
            <v>0</v>
          </cell>
          <cell r="AG593">
            <v>0</v>
          </cell>
        </row>
        <row r="594">
          <cell r="P594">
            <v>0</v>
          </cell>
          <cell r="AG594">
            <v>0</v>
          </cell>
        </row>
        <row r="595">
          <cell r="P595">
            <v>0</v>
          </cell>
          <cell r="AG595">
            <v>0</v>
          </cell>
        </row>
        <row r="596">
          <cell r="P596">
            <v>0</v>
          </cell>
          <cell r="AG596">
            <v>0</v>
          </cell>
        </row>
        <row r="597">
          <cell r="P597">
            <v>0</v>
          </cell>
          <cell r="AG597">
            <v>0</v>
          </cell>
        </row>
        <row r="598">
          <cell r="P598">
            <v>0</v>
          </cell>
          <cell r="AG598">
            <v>0</v>
          </cell>
        </row>
        <row r="599">
          <cell r="P599">
            <v>0</v>
          </cell>
          <cell r="AG599">
            <v>0</v>
          </cell>
        </row>
        <row r="600">
          <cell r="P600">
            <v>0</v>
          </cell>
          <cell r="AG600">
            <v>0</v>
          </cell>
        </row>
        <row r="601">
          <cell r="P601">
            <v>0</v>
          </cell>
          <cell r="AG601">
            <v>0</v>
          </cell>
        </row>
        <row r="602">
          <cell r="P602">
            <v>0</v>
          </cell>
          <cell r="AG602">
            <v>0</v>
          </cell>
        </row>
        <row r="603">
          <cell r="P603">
            <v>0</v>
          </cell>
          <cell r="AG603">
            <v>0</v>
          </cell>
        </row>
        <row r="604">
          <cell r="P604">
            <v>0</v>
          </cell>
          <cell r="AG604">
            <v>0</v>
          </cell>
        </row>
        <row r="605">
          <cell r="P605">
            <v>0</v>
          </cell>
          <cell r="AG605">
            <v>0</v>
          </cell>
        </row>
        <row r="606">
          <cell r="P606">
            <v>0</v>
          </cell>
          <cell r="AG606">
            <v>0</v>
          </cell>
        </row>
        <row r="607">
          <cell r="P607">
            <v>0</v>
          </cell>
          <cell r="AG607">
            <v>0</v>
          </cell>
        </row>
        <row r="608">
          <cell r="P608">
            <v>0</v>
          </cell>
          <cell r="AG608">
            <v>0</v>
          </cell>
        </row>
        <row r="609">
          <cell r="P609">
            <v>0</v>
          </cell>
          <cell r="AG609">
            <v>0</v>
          </cell>
        </row>
        <row r="610">
          <cell r="P610">
            <v>2.5200539999999996</v>
          </cell>
          <cell r="AG610">
            <v>21.298474202782955</v>
          </cell>
        </row>
        <row r="611">
          <cell r="P611">
            <v>0</v>
          </cell>
          <cell r="AG611">
            <v>0</v>
          </cell>
        </row>
        <row r="612">
          <cell r="P612">
            <v>0</v>
          </cell>
          <cell r="AG612">
            <v>0</v>
          </cell>
        </row>
        <row r="613">
          <cell r="P613">
            <v>0</v>
          </cell>
          <cell r="AG613">
            <v>0</v>
          </cell>
        </row>
        <row r="614">
          <cell r="P614">
            <v>0</v>
          </cell>
          <cell r="AG614">
            <v>0</v>
          </cell>
        </row>
        <row r="615">
          <cell r="P615">
            <v>0</v>
          </cell>
          <cell r="AG615">
            <v>0</v>
          </cell>
        </row>
        <row r="616">
          <cell r="P616">
            <v>0</v>
          </cell>
          <cell r="AG616">
            <v>0</v>
          </cell>
        </row>
        <row r="617">
          <cell r="P617">
            <v>0</v>
          </cell>
          <cell r="AG617">
            <v>0</v>
          </cell>
        </row>
        <row r="618">
          <cell r="P618">
            <v>0</v>
          </cell>
          <cell r="AG618">
            <v>0</v>
          </cell>
        </row>
        <row r="619">
          <cell r="P619">
            <v>1.8904633569739961</v>
          </cell>
          <cell r="AG619">
            <v>15.501799527186757</v>
          </cell>
        </row>
        <row r="620">
          <cell r="P620">
            <v>0</v>
          </cell>
          <cell r="AG620">
            <v>0</v>
          </cell>
        </row>
        <row r="621">
          <cell r="P621">
            <v>0</v>
          </cell>
          <cell r="AG621">
            <v>0</v>
          </cell>
        </row>
        <row r="622">
          <cell r="P622">
            <v>0</v>
          </cell>
          <cell r="AG622">
            <v>0</v>
          </cell>
        </row>
        <row r="623">
          <cell r="P623">
            <v>0</v>
          </cell>
          <cell r="AG623">
            <v>0</v>
          </cell>
        </row>
        <row r="624">
          <cell r="P624">
            <v>0</v>
          </cell>
          <cell r="AG624">
            <v>0</v>
          </cell>
        </row>
        <row r="625">
          <cell r="P625">
            <v>0</v>
          </cell>
          <cell r="AG625">
            <v>0</v>
          </cell>
        </row>
        <row r="626">
          <cell r="P626">
            <v>0</v>
          </cell>
          <cell r="AG626">
            <v>0</v>
          </cell>
        </row>
        <row r="627">
          <cell r="P627">
            <v>0</v>
          </cell>
          <cell r="AG627">
            <v>0</v>
          </cell>
        </row>
        <row r="628">
          <cell r="P628">
            <v>0</v>
          </cell>
          <cell r="AG628">
            <v>0</v>
          </cell>
        </row>
        <row r="629">
          <cell r="P629">
            <v>0</v>
          </cell>
          <cell r="AG629">
            <v>0</v>
          </cell>
        </row>
        <row r="630">
          <cell r="P630">
            <v>0</v>
          </cell>
          <cell r="AG630">
            <v>0</v>
          </cell>
        </row>
        <row r="631">
          <cell r="P631">
            <v>0</v>
          </cell>
          <cell r="AG631">
            <v>0</v>
          </cell>
        </row>
        <row r="632">
          <cell r="P632">
            <v>0</v>
          </cell>
          <cell r="AG632">
            <v>0</v>
          </cell>
        </row>
        <row r="633">
          <cell r="P633">
            <v>0</v>
          </cell>
          <cell r="AG633">
            <v>0</v>
          </cell>
        </row>
        <row r="634">
          <cell r="P634">
            <v>0</v>
          </cell>
          <cell r="AG634">
            <v>0</v>
          </cell>
        </row>
        <row r="635">
          <cell r="P635">
            <v>0</v>
          </cell>
          <cell r="AG635">
            <v>0</v>
          </cell>
        </row>
        <row r="636">
          <cell r="P636">
            <v>0</v>
          </cell>
          <cell r="AG636">
            <v>0</v>
          </cell>
        </row>
        <row r="637">
          <cell r="P637">
            <v>0</v>
          </cell>
          <cell r="AG637">
            <v>0</v>
          </cell>
        </row>
        <row r="638">
          <cell r="P638">
            <v>0</v>
          </cell>
          <cell r="AG638">
            <v>0</v>
          </cell>
        </row>
        <row r="639">
          <cell r="P639">
            <v>0</v>
          </cell>
          <cell r="AG639">
            <v>0</v>
          </cell>
        </row>
        <row r="640">
          <cell r="P640">
            <v>0</v>
          </cell>
          <cell r="AG640">
            <v>0</v>
          </cell>
        </row>
        <row r="641">
          <cell r="P641">
            <v>0</v>
          </cell>
          <cell r="AG641">
            <v>0</v>
          </cell>
        </row>
        <row r="642">
          <cell r="P642">
            <v>0</v>
          </cell>
          <cell r="AG642">
            <v>0</v>
          </cell>
        </row>
        <row r="643">
          <cell r="P643">
            <v>0</v>
          </cell>
          <cell r="AG643">
            <v>0</v>
          </cell>
        </row>
        <row r="644">
          <cell r="P644">
            <v>0</v>
          </cell>
          <cell r="AG644">
            <v>0</v>
          </cell>
        </row>
        <row r="645">
          <cell r="P645">
            <v>0</v>
          </cell>
          <cell r="AG645">
            <v>0</v>
          </cell>
        </row>
        <row r="646">
          <cell r="P646">
            <v>0</v>
          </cell>
          <cell r="AG646">
            <v>0</v>
          </cell>
        </row>
        <row r="647">
          <cell r="P647">
            <v>0</v>
          </cell>
          <cell r="AG647">
            <v>0</v>
          </cell>
        </row>
        <row r="648">
          <cell r="P648">
            <v>0</v>
          </cell>
          <cell r="AG648">
            <v>0</v>
          </cell>
        </row>
        <row r="649">
          <cell r="P649">
            <v>0</v>
          </cell>
          <cell r="AG649">
            <v>0</v>
          </cell>
        </row>
        <row r="650">
          <cell r="P650">
            <v>0</v>
          </cell>
          <cell r="AG650">
            <v>0</v>
          </cell>
        </row>
        <row r="651">
          <cell r="P651">
            <v>0</v>
          </cell>
          <cell r="AG651">
            <v>0</v>
          </cell>
        </row>
        <row r="652">
          <cell r="P652">
            <v>0</v>
          </cell>
          <cell r="AG652">
            <v>0</v>
          </cell>
        </row>
        <row r="653">
          <cell r="P653">
            <v>0</v>
          </cell>
          <cell r="AG653">
            <v>0</v>
          </cell>
        </row>
        <row r="654">
          <cell r="P654">
            <v>0</v>
          </cell>
          <cell r="AG654">
            <v>0</v>
          </cell>
        </row>
        <row r="655">
          <cell r="P655">
            <v>0</v>
          </cell>
          <cell r="AG655">
            <v>0</v>
          </cell>
        </row>
        <row r="656">
          <cell r="P656">
            <v>0</v>
          </cell>
          <cell r="AG656">
            <v>0</v>
          </cell>
        </row>
        <row r="657">
          <cell r="P657">
            <v>0</v>
          </cell>
          <cell r="AG657">
            <v>0</v>
          </cell>
        </row>
        <row r="658">
          <cell r="P658">
            <v>0</v>
          </cell>
          <cell r="AG658">
            <v>0</v>
          </cell>
        </row>
        <row r="659">
          <cell r="P659">
            <v>0.30249720000000002</v>
          </cell>
          <cell r="AG659">
            <v>2.3600231999999997</v>
          </cell>
        </row>
        <row r="660">
          <cell r="P660">
            <v>0</v>
          </cell>
          <cell r="AG660">
            <v>0</v>
          </cell>
        </row>
        <row r="661">
          <cell r="P661">
            <v>0.12729480000000001</v>
          </cell>
          <cell r="AG661">
            <v>0.99312880000000026</v>
          </cell>
        </row>
        <row r="662">
          <cell r="P662">
            <v>0.60831320999999994</v>
          </cell>
          <cell r="AG662">
            <v>4.7470949600000001</v>
          </cell>
        </row>
        <row r="663">
          <cell r="P663">
            <v>0</v>
          </cell>
          <cell r="AG663">
            <v>0</v>
          </cell>
        </row>
        <row r="664">
          <cell r="P664">
            <v>0.96614400000000011</v>
          </cell>
          <cell r="AG664">
            <v>7.5376639999999995</v>
          </cell>
        </row>
        <row r="665">
          <cell r="P665">
            <v>1.9895420279999998</v>
          </cell>
          <cell r="AG665">
            <v>15.525792927999998</v>
          </cell>
        </row>
        <row r="666">
          <cell r="P666">
            <v>0.47433999999999998</v>
          </cell>
          <cell r="AG666">
            <v>3.794719999999999</v>
          </cell>
        </row>
        <row r="667">
          <cell r="P667">
            <v>0</v>
          </cell>
          <cell r="AG667">
            <v>0</v>
          </cell>
        </row>
        <row r="668">
          <cell r="P668">
            <v>0.79517728714962765</v>
          </cell>
          <cell r="AG668">
            <v>6.2053265161453099</v>
          </cell>
        </row>
        <row r="669">
          <cell r="P669">
            <v>0.21640134132540001</v>
          </cell>
          <cell r="AG669">
            <v>1.6887315610704001</v>
          </cell>
        </row>
        <row r="670">
          <cell r="P670">
            <v>0.28864935523531521</v>
          </cell>
          <cell r="AG670">
            <v>2.252533525360751</v>
          </cell>
        </row>
        <row r="671">
          <cell r="P671">
            <v>0.59614694579999994</v>
          </cell>
          <cell r="AG671">
            <v>4.6521530607999999</v>
          </cell>
        </row>
        <row r="672">
          <cell r="P672">
            <v>6.8610000000000004E-2</v>
          </cell>
          <cell r="AG672">
            <v>0.54888000000000003</v>
          </cell>
        </row>
        <row r="673">
          <cell r="P673">
            <v>5.6920799999999998</v>
          </cell>
          <cell r="AG673">
            <v>44.408479999999997</v>
          </cell>
        </row>
        <row r="674">
          <cell r="P674">
            <v>1.654641459117504</v>
          </cell>
          <cell r="AG674">
            <v>13.601152793945889</v>
          </cell>
        </row>
        <row r="675">
          <cell r="P675">
            <v>0</v>
          </cell>
          <cell r="AG675">
            <v>0</v>
          </cell>
        </row>
        <row r="676">
          <cell r="P676">
            <v>0</v>
          </cell>
          <cell r="AG676">
            <v>0</v>
          </cell>
        </row>
        <row r="677">
          <cell r="P677">
            <v>0</v>
          </cell>
          <cell r="AG677">
            <v>0</v>
          </cell>
        </row>
        <row r="678">
          <cell r="P678">
            <v>0</v>
          </cell>
          <cell r="AG678">
            <v>0</v>
          </cell>
        </row>
        <row r="679">
          <cell r="P679">
            <v>3.89338272E-2</v>
          </cell>
          <cell r="AG679">
            <v>0.30375400319999996</v>
          </cell>
        </row>
        <row r="680">
          <cell r="P680">
            <v>0</v>
          </cell>
          <cell r="AG680">
            <v>0</v>
          </cell>
        </row>
        <row r="681">
          <cell r="P681">
            <v>1.58508</v>
          </cell>
          <cell r="AG681">
            <v>12.366479999999997</v>
          </cell>
        </row>
        <row r="682">
          <cell r="P682">
            <v>0.44</v>
          </cell>
          <cell r="AG682">
            <v>3.52</v>
          </cell>
        </row>
        <row r="683">
          <cell r="P683">
            <v>0</v>
          </cell>
          <cell r="AG683">
            <v>0</v>
          </cell>
        </row>
        <row r="684">
          <cell r="P684">
            <v>8.6666666666666795E-2</v>
          </cell>
          <cell r="AG684">
            <v>1.1266666666666676</v>
          </cell>
        </row>
        <row r="685">
          <cell r="P685">
            <v>0</v>
          </cell>
          <cell r="AG685">
            <v>0</v>
          </cell>
        </row>
        <row r="686">
          <cell r="P686">
            <v>0</v>
          </cell>
          <cell r="AG686">
            <v>0</v>
          </cell>
        </row>
        <row r="687">
          <cell r="P687">
            <v>0</v>
          </cell>
          <cell r="AG687">
            <v>0</v>
          </cell>
        </row>
        <row r="688">
          <cell r="P688">
            <v>0</v>
          </cell>
          <cell r="AG688">
            <v>0</v>
          </cell>
        </row>
        <row r="689">
          <cell r="P689">
            <v>0</v>
          </cell>
          <cell r="AG689">
            <v>0</v>
          </cell>
        </row>
        <row r="690">
          <cell r="P690">
            <v>0</v>
          </cell>
          <cell r="AG690">
            <v>0</v>
          </cell>
        </row>
        <row r="691">
          <cell r="P691">
            <v>0</v>
          </cell>
          <cell r="AG691">
            <v>0</v>
          </cell>
        </row>
        <row r="692">
          <cell r="P692">
            <v>0</v>
          </cell>
          <cell r="AG692">
            <v>0</v>
          </cell>
        </row>
        <row r="693">
          <cell r="P693">
            <v>0</v>
          </cell>
          <cell r="AG693">
            <v>0</v>
          </cell>
        </row>
        <row r="694">
          <cell r="P694">
            <v>0</v>
          </cell>
          <cell r="AG694">
            <v>0</v>
          </cell>
        </row>
        <row r="695">
          <cell r="P695">
            <v>0</v>
          </cell>
          <cell r="AG695">
            <v>0</v>
          </cell>
        </row>
        <row r="696">
          <cell r="P696">
            <v>0</v>
          </cell>
          <cell r="AG696">
            <v>0</v>
          </cell>
        </row>
        <row r="697">
          <cell r="P697">
            <v>0</v>
          </cell>
          <cell r="AG697">
            <v>0</v>
          </cell>
        </row>
        <row r="698">
          <cell r="P698">
            <v>0</v>
          </cell>
          <cell r="AG698">
            <v>0</v>
          </cell>
        </row>
        <row r="699">
          <cell r="P699">
            <v>0</v>
          </cell>
          <cell r="AG699">
            <v>0</v>
          </cell>
        </row>
        <row r="700">
          <cell r="P700">
            <v>0</v>
          </cell>
          <cell r="AG700">
            <v>0</v>
          </cell>
        </row>
        <row r="701">
          <cell r="P701">
            <v>0</v>
          </cell>
          <cell r="AG701">
            <v>0</v>
          </cell>
        </row>
        <row r="702">
          <cell r="P702">
            <v>0</v>
          </cell>
          <cell r="AG702">
            <v>0</v>
          </cell>
        </row>
        <row r="703">
          <cell r="P703">
            <v>0</v>
          </cell>
          <cell r="AG703">
            <v>0</v>
          </cell>
        </row>
        <row r="704">
          <cell r="P704">
            <v>0</v>
          </cell>
          <cell r="AG704">
            <v>0</v>
          </cell>
        </row>
        <row r="705">
          <cell r="P705">
            <v>0</v>
          </cell>
          <cell r="AG705">
            <v>0</v>
          </cell>
        </row>
        <row r="706">
          <cell r="P706">
            <v>0</v>
          </cell>
          <cell r="AG706">
            <v>0</v>
          </cell>
        </row>
        <row r="707">
          <cell r="P707">
            <v>0</v>
          </cell>
          <cell r="AG707">
            <v>0</v>
          </cell>
        </row>
        <row r="708">
          <cell r="P708">
            <v>0</v>
          </cell>
          <cell r="AG708">
            <v>0</v>
          </cell>
        </row>
        <row r="709">
          <cell r="P709">
            <v>0</v>
          </cell>
          <cell r="AG709">
            <v>0</v>
          </cell>
        </row>
        <row r="710">
          <cell r="P710">
            <v>0</v>
          </cell>
          <cell r="AG710">
            <v>0</v>
          </cell>
        </row>
        <row r="711">
          <cell r="P711">
            <v>0</v>
          </cell>
          <cell r="AG711">
            <v>0</v>
          </cell>
        </row>
        <row r="712">
          <cell r="P712">
            <v>0</v>
          </cell>
          <cell r="AG712">
            <v>0</v>
          </cell>
        </row>
        <row r="713">
          <cell r="P713">
            <v>0</v>
          </cell>
          <cell r="AG713">
            <v>0</v>
          </cell>
        </row>
        <row r="714">
          <cell r="P714">
            <v>0</v>
          </cell>
          <cell r="AG714">
            <v>0</v>
          </cell>
        </row>
        <row r="715">
          <cell r="P715">
            <v>0</v>
          </cell>
          <cell r="AG715">
            <v>0</v>
          </cell>
        </row>
        <row r="716">
          <cell r="P716">
            <v>0</v>
          </cell>
          <cell r="AG716">
            <v>0</v>
          </cell>
        </row>
        <row r="717">
          <cell r="P717">
            <v>0</v>
          </cell>
          <cell r="AG717">
            <v>0</v>
          </cell>
        </row>
        <row r="718">
          <cell r="P718">
            <v>0</v>
          </cell>
          <cell r="AG718">
            <v>0</v>
          </cell>
        </row>
        <row r="719">
          <cell r="P719">
            <v>0</v>
          </cell>
          <cell r="AG719">
            <v>0</v>
          </cell>
        </row>
        <row r="720">
          <cell r="P720">
            <v>0</v>
          </cell>
          <cell r="AG720">
            <v>0</v>
          </cell>
        </row>
        <row r="721">
          <cell r="P721">
            <v>0</v>
          </cell>
          <cell r="AG721">
            <v>0</v>
          </cell>
        </row>
        <row r="722">
          <cell r="P722">
            <v>0</v>
          </cell>
          <cell r="AG722">
            <v>0</v>
          </cell>
        </row>
        <row r="723">
          <cell r="P723">
            <v>0</v>
          </cell>
          <cell r="AG723">
            <v>0</v>
          </cell>
        </row>
        <row r="724">
          <cell r="P724">
            <v>0</v>
          </cell>
          <cell r="AG724">
            <v>0</v>
          </cell>
        </row>
        <row r="725">
          <cell r="P725">
            <v>0</v>
          </cell>
          <cell r="AG725">
            <v>0</v>
          </cell>
        </row>
        <row r="726">
          <cell r="P726">
            <v>0</v>
          </cell>
          <cell r="AG726">
            <v>0</v>
          </cell>
        </row>
        <row r="727">
          <cell r="P727">
            <v>0</v>
          </cell>
          <cell r="AG727">
            <v>0</v>
          </cell>
        </row>
        <row r="728">
          <cell r="P728">
            <v>0</v>
          </cell>
          <cell r="AG728">
            <v>0</v>
          </cell>
        </row>
        <row r="729">
          <cell r="P729">
            <v>0</v>
          </cell>
          <cell r="AG729">
            <v>0</v>
          </cell>
        </row>
        <row r="730">
          <cell r="P730">
            <v>0</v>
          </cell>
          <cell r="AG730">
            <v>0</v>
          </cell>
        </row>
        <row r="731">
          <cell r="P731">
            <v>0</v>
          </cell>
          <cell r="AG731">
            <v>0</v>
          </cell>
        </row>
        <row r="732">
          <cell r="P732">
            <v>0</v>
          </cell>
          <cell r="AG732">
            <v>0</v>
          </cell>
        </row>
        <row r="733">
          <cell r="P733">
            <v>0</v>
          </cell>
          <cell r="AG733">
            <v>0</v>
          </cell>
        </row>
        <row r="734">
          <cell r="P734">
            <v>0</v>
          </cell>
          <cell r="AG734">
            <v>0</v>
          </cell>
        </row>
        <row r="735">
          <cell r="P735">
            <v>0</v>
          </cell>
          <cell r="AG735">
            <v>0</v>
          </cell>
        </row>
        <row r="736">
          <cell r="P736">
            <v>0</v>
          </cell>
          <cell r="AG736">
            <v>0</v>
          </cell>
        </row>
        <row r="737">
          <cell r="P737">
            <v>0</v>
          </cell>
          <cell r="AG737">
            <v>0</v>
          </cell>
        </row>
        <row r="738">
          <cell r="P738">
            <v>0</v>
          </cell>
          <cell r="AG738">
            <v>0</v>
          </cell>
        </row>
        <row r="739">
          <cell r="P739">
            <v>0</v>
          </cell>
          <cell r="AG739">
            <v>0</v>
          </cell>
        </row>
        <row r="740">
          <cell r="P740">
            <v>0</v>
          </cell>
          <cell r="AG740">
            <v>0</v>
          </cell>
        </row>
        <row r="741">
          <cell r="P741">
            <v>2.5200539999999996</v>
          </cell>
          <cell r="AG741">
            <v>21.298474202782955</v>
          </cell>
        </row>
        <row r="742">
          <cell r="P742">
            <v>0</v>
          </cell>
          <cell r="AG742">
            <v>0</v>
          </cell>
        </row>
        <row r="743">
          <cell r="P743">
            <v>0</v>
          </cell>
          <cell r="AG743">
            <v>0</v>
          </cell>
        </row>
        <row r="744">
          <cell r="P744">
            <v>0</v>
          </cell>
          <cell r="AG744">
            <v>0</v>
          </cell>
        </row>
        <row r="745">
          <cell r="P745">
            <v>0</v>
          </cell>
          <cell r="AG745">
            <v>0</v>
          </cell>
        </row>
        <row r="746">
          <cell r="P746">
            <v>0</v>
          </cell>
          <cell r="AG746">
            <v>0</v>
          </cell>
        </row>
        <row r="747">
          <cell r="P747">
            <v>0</v>
          </cell>
          <cell r="AG747">
            <v>0</v>
          </cell>
        </row>
        <row r="748">
          <cell r="P748">
            <v>0</v>
          </cell>
          <cell r="AG748">
            <v>0</v>
          </cell>
        </row>
        <row r="749">
          <cell r="P749">
            <v>0</v>
          </cell>
          <cell r="AG749">
            <v>0</v>
          </cell>
        </row>
        <row r="750">
          <cell r="P750">
            <v>1.080264775413712</v>
          </cell>
          <cell r="AG750">
            <v>8.8581711583924321</v>
          </cell>
        </row>
        <row r="751">
          <cell r="P751">
            <v>0</v>
          </cell>
          <cell r="AG751">
            <v>0</v>
          </cell>
        </row>
        <row r="752">
          <cell r="P752">
            <v>0</v>
          </cell>
          <cell r="AG752">
            <v>0</v>
          </cell>
        </row>
        <row r="753">
          <cell r="P753">
            <v>0</v>
          </cell>
          <cell r="AG753">
            <v>0</v>
          </cell>
        </row>
        <row r="754">
          <cell r="P754">
            <v>0</v>
          </cell>
          <cell r="AG754">
            <v>0</v>
          </cell>
        </row>
        <row r="755">
          <cell r="P755">
            <v>0</v>
          </cell>
          <cell r="AG755">
            <v>0</v>
          </cell>
        </row>
        <row r="756">
          <cell r="P756">
            <v>0</v>
          </cell>
          <cell r="AG756">
            <v>0</v>
          </cell>
        </row>
        <row r="757">
          <cell r="P757">
            <v>0</v>
          </cell>
          <cell r="AG757">
            <v>0</v>
          </cell>
        </row>
        <row r="758">
          <cell r="P758">
            <v>0</v>
          </cell>
          <cell r="AG758">
            <v>0</v>
          </cell>
        </row>
        <row r="759">
          <cell r="P759">
            <v>0</v>
          </cell>
          <cell r="AG759">
            <v>0</v>
          </cell>
        </row>
        <row r="760">
          <cell r="P760">
            <v>0</v>
          </cell>
          <cell r="AG760">
            <v>0</v>
          </cell>
        </row>
        <row r="761">
          <cell r="P761">
            <v>0</v>
          </cell>
          <cell r="AG761">
            <v>0</v>
          </cell>
        </row>
        <row r="762">
          <cell r="P762">
            <v>0</v>
          </cell>
          <cell r="AG762">
            <v>0</v>
          </cell>
        </row>
        <row r="763">
          <cell r="P763">
            <v>0</v>
          </cell>
          <cell r="AG763">
            <v>0</v>
          </cell>
        </row>
        <row r="764">
          <cell r="P764">
            <v>0</v>
          </cell>
          <cell r="AG764">
            <v>0</v>
          </cell>
        </row>
        <row r="765">
          <cell r="P765">
            <v>0</v>
          </cell>
          <cell r="AG765">
            <v>0</v>
          </cell>
        </row>
        <row r="766">
          <cell r="P766">
            <v>0</v>
          </cell>
          <cell r="AG766">
            <v>0</v>
          </cell>
        </row>
        <row r="767">
          <cell r="P767">
            <v>0</v>
          </cell>
          <cell r="AG767">
            <v>0</v>
          </cell>
        </row>
        <row r="768">
          <cell r="P768">
            <v>0</v>
          </cell>
          <cell r="AG768">
            <v>0</v>
          </cell>
        </row>
        <row r="769">
          <cell r="P769">
            <v>0</v>
          </cell>
          <cell r="AG769">
            <v>0</v>
          </cell>
        </row>
        <row r="770">
          <cell r="P770">
            <v>0</v>
          </cell>
          <cell r="AG770">
            <v>0</v>
          </cell>
        </row>
        <row r="771">
          <cell r="P771">
            <v>0</v>
          </cell>
          <cell r="AG771">
            <v>0</v>
          </cell>
        </row>
        <row r="772">
          <cell r="P772">
            <v>0</v>
          </cell>
          <cell r="AG772">
            <v>0</v>
          </cell>
        </row>
        <row r="773">
          <cell r="P773">
            <v>0</v>
          </cell>
          <cell r="AG773">
            <v>0</v>
          </cell>
        </row>
        <row r="774">
          <cell r="P774">
            <v>0</v>
          </cell>
          <cell r="AG774">
            <v>0</v>
          </cell>
        </row>
        <row r="775">
          <cell r="P775">
            <v>0</v>
          </cell>
          <cell r="AG775">
            <v>0</v>
          </cell>
        </row>
        <row r="776">
          <cell r="P776">
            <v>0</v>
          </cell>
          <cell r="AG776">
            <v>0</v>
          </cell>
        </row>
        <row r="777">
          <cell r="P777">
            <v>0</v>
          </cell>
          <cell r="AG777">
            <v>0</v>
          </cell>
        </row>
        <row r="778">
          <cell r="P778">
            <v>0</v>
          </cell>
          <cell r="AG778">
            <v>0</v>
          </cell>
        </row>
        <row r="779">
          <cell r="P779">
            <v>0</v>
          </cell>
          <cell r="AG779">
            <v>0</v>
          </cell>
        </row>
        <row r="780">
          <cell r="P780">
            <v>0</v>
          </cell>
          <cell r="AG780">
            <v>0</v>
          </cell>
        </row>
        <row r="781">
          <cell r="P781">
            <v>0</v>
          </cell>
          <cell r="AG781">
            <v>0</v>
          </cell>
        </row>
        <row r="782">
          <cell r="P782">
            <v>0</v>
          </cell>
          <cell r="AG782">
            <v>0</v>
          </cell>
        </row>
        <row r="783">
          <cell r="P783">
            <v>0</v>
          </cell>
          <cell r="AG783">
            <v>0</v>
          </cell>
        </row>
        <row r="784">
          <cell r="P784">
            <v>0</v>
          </cell>
          <cell r="AG784">
            <v>0</v>
          </cell>
        </row>
        <row r="785">
          <cell r="P785">
            <v>0</v>
          </cell>
          <cell r="AG785">
            <v>0</v>
          </cell>
        </row>
        <row r="786">
          <cell r="P786">
            <v>0</v>
          </cell>
          <cell r="AG786">
            <v>0</v>
          </cell>
        </row>
        <row r="787">
          <cell r="P787">
            <v>0</v>
          </cell>
          <cell r="AG787">
            <v>0</v>
          </cell>
        </row>
        <row r="788">
          <cell r="P788">
            <v>0</v>
          </cell>
          <cell r="AG788">
            <v>0</v>
          </cell>
        </row>
        <row r="789">
          <cell r="P789">
            <v>0</v>
          </cell>
          <cell r="AG789">
            <v>0</v>
          </cell>
        </row>
        <row r="790">
          <cell r="P790">
            <v>0.34253490000000003</v>
          </cell>
          <cell r="AG790">
            <v>2.6723894000000001</v>
          </cell>
        </row>
        <row r="791">
          <cell r="P791">
            <v>0</v>
          </cell>
          <cell r="AG791">
            <v>0</v>
          </cell>
        </row>
        <row r="792">
          <cell r="P792">
            <v>0.14405580000000001</v>
          </cell>
          <cell r="AG792">
            <v>1.1238948000000002</v>
          </cell>
        </row>
        <row r="793">
          <cell r="P793">
            <v>0.68860222950000005</v>
          </cell>
          <cell r="AG793">
            <v>5.3734939769999999</v>
          </cell>
        </row>
        <row r="794">
          <cell r="P794">
            <v>0</v>
          </cell>
          <cell r="AG794">
            <v>0</v>
          </cell>
        </row>
        <row r="795">
          <cell r="P795">
            <v>1.0949040000000001</v>
          </cell>
          <cell r="AG795">
            <v>8.5422239999999992</v>
          </cell>
        </row>
        <row r="796">
          <cell r="P796">
            <v>2.2521343506</v>
          </cell>
          <cell r="AG796">
            <v>17.574486183600001</v>
          </cell>
        </row>
        <row r="797">
          <cell r="P797">
            <v>0.5375915</v>
          </cell>
          <cell r="AG797">
            <v>4.300732</v>
          </cell>
        </row>
        <row r="798">
          <cell r="P798">
            <v>0</v>
          </cell>
          <cell r="AG798">
            <v>0</v>
          </cell>
        </row>
        <row r="799">
          <cell r="P799">
            <v>0.90012980776629059</v>
          </cell>
          <cell r="AG799">
            <v>7.0241452805960343</v>
          </cell>
        </row>
        <row r="800">
          <cell r="P800">
            <v>0.24496335712233003</v>
          </cell>
          <cell r="AG800">
            <v>1.9115667473779798</v>
          </cell>
        </row>
        <row r="801">
          <cell r="P801">
            <v>0.32674712021916402</v>
          </cell>
          <cell r="AG801">
            <v>2.5497647368563641</v>
          </cell>
        </row>
        <row r="802">
          <cell r="P802">
            <v>0.67483018491000002</v>
          </cell>
          <cell r="AG802">
            <v>5.2660240974600008</v>
          </cell>
        </row>
        <row r="803">
          <cell r="P803">
            <v>6.8610000000000004E-2</v>
          </cell>
          <cell r="AG803">
            <v>0.54888000000000003</v>
          </cell>
        </row>
        <row r="804">
          <cell r="P804">
            <v>6.451098</v>
          </cell>
          <cell r="AG804">
            <v>50.330188000000007</v>
          </cell>
        </row>
        <row r="805">
          <cell r="P805">
            <v>1.8614716415071921</v>
          </cell>
          <cell r="AG805">
            <v>15.301296893189125</v>
          </cell>
        </row>
        <row r="806">
          <cell r="P806">
            <v>0</v>
          </cell>
          <cell r="AG806">
            <v>0</v>
          </cell>
        </row>
        <row r="807">
          <cell r="P807">
            <v>0</v>
          </cell>
          <cell r="AG807">
            <v>0</v>
          </cell>
        </row>
        <row r="808">
          <cell r="P808">
            <v>0</v>
          </cell>
          <cell r="AG808">
            <v>0</v>
          </cell>
        </row>
        <row r="809">
          <cell r="P809">
            <v>0</v>
          </cell>
          <cell r="AG809">
            <v>0</v>
          </cell>
        </row>
        <row r="810">
          <cell r="P810">
            <v>4.4125510319999998E-2</v>
          </cell>
          <cell r="AG810">
            <v>0.34425848592000002</v>
          </cell>
        </row>
        <row r="811">
          <cell r="P811">
            <v>0</v>
          </cell>
          <cell r="AG811">
            <v>0</v>
          </cell>
        </row>
        <row r="812">
          <cell r="P812">
            <v>1.783215</v>
          </cell>
          <cell r="AG812">
            <v>13.91229</v>
          </cell>
        </row>
        <row r="813">
          <cell r="P813">
            <v>0.44</v>
          </cell>
          <cell r="AG813">
            <v>3.52</v>
          </cell>
        </row>
        <row r="814">
          <cell r="P814">
            <v>0</v>
          </cell>
          <cell r="AG814">
            <v>0</v>
          </cell>
        </row>
        <row r="815">
          <cell r="P815">
            <v>9.9964583333333495E-2</v>
          </cell>
          <cell r="AG815">
            <v>1.2995395833333347</v>
          </cell>
        </row>
        <row r="816">
          <cell r="P816">
            <v>0</v>
          </cell>
          <cell r="AG816">
            <v>0</v>
          </cell>
        </row>
        <row r="817">
          <cell r="P817">
            <v>0</v>
          </cell>
          <cell r="AG817">
            <v>0</v>
          </cell>
        </row>
        <row r="818">
          <cell r="P818">
            <v>0</v>
          </cell>
          <cell r="AG818">
            <v>0</v>
          </cell>
        </row>
        <row r="819">
          <cell r="P819">
            <v>0</v>
          </cell>
          <cell r="AG819">
            <v>0</v>
          </cell>
        </row>
        <row r="820">
          <cell r="P820">
            <v>0</v>
          </cell>
          <cell r="AG820">
            <v>0</v>
          </cell>
        </row>
        <row r="821">
          <cell r="P821">
            <v>0</v>
          </cell>
          <cell r="AG821">
            <v>0</v>
          </cell>
        </row>
        <row r="822">
          <cell r="P822">
            <v>0</v>
          </cell>
          <cell r="AG822">
            <v>0</v>
          </cell>
        </row>
        <row r="823">
          <cell r="P823">
            <v>0</v>
          </cell>
          <cell r="AG823">
            <v>0</v>
          </cell>
        </row>
        <row r="824">
          <cell r="P824">
            <v>0</v>
          </cell>
          <cell r="AG824">
            <v>0</v>
          </cell>
        </row>
        <row r="825">
          <cell r="P825">
            <v>0</v>
          </cell>
          <cell r="AG825">
            <v>0</v>
          </cell>
        </row>
        <row r="826">
          <cell r="P826">
            <v>0</v>
          </cell>
          <cell r="AG826">
            <v>0</v>
          </cell>
        </row>
        <row r="827">
          <cell r="P827">
            <v>0</v>
          </cell>
          <cell r="AG827">
            <v>0</v>
          </cell>
        </row>
        <row r="828">
          <cell r="P828">
            <v>0</v>
          </cell>
          <cell r="AG828">
            <v>0</v>
          </cell>
        </row>
        <row r="829">
          <cell r="P829">
            <v>0</v>
          </cell>
          <cell r="AG829">
            <v>0</v>
          </cell>
        </row>
        <row r="830">
          <cell r="P830">
            <v>0</v>
          </cell>
          <cell r="AG830">
            <v>0</v>
          </cell>
        </row>
        <row r="831">
          <cell r="P831">
            <v>0</v>
          </cell>
          <cell r="AG831">
            <v>0</v>
          </cell>
        </row>
        <row r="832">
          <cell r="P832">
            <v>0</v>
          </cell>
          <cell r="AG832">
            <v>0</v>
          </cell>
        </row>
        <row r="833">
          <cell r="P833">
            <v>0</v>
          </cell>
          <cell r="AG833">
            <v>0</v>
          </cell>
        </row>
        <row r="834">
          <cell r="P834">
            <v>0</v>
          </cell>
          <cell r="AG834">
            <v>0</v>
          </cell>
        </row>
        <row r="835">
          <cell r="P835">
            <v>0</v>
          </cell>
          <cell r="AG835">
            <v>0</v>
          </cell>
        </row>
        <row r="836">
          <cell r="P836">
            <v>0</v>
          </cell>
          <cell r="AG836">
            <v>0</v>
          </cell>
        </row>
        <row r="837">
          <cell r="P837">
            <v>0</v>
          </cell>
          <cell r="AG837">
            <v>0</v>
          </cell>
        </row>
        <row r="838">
          <cell r="P838">
            <v>0</v>
          </cell>
          <cell r="AG838">
            <v>0</v>
          </cell>
        </row>
        <row r="839">
          <cell r="P839">
            <v>0</v>
          </cell>
          <cell r="AG839">
            <v>0</v>
          </cell>
        </row>
        <row r="840">
          <cell r="P840">
            <v>0</v>
          </cell>
          <cell r="AG840">
            <v>0</v>
          </cell>
        </row>
        <row r="841">
          <cell r="P841">
            <v>0</v>
          </cell>
          <cell r="AG841">
            <v>0</v>
          </cell>
        </row>
        <row r="842">
          <cell r="P842">
            <v>0</v>
          </cell>
          <cell r="AG842">
            <v>0</v>
          </cell>
        </row>
        <row r="843">
          <cell r="P843">
            <v>0</v>
          </cell>
          <cell r="AG843">
            <v>0</v>
          </cell>
        </row>
        <row r="844">
          <cell r="P844">
            <v>0</v>
          </cell>
          <cell r="AG844">
            <v>0</v>
          </cell>
        </row>
        <row r="845">
          <cell r="P845">
            <v>0</v>
          </cell>
          <cell r="AG845">
            <v>0</v>
          </cell>
        </row>
        <row r="846">
          <cell r="P846">
            <v>0</v>
          </cell>
          <cell r="AG846">
            <v>0</v>
          </cell>
        </row>
        <row r="847">
          <cell r="P847">
            <v>0</v>
          </cell>
          <cell r="AG847">
            <v>0</v>
          </cell>
        </row>
        <row r="848">
          <cell r="P848">
            <v>0</v>
          </cell>
          <cell r="AG848">
            <v>0</v>
          </cell>
        </row>
        <row r="849">
          <cell r="P849">
            <v>0</v>
          </cell>
          <cell r="AG849">
            <v>0</v>
          </cell>
        </row>
        <row r="850">
          <cell r="P850">
            <v>0</v>
          </cell>
          <cell r="AG850">
            <v>0</v>
          </cell>
        </row>
        <row r="851">
          <cell r="P851">
            <v>0</v>
          </cell>
          <cell r="AG851">
            <v>0</v>
          </cell>
        </row>
        <row r="852">
          <cell r="P852">
            <v>0</v>
          </cell>
          <cell r="AG852">
            <v>0</v>
          </cell>
        </row>
        <row r="853">
          <cell r="P853">
            <v>0</v>
          </cell>
          <cell r="AG853">
            <v>0</v>
          </cell>
        </row>
        <row r="854">
          <cell r="P854">
            <v>0</v>
          </cell>
          <cell r="AG854">
            <v>0</v>
          </cell>
        </row>
        <row r="855">
          <cell r="P855">
            <v>0</v>
          </cell>
          <cell r="AG855">
            <v>0</v>
          </cell>
        </row>
        <row r="856">
          <cell r="P856">
            <v>0</v>
          </cell>
          <cell r="AG856">
            <v>0</v>
          </cell>
        </row>
        <row r="857">
          <cell r="P857">
            <v>0</v>
          </cell>
          <cell r="AG857">
            <v>0</v>
          </cell>
        </row>
        <row r="858">
          <cell r="P858">
            <v>0</v>
          </cell>
          <cell r="AG858">
            <v>0</v>
          </cell>
        </row>
        <row r="859">
          <cell r="P859">
            <v>0</v>
          </cell>
          <cell r="AG859">
            <v>0</v>
          </cell>
        </row>
        <row r="860">
          <cell r="P860">
            <v>0</v>
          </cell>
          <cell r="AG860">
            <v>0</v>
          </cell>
        </row>
        <row r="861">
          <cell r="P861">
            <v>0</v>
          </cell>
          <cell r="AG861">
            <v>0</v>
          </cell>
        </row>
        <row r="862">
          <cell r="P862">
            <v>0</v>
          </cell>
          <cell r="AG862">
            <v>0</v>
          </cell>
        </row>
        <row r="863">
          <cell r="P863">
            <v>0</v>
          </cell>
          <cell r="AG863">
            <v>0</v>
          </cell>
        </row>
        <row r="864">
          <cell r="P864">
            <v>0</v>
          </cell>
          <cell r="AG864">
            <v>0</v>
          </cell>
        </row>
        <row r="865">
          <cell r="P865">
            <v>0</v>
          </cell>
          <cell r="AG865">
            <v>0</v>
          </cell>
        </row>
        <row r="866">
          <cell r="P866">
            <v>0</v>
          </cell>
          <cell r="AG866">
            <v>0</v>
          </cell>
        </row>
        <row r="867">
          <cell r="P867">
            <v>0</v>
          </cell>
          <cell r="AG867">
            <v>0</v>
          </cell>
        </row>
        <row r="868">
          <cell r="P868">
            <v>0</v>
          </cell>
          <cell r="AG868">
            <v>0</v>
          </cell>
        </row>
        <row r="869">
          <cell r="P869">
            <v>0</v>
          </cell>
          <cell r="AG869">
            <v>0</v>
          </cell>
        </row>
        <row r="870">
          <cell r="P870">
            <v>0</v>
          </cell>
          <cell r="AG870">
            <v>0</v>
          </cell>
        </row>
        <row r="871">
          <cell r="P871">
            <v>0</v>
          </cell>
          <cell r="AG871">
            <v>0</v>
          </cell>
        </row>
        <row r="872">
          <cell r="P872">
            <v>2.5200539999999996</v>
          </cell>
          <cell r="AG872">
            <v>21.298474202782955</v>
          </cell>
        </row>
        <row r="873">
          <cell r="P873">
            <v>0</v>
          </cell>
          <cell r="AG873">
            <v>0</v>
          </cell>
        </row>
        <row r="874">
          <cell r="P874">
            <v>0</v>
          </cell>
          <cell r="AG874">
            <v>0</v>
          </cell>
        </row>
        <row r="875">
          <cell r="P875">
            <v>0</v>
          </cell>
          <cell r="AG875">
            <v>0</v>
          </cell>
        </row>
        <row r="876">
          <cell r="P876">
            <v>0</v>
          </cell>
          <cell r="AG876">
            <v>0</v>
          </cell>
        </row>
        <row r="877">
          <cell r="P877">
            <v>0</v>
          </cell>
          <cell r="AG877">
            <v>0</v>
          </cell>
        </row>
        <row r="878">
          <cell r="P878">
            <v>0</v>
          </cell>
          <cell r="AG878">
            <v>0</v>
          </cell>
        </row>
        <row r="879">
          <cell r="P879">
            <v>0</v>
          </cell>
          <cell r="AG879">
            <v>0</v>
          </cell>
        </row>
        <row r="880">
          <cell r="P880">
            <v>0</v>
          </cell>
          <cell r="AG880">
            <v>0</v>
          </cell>
        </row>
        <row r="881">
          <cell r="P881">
            <v>1.215297872340426</v>
          </cell>
          <cell r="AG881">
            <v>9.9654425531914868</v>
          </cell>
        </row>
        <row r="882">
          <cell r="P882">
            <v>0</v>
          </cell>
          <cell r="AG882">
            <v>0</v>
          </cell>
        </row>
        <row r="883">
          <cell r="P883">
            <v>0</v>
          </cell>
          <cell r="AG883">
            <v>0</v>
          </cell>
        </row>
        <row r="884">
          <cell r="P884">
            <v>0</v>
          </cell>
          <cell r="AG884">
            <v>0</v>
          </cell>
        </row>
        <row r="885">
          <cell r="P885">
            <v>0</v>
          </cell>
          <cell r="AG885">
            <v>0</v>
          </cell>
        </row>
        <row r="886">
          <cell r="P886">
            <v>0</v>
          </cell>
          <cell r="AG886">
            <v>0</v>
          </cell>
        </row>
        <row r="887">
          <cell r="P887">
            <v>0</v>
          </cell>
          <cell r="AG887">
            <v>0</v>
          </cell>
        </row>
        <row r="888">
          <cell r="P888">
            <v>0</v>
          </cell>
          <cell r="AG888">
            <v>0</v>
          </cell>
        </row>
        <row r="889">
          <cell r="P889">
            <v>0</v>
          </cell>
          <cell r="AG889">
            <v>0</v>
          </cell>
        </row>
        <row r="890">
          <cell r="P890">
            <v>0</v>
          </cell>
          <cell r="AG890">
            <v>0</v>
          </cell>
        </row>
        <row r="891">
          <cell r="P891">
            <v>0</v>
          </cell>
          <cell r="AG891">
            <v>0</v>
          </cell>
        </row>
        <row r="892">
          <cell r="P892">
            <v>0</v>
          </cell>
          <cell r="AG892">
            <v>0</v>
          </cell>
        </row>
        <row r="893">
          <cell r="P893">
            <v>0</v>
          </cell>
          <cell r="AG893">
            <v>0</v>
          </cell>
        </row>
        <row r="894">
          <cell r="P894">
            <v>0</v>
          </cell>
          <cell r="AG894">
            <v>0</v>
          </cell>
        </row>
        <row r="895">
          <cell r="P895">
            <v>0</v>
          </cell>
          <cell r="AG895">
            <v>0</v>
          </cell>
        </row>
        <row r="896">
          <cell r="P896">
            <v>0</v>
          </cell>
          <cell r="AG896">
            <v>0</v>
          </cell>
        </row>
        <row r="897">
          <cell r="P897">
            <v>0</v>
          </cell>
          <cell r="AG897">
            <v>0</v>
          </cell>
        </row>
        <row r="898">
          <cell r="P898">
            <v>0</v>
          </cell>
          <cell r="AG898">
            <v>0</v>
          </cell>
        </row>
        <row r="899">
          <cell r="P899">
            <v>0</v>
          </cell>
          <cell r="AG899">
            <v>0</v>
          </cell>
        </row>
        <row r="900">
          <cell r="P900">
            <v>0</v>
          </cell>
          <cell r="AG900">
            <v>0</v>
          </cell>
        </row>
        <row r="901">
          <cell r="P901">
            <v>0</v>
          </cell>
          <cell r="AG901">
            <v>0</v>
          </cell>
        </row>
        <row r="902">
          <cell r="P902">
            <v>0</v>
          </cell>
          <cell r="AG902">
            <v>0</v>
          </cell>
        </row>
        <row r="903">
          <cell r="P903">
            <v>0</v>
          </cell>
          <cell r="AG903">
            <v>0</v>
          </cell>
        </row>
        <row r="904">
          <cell r="P904">
            <v>0</v>
          </cell>
          <cell r="AG904">
            <v>0</v>
          </cell>
        </row>
        <row r="905">
          <cell r="P905">
            <v>0</v>
          </cell>
          <cell r="AG905">
            <v>0</v>
          </cell>
        </row>
        <row r="906">
          <cell r="P906">
            <v>0</v>
          </cell>
          <cell r="AG906">
            <v>0</v>
          </cell>
        </row>
        <row r="907">
          <cell r="P907">
            <v>0</v>
          </cell>
          <cell r="AG907">
            <v>0</v>
          </cell>
        </row>
        <row r="908">
          <cell r="P908">
            <v>0</v>
          </cell>
          <cell r="AG908">
            <v>0</v>
          </cell>
        </row>
        <row r="909">
          <cell r="P909">
            <v>0</v>
          </cell>
          <cell r="AG909">
            <v>0</v>
          </cell>
        </row>
        <row r="910">
          <cell r="P910">
            <v>0</v>
          </cell>
          <cell r="AG910">
            <v>0</v>
          </cell>
        </row>
        <row r="911">
          <cell r="P911">
            <v>0</v>
          </cell>
          <cell r="AG911">
            <v>0</v>
          </cell>
        </row>
        <row r="912">
          <cell r="P912">
            <v>0</v>
          </cell>
          <cell r="AG912">
            <v>0</v>
          </cell>
        </row>
        <row r="913">
          <cell r="P913">
            <v>0</v>
          </cell>
          <cell r="AG913">
            <v>0</v>
          </cell>
        </row>
        <row r="914">
          <cell r="P914">
            <v>0</v>
          </cell>
          <cell r="AG914">
            <v>0</v>
          </cell>
        </row>
        <row r="915">
          <cell r="P915">
            <v>0</v>
          </cell>
          <cell r="AG915">
            <v>0</v>
          </cell>
        </row>
        <row r="916">
          <cell r="P916">
            <v>0</v>
          </cell>
          <cell r="AG916">
            <v>0</v>
          </cell>
        </row>
        <row r="917">
          <cell r="P917">
            <v>0</v>
          </cell>
          <cell r="AG917">
            <v>0</v>
          </cell>
        </row>
        <row r="918">
          <cell r="P918">
            <v>0</v>
          </cell>
          <cell r="AG918">
            <v>0</v>
          </cell>
        </row>
        <row r="919">
          <cell r="P919">
            <v>0</v>
          </cell>
          <cell r="AG919">
            <v>0</v>
          </cell>
        </row>
        <row r="920">
          <cell r="P920">
            <v>0</v>
          </cell>
          <cell r="AG920">
            <v>0</v>
          </cell>
        </row>
        <row r="921">
          <cell r="P921">
            <v>0.34253490000000003</v>
          </cell>
          <cell r="AG921">
            <v>2.6723894000000001</v>
          </cell>
        </row>
        <row r="922">
          <cell r="P922">
            <v>0</v>
          </cell>
          <cell r="AG922">
            <v>0</v>
          </cell>
        </row>
        <row r="923">
          <cell r="P923">
            <v>0.14405580000000001</v>
          </cell>
          <cell r="AG923">
            <v>1.1238948000000002</v>
          </cell>
        </row>
        <row r="924">
          <cell r="P924">
            <v>0.68860222950000005</v>
          </cell>
          <cell r="AG924">
            <v>5.3734939769999999</v>
          </cell>
        </row>
        <row r="925">
          <cell r="P925">
            <v>0</v>
          </cell>
          <cell r="AG925">
            <v>0</v>
          </cell>
        </row>
        <row r="926">
          <cell r="P926">
            <v>1.0949040000000001</v>
          </cell>
          <cell r="AG926">
            <v>8.5422239999999992</v>
          </cell>
        </row>
        <row r="927">
          <cell r="P927">
            <v>2.2521343506</v>
          </cell>
          <cell r="AG927">
            <v>17.574486183600001</v>
          </cell>
        </row>
        <row r="928">
          <cell r="P928">
            <v>0.5375915</v>
          </cell>
          <cell r="AG928">
            <v>4.300732</v>
          </cell>
        </row>
        <row r="929">
          <cell r="P929">
            <v>0</v>
          </cell>
          <cell r="AG929">
            <v>0</v>
          </cell>
        </row>
        <row r="930">
          <cell r="P930">
            <v>0.90012980776629059</v>
          </cell>
          <cell r="AG930">
            <v>7.0241452805960343</v>
          </cell>
        </row>
        <row r="931">
          <cell r="P931">
            <v>0.24496335712233003</v>
          </cell>
          <cell r="AG931">
            <v>1.9115667473779798</v>
          </cell>
        </row>
        <row r="932">
          <cell r="P932">
            <v>0.32674712021916402</v>
          </cell>
          <cell r="AG932">
            <v>2.5497647368563641</v>
          </cell>
        </row>
        <row r="933">
          <cell r="P933">
            <v>0.67483018491000002</v>
          </cell>
          <cell r="AG933">
            <v>5.2660240974600008</v>
          </cell>
        </row>
        <row r="934">
          <cell r="P934">
            <v>6.8610000000000004E-2</v>
          </cell>
          <cell r="AG934">
            <v>0.54888000000000003</v>
          </cell>
        </row>
        <row r="935">
          <cell r="P935">
            <v>6.451098</v>
          </cell>
          <cell r="AG935">
            <v>50.330188000000007</v>
          </cell>
        </row>
        <row r="936">
          <cell r="P936">
            <v>1.8614716415071921</v>
          </cell>
          <cell r="AG936">
            <v>15.301296893189125</v>
          </cell>
        </row>
        <row r="937">
          <cell r="P937">
            <v>0</v>
          </cell>
          <cell r="AG937">
            <v>0</v>
          </cell>
        </row>
        <row r="938">
          <cell r="P938">
            <v>0</v>
          </cell>
          <cell r="AG938">
            <v>0</v>
          </cell>
        </row>
        <row r="939">
          <cell r="P939">
            <v>0</v>
          </cell>
          <cell r="AG939">
            <v>0</v>
          </cell>
        </row>
        <row r="940">
          <cell r="P940">
            <v>0</v>
          </cell>
          <cell r="AG940">
            <v>0</v>
          </cell>
        </row>
        <row r="941">
          <cell r="P941">
            <v>4.4125510319999998E-2</v>
          </cell>
          <cell r="AG941">
            <v>0.34425848592000002</v>
          </cell>
        </row>
        <row r="942">
          <cell r="P942">
            <v>0</v>
          </cell>
          <cell r="AG942">
            <v>0</v>
          </cell>
        </row>
        <row r="943">
          <cell r="P943">
            <v>1.783215</v>
          </cell>
          <cell r="AG943">
            <v>13.91229</v>
          </cell>
        </row>
        <row r="944">
          <cell r="P944">
            <v>0.44</v>
          </cell>
          <cell r="AG944">
            <v>3.52</v>
          </cell>
        </row>
        <row r="945">
          <cell r="P945">
            <v>0</v>
          </cell>
          <cell r="AG945">
            <v>0</v>
          </cell>
        </row>
        <row r="946">
          <cell r="P946">
            <v>9.9964583333333495E-2</v>
          </cell>
          <cell r="AG946">
            <v>1.2995395833333347</v>
          </cell>
        </row>
        <row r="947">
          <cell r="P947">
            <v>0</v>
          </cell>
          <cell r="AG947">
            <v>0</v>
          </cell>
        </row>
        <row r="948">
          <cell r="P948">
            <v>0</v>
          </cell>
          <cell r="AG948">
            <v>0</v>
          </cell>
        </row>
        <row r="949">
          <cell r="P949">
            <v>0</v>
          </cell>
          <cell r="AG949">
            <v>0</v>
          </cell>
        </row>
        <row r="950">
          <cell r="P950">
            <v>0</v>
          </cell>
          <cell r="AG950">
            <v>0</v>
          </cell>
        </row>
        <row r="951">
          <cell r="P951">
            <v>0</v>
          </cell>
          <cell r="AG951">
            <v>0</v>
          </cell>
        </row>
        <row r="952">
          <cell r="P952">
            <v>0</v>
          </cell>
          <cell r="AG952">
            <v>0</v>
          </cell>
        </row>
        <row r="953">
          <cell r="P953">
            <v>0</v>
          </cell>
          <cell r="AG953">
            <v>0</v>
          </cell>
        </row>
        <row r="954">
          <cell r="P954">
            <v>0</v>
          </cell>
          <cell r="AG954">
            <v>0</v>
          </cell>
        </row>
        <row r="955">
          <cell r="P955">
            <v>0</v>
          </cell>
          <cell r="AG955">
            <v>0</v>
          </cell>
        </row>
        <row r="956">
          <cell r="P956">
            <v>0</v>
          </cell>
          <cell r="AG956">
            <v>0</v>
          </cell>
        </row>
        <row r="957">
          <cell r="P957">
            <v>0</v>
          </cell>
          <cell r="AG957">
            <v>0</v>
          </cell>
        </row>
        <row r="958">
          <cell r="P958">
            <v>0</v>
          </cell>
          <cell r="AG958">
            <v>0</v>
          </cell>
        </row>
        <row r="959">
          <cell r="P959">
            <v>0</v>
          </cell>
          <cell r="AG959">
            <v>0</v>
          </cell>
        </row>
        <row r="960">
          <cell r="P960">
            <v>0</v>
          </cell>
          <cell r="AG960">
            <v>0</v>
          </cell>
        </row>
        <row r="961">
          <cell r="P961">
            <v>0</v>
          </cell>
          <cell r="AG961">
            <v>0</v>
          </cell>
        </row>
        <row r="962">
          <cell r="P962">
            <v>0</v>
          </cell>
          <cell r="AG962">
            <v>0</v>
          </cell>
        </row>
        <row r="963">
          <cell r="P963">
            <v>0</v>
          </cell>
          <cell r="AG963">
            <v>0</v>
          </cell>
        </row>
        <row r="964">
          <cell r="P964">
            <v>0</v>
          </cell>
          <cell r="AG964">
            <v>0</v>
          </cell>
        </row>
        <row r="965">
          <cell r="P965">
            <v>0</v>
          </cell>
          <cell r="AG965">
            <v>0</v>
          </cell>
        </row>
        <row r="966">
          <cell r="P966">
            <v>0</v>
          </cell>
          <cell r="AG966">
            <v>0</v>
          </cell>
        </row>
        <row r="967">
          <cell r="P967">
            <v>0</v>
          </cell>
          <cell r="AG967">
            <v>0</v>
          </cell>
        </row>
        <row r="968">
          <cell r="P968">
            <v>0</v>
          </cell>
          <cell r="AG968">
            <v>0</v>
          </cell>
        </row>
        <row r="969">
          <cell r="P969">
            <v>0</v>
          </cell>
          <cell r="AG969">
            <v>0</v>
          </cell>
        </row>
        <row r="970">
          <cell r="P970">
            <v>0</v>
          </cell>
          <cell r="AG970">
            <v>0</v>
          </cell>
        </row>
        <row r="971">
          <cell r="P971">
            <v>0</v>
          </cell>
          <cell r="AG971">
            <v>0</v>
          </cell>
        </row>
        <row r="972">
          <cell r="P972">
            <v>0</v>
          </cell>
          <cell r="AG972">
            <v>0</v>
          </cell>
        </row>
        <row r="973">
          <cell r="P973">
            <v>0</v>
          </cell>
          <cell r="AG973">
            <v>0</v>
          </cell>
        </row>
        <row r="974">
          <cell r="P974">
            <v>0</v>
          </cell>
          <cell r="AG974">
            <v>0</v>
          </cell>
        </row>
        <row r="975">
          <cell r="P975">
            <v>0</v>
          </cell>
          <cell r="AG975">
            <v>0</v>
          </cell>
        </row>
        <row r="976">
          <cell r="P976">
            <v>0</v>
          </cell>
          <cell r="AG976">
            <v>0</v>
          </cell>
        </row>
        <row r="977">
          <cell r="P977">
            <v>0</v>
          </cell>
          <cell r="AG977">
            <v>0</v>
          </cell>
        </row>
        <row r="978">
          <cell r="P978">
            <v>0</v>
          </cell>
          <cell r="AG978">
            <v>0</v>
          </cell>
        </row>
        <row r="979">
          <cell r="P979">
            <v>0</v>
          </cell>
          <cell r="AG979">
            <v>0</v>
          </cell>
        </row>
        <row r="980">
          <cell r="P980">
            <v>0</v>
          </cell>
          <cell r="AG980">
            <v>0</v>
          </cell>
        </row>
        <row r="981">
          <cell r="P981">
            <v>0</v>
          </cell>
          <cell r="AG981">
            <v>0</v>
          </cell>
        </row>
        <row r="982">
          <cell r="P982">
            <v>0</v>
          </cell>
          <cell r="AG982">
            <v>0</v>
          </cell>
        </row>
        <row r="983">
          <cell r="P983">
            <v>0</v>
          </cell>
          <cell r="AG983">
            <v>0</v>
          </cell>
        </row>
        <row r="984">
          <cell r="P984">
            <v>0</v>
          </cell>
          <cell r="AG984">
            <v>0</v>
          </cell>
        </row>
        <row r="985">
          <cell r="P985">
            <v>0</v>
          </cell>
          <cell r="AG985">
            <v>0</v>
          </cell>
        </row>
        <row r="986">
          <cell r="P986">
            <v>0</v>
          </cell>
          <cell r="AG986">
            <v>0</v>
          </cell>
        </row>
        <row r="987">
          <cell r="P987">
            <v>0</v>
          </cell>
          <cell r="AG987">
            <v>0</v>
          </cell>
        </row>
        <row r="988">
          <cell r="P988">
            <v>0</v>
          </cell>
          <cell r="AG988">
            <v>0</v>
          </cell>
        </row>
        <row r="989">
          <cell r="P989">
            <v>0</v>
          </cell>
          <cell r="AG989">
            <v>0</v>
          </cell>
        </row>
        <row r="990">
          <cell r="P990">
            <v>0</v>
          </cell>
          <cell r="AG990">
            <v>0</v>
          </cell>
        </row>
        <row r="991">
          <cell r="P991">
            <v>0</v>
          </cell>
          <cell r="AG991">
            <v>0</v>
          </cell>
        </row>
        <row r="992">
          <cell r="P992">
            <v>0</v>
          </cell>
          <cell r="AG992">
            <v>0</v>
          </cell>
        </row>
        <row r="993">
          <cell r="P993">
            <v>0</v>
          </cell>
          <cell r="AG993">
            <v>0</v>
          </cell>
        </row>
        <row r="994">
          <cell r="P994">
            <v>0</v>
          </cell>
          <cell r="AG994">
            <v>0</v>
          </cell>
        </row>
        <row r="995">
          <cell r="P995">
            <v>0</v>
          </cell>
          <cell r="AG995">
            <v>0</v>
          </cell>
        </row>
        <row r="996">
          <cell r="P996">
            <v>0</v>
          </cell>
          <cell r="AG996">
            <v>0</v>
          </cell>
        </row>
        <row r="997">
          <cell r="P997">
            <v>0</v>
          </cell>
          <cell r="AG997">
            <v>0</v>
          </cell>
        </row>
        <row r="998">
          <cell r="P998">
            <v>0</v>
          </cell>
          <cell r="AG998">
            <v>0</v>
          </cell>
        </row>
        <row r="999">
          <cell r="P999">
            <v>0</v>
          </cell>
          <cell r="AG999">
            <v>0</v>
          </cell>
        </row>
        <row r="1000">
          <cell r="P1000">
            <v>0</v>
          </cell>
          <cell r="AG1000">
            <v>0</v>
          </cell>
        </row>
        <row r="1001">
          <cell r="P1001">
            <v>0</v>
          </cell>
          <cell r="AG1001">
            <v>0</v>
          </cell>
        </row>
        <row r="1002">
          <cell r="P1002">
            <v>0</v>
          </cell>
          <cell r="AG1002">
            <v>0</v>
          </cell>
        </row>
        <row r="1003">
          <cell r="P1003">
            <v>2.5200539999999996</v>
          </cell>
          <cell r="AG1003">
            <v>21.298474202782955</v>
          </cell>
        </row>
        <row r="1004">
          <cell r="P1004">
            <v>0</v>
          </cell>
          <cell r="AG1004">
            <v>0</v>
          </cell>
        </row>
        <row r="1005">
          <cell r="P1005">
            <v>0</v>
          </cell>
          <cell r="AG1005">
            <v>0</v>
          </cell>
        </row>
        <row r="1006">
          <cell r="P1006">
            <v>0</v>
          </cell>
          <cell r="AG1006">
            <v>0</v>
          </cell>
        </row>
        <row r="1007">
          <cell r="P1007">
            <v>0</v>
          </cell>
          <cell r="AG1007">
            <v>0</v>
          </cell>
        </row>
        <row r="1008">
          <cell r="P1008">
            <v>0</v>
          </cell>
          <cell r="AG1008">
            <v>0</v>
          </cell>
        </row>
        <row r="1009">
          <cell r="P1009">
            <v>0</v>
          </cell>
          <cell r="AG1009">
            <v>0</v>
          </cell>
        </row>
        <row r="1010">
          <cell r="P1010">
            <v>0</v>
          </cell>
          <cell r="AG1010">
            <v>0</v>
          </cell>
        </row>
        <row r="1011">
          <cell r="P1011">
            <v>0</v>
          </cell>
          <cell r="AG1011">
            <v>0</v>
          </cell>
        </row>
        <row r="1012">
          <cell r="P1012">
            <v>1.215297872340426</v>
          </cell>
          <cell r="AG1012">
            <v>9.9654425531914868</v>
          </cell>
        </row>
        <row r="1013">
          <cell r="P1013">
            <v>0</v>
          </cell>
          <cell r="AG1013">
            <v>0</v>
          </cell>
        </row>
        <row r="1014">
          <cell r="P1014">
            <v>0</v>
          </cell>
          <cell r="AG1014">
            <v>0</v>
          </cell>
        </row>
        <row r="1015">
          <cell r="P1015">
            <v>0</v>
          </cell>
          <cell r="AG1015">
            <v>0</v>
          </cell>
        </row>
        <row r="1016">
          <cell r="P1016">
            <v>0</v>
          </cell>
          <cell r="AG1016">
            <v>0</v>
          </cell>
        </row>
        <row r="1017">
          <cell r="P1017">
            <v>0</v>
          </cell>
          <cell r="AG1017">
            <v>0</v>
          </cell>
        </row>
        <row r="1018">
          <cell r="P1018">
            <v>0</v>
          </cell>
          <cell r="AG1018">
            <v>0</v>
          </cell>
        </row>
        <row r="1019">
          <cell r="P1019">
            <v>0</v>
          </cell>
          <cell r="AG1019">
            <v>0</v>
          </cell>
        </row>
        <row r="1020">
          <cell r="P1020">
            <v>0</v>
          </cell>
          <cell r="AG1020">
            <v>0</v>
          </cell>
        </row>
        <row r="1021">
          <cell r="P1021">
            <v>0</v>
          </cell>
          <cell r="AG1021">
            <v>0</v>
          </cell>
        </row>
        <row r="1022">
          <cell r="P1022">
            <v>0</v>
          </cell>
          <cell r="AG1022">
            <v>0</v>
          </cell>
        </row>
        <row r="1023">
          <cell r="P1023">
            <v>0</v>
          </cell>
          <cell r="AG1023">
            <v>0</v>
          </cell>
        </row>
        <row r="1024">
          <cell r="P1024">
            <v>0</v>
          </cell>
          <cell r="AG1024">
            <v>0</v>
          </cell>
        </row>
        <row r="1025">
          <cell r="P1025">
            <v>0</v>
          </cell>
          <cell r="AG1025">
            <v>0</v>
          </cell>
        </row>
        <row r="1026">
          <cell r="P1026">
            <v>0</v>
          </cell>
          <cell r="AG1026">
            <v>0</v>
          </cell>
        </row>
        <row r="1027">
          <cell r="P1027">
            <v>0</v>
          </cell>
          <cell r="AG1027">
            <v>0</v>
          </cell>
        </row>
        <row r="1028">
          <cell r="P1028">
            <v>0</v>
          </cell>
          <cell r="AG1028">
            <v>0</v>
          </cell>
        </row>
        <row r="1029">
          <cell r="P1029">
            <v>0</v>
          </cell>
          <cell r="AG1029">
            <v>0</v>
          </cell>
        </row>
        <row r="1030">
          <cell r="P1030">
            <v>0</v>
          </cell>
          <cell r="AG1030">
            <v>0</v>
          </cell>
        </row>
        <row r="1031">
          <cell r="P1031">
            <v>0</v>
          </cell>
          <cell r="AG1031">
            <v>0</v>
          </cell>
        </row>
        <row r="1032">
          <cell r="P1032">
            <v>0</v>
          </cell>
          <cell r="AG1032">
            <v>0</v>
          </cell>
        </row>
        <row r="1033">
          <cell r="P1033">
            <v>0</v>
          </cell>
          <cell r="AG1033">
            <v>0</v>
          </cell>
        </row>
        <row r="1034">
          <cell r="P1034">
            <v>0</v>
          </cell>
          <cell r="AG1034">
            <v>0</v>
          </cell>
        </row>
        <row r="1035">
          <cell r="P1035">
            <v>0</v>
          </cell>
          <cell r="AG1035">
            <v>0</v>
          </cell>
        </row>
        <row r="1036">
          <cell r="P1036">
            <v>0</v>
          </cell>
          <cell r="AG1036">
            <v>0</v>
          </cell>
        </row>
        <row r="1037">
          <cell r="P1037">
            <v>0</v>
          </cell>
          <cell r="AG1037">
            <v>0</v>
          </cell>
        </row>
        <row r="1038">
          <cell r="P1038">
            <v>0</v>
          </cell>
          <cell r="AG1038">
            <v>0</v>
          </cell>
        </row>
        <row r="1039">
          <cell r="P1039">
            <v>0</v>
          </cell>
          <cell r="AG1039">
            <v>0</v>
          </cell>
        </row>
        <row r="1040">
          <cell r="P1040">
            <v>0</v>
          </cell>
          <cell r="AG1040">
            <v>0</v>
          </cell>
        </row>
        <row r="1041">
          <cell r="P1041">
            <v>0</v>
          </cell>
          <cell r="AG1041">
            <v>0</v>
          </cell>
        </row>
        <row r="1042">
          <cell r="P1042">
            <v>0</v>
          </cell>
          <cell r="AG1042">
            <v>0</v>
          </cell>
        </row>
        <row r="1043">
          <cell r="P1043">
            <v>0</v>
          </cell>
          <cell r="AG1043">
            <v>0</v>
          </cell>
        </row>
        <row r="1044">
          <cell r="P1044">
            <v>0</v>
          </cell>
          <cell r="AG1044">
            <v>0</v>
          </cell>
        </row>
        <row r="1045">
          <cell r="P1045">
            <v>0</v>
          </cell>
          <cell r="AG1045">
            <v>0</v>
          </cell>
        </row>
        <row r="1046">
          <cell r="P1046">
            <v>0</v>
          </cell>
          <cell r="AG1046">
            <v>0</v>
          </cell>
        </row>
        <row r="1047">
          <cell r="P1047">
            <v>0</v>
          </cell>
          <cell r="AG1047">
            <v>0</v>
          </cell>
        </row>
        <row r="1048">
          <cell r="P1048">
            <v>0</v>
          </cell>
          <cell r="AG1048">
            <v>0</v>
          </cell>
        </row>
        <row r="1049">
          <cell r="P1049">
            <v>0</v>
          </cell>
          <cell r="AG1049">
            <v>0</v>
          </cell>
        </row>
        <row r="1050">
          <cell r="P1050">
            <v>0</v>
          </cell>
          <cell r="AG1050">
            <v>0</v>
          </cell>
        </row>
        <row r="1051">
          <cell r="P1051">
            <v>0</v>
          </cell>
          <cell r="AG1051">
            <v>0</v>
          </cell>
        </row>
        <row r="1052">
          <cell r="P1052">
            <v>0.42261029999999999</v>
          </cell>
          <cell r="AG1052">
            <v>3.2971218000000007</v>
          </cell>
        </row>
        <row r="1053">
          <cell r="P1053">
            <v>0</v>
          </cell>
          <cell r="AG1053">
            <v>0</v>
          </cell>
        </row>
        <row r="1054">
          <cell r="P1054">
            <v>0.17757780000000001</v>
          </cell>
          <cell r="AG1054">
            <v>1.3854267999999998</v>
          </cell>
        </row>
        <row r="1055">
          <cell r="P1055">
            <v>0.84918026850000006</v>
          </cell>
          <cell r="AG1055">
            <v>6.6262920109999985</v>
          </cell>
        </row>
        <row r="1056">
          <cell r="P1056">
            <v>0</v>
          </cell>
          <cell r="AG1056">
            <v>0</v>
          </cell>
        </row>
        <row r="1057">
          <cell r="P1057">
            <v>1.3524240000000001</v>
          </cell>
          <cell r="AG1057">
            <v>10.551344</v>
          </cell>
        </row>
        <row r="1058">
          <cell r="P1058">
            <v>2.7773189958</v>
          </cell>
          <cell r="AG1058">
            <v>21.671872694800001</v>
          </cell>
        </row>
        <row r="1059">
          <cell r="P1059">
            <v>0.66409450000000003</v>
          </cell>
          <cell r="AG1059">
            <v>5.3127560000000003</v>
          </cell>
        </row>
        <row r="1060">
          <cell r="P1060">
            <v>0</v>
          </cell>
          <cell r="AG1060">
            <v>0</v>
          </cell>
        </row>
        <row r="1061">
          <cell r="P1061">
            <v>1.1100348489996166</v>
          </cell>
          <cell r="AG1061">
            <v>8.6617828094974758</v>
          </cell>
        </row>
        <row r="1062">
          <cell r="P1062">
            <v>0.30208738871619001</v>
          </cell>
          <cell r="AG1062">
            <v>2.3572371199931403</v>
          </cell>
        </row>
        <row r="1063">
          <cell r="P1063">
            <v>0.4029426501868616</v>
          </cell>
          <cell r="AG1063">
            <v>3.1442271598475902</v>
          </cell>
        </row>
        <row r="1064">
          <cell r="P1064">
            <v>0.83219666312999996</v>
          </cell>
          <cell r="AG1064">
            <v>6.4937661707800007</v>
          </cell>
        </row>
        <row r="1065">
          <cell r="P1065">
            <v>6.8610000000000004E-2</v>
          </cell>
          <cell r="AG1065">
            <v>0.54888000000000003</v>
          </cell>
        </row>
        <row r="1066">
          <cell r="P1066">
            <v>7.9691339999999995</v>
          </cell>
          <cell r="AG1066">
            <v>62.17360399999999</v>
          </cell>
        </row>
        <row r="1067">
          <cell r="P1067">
            <v>2.2751320062865679</v>
          </cell>
          <cell r="AG1067">
            <v>18.701585091675597</v>
          </cell>
        </row>
        <row r="1068">
          <cell r="P1068">
            <v>0</v>
          </cell>
          <cell r="AG1068">
            <v>0</v>
          </cell>
        </row>
        <row r="1069">
          <cell r="P1069">
            <v>0</v>
          </cell>
          <cell r="AG1069">
            <v>0</v>
          </cell>
        </row>
        <row r="1070">
          <cell r="P1070">
            <v>0</v>
          </cell>
          <cell r="AG1070">
            <v>0</v>
          </cell>
        </row>
        <row r="1071">
          <cell r="P1071">
            <v>0</v>
          </cell>
          <cell r="AG1071">
            <v>0</v>
          </cell>
        </row>
        <row r="1072">
          <cell r="P1072">
            <v>5.4508876560000002E-2</v>
          </cell>
          <cell r="AG1072">
            <v>0.4252674513600001</v>
          </cell>
        </row>
        <row r="1073">
          <cell r="P1073">
            <v>0</v>
          </cell>
          <cell r="AG1073">
            <v>0</v>
          </cell>
        </row>
        <row r="1074">
          <cell r="P1074">
            <v>2.1794850000000001</v>
          </cell>
          <cell r="AG1074">
            <v>17.003909999999998</v>
          </cell>
        </row>
        <row r="1075">
          <cell r="P1075">
            <v>0.44</v>
          </cell>
          <cell r="AG1075">
            <v>3.52</v>
          </cell>
        </row>
        <row r="1076">
          <cell r="P1076">
            <v>0</v>
          </cell>
          <cell r="AG1076">
            <v>0</v>
          </cell>
        </row>
        <row r="1077">
          <cell r="P1077">
            <v>0.1265604166666669</v>
          </cell>
          <cell r="AG1077">
            <v>1.6452854166666686</v>
          </cell>
        </row>
        <row r="1078">
          <cell r="P1078">
            <v>0</v>
          </cell>
          <cell r="AG1078">
            <v>0</v>
          </cell>
        </row>
        <row r="1079">
          <cell r="P1079">
            <v>0</v>
          </cell>
          <cell r="AG1079">
            <v>0</v>
          </cell>
        </row>
        <row r="1080">
          <cell r="P1080">
            <v>0</v>
          </cell>
          <cell r="AG1080">
            <v>0</v>
          </cell>
        </row>
        <row r="1081">
          <cell r="P1081">
            <v>0</v>
          </cell>
          <cell r="AG1081">
            <v>0</v>
          </cell>
        </row>
        <row r="1082">
          <cell r="P1082">
            <v>0</v>
          </cell>
          <cell r="AG1082">
            <v>0</v>
          </cell>
        </row>
        <row r="1083">
          <cell r="P1083">
            <v>0</v>
          </cell>
          <cell r="AG1083">
            <v>0</v>
          </cell>
        </row>
        <row r="1084">
          <cell r="P1084">
            <v>0</v>
          </cell>
          <cell r="AG1084">
            <v>0</v>
          </cell>
        </row>
        <row r="1085">
          <cell r="P1085">
            <v>0</v>
          </cell>
          <cell r="AG1085">
            <v>0</v>
          </cell>
        </row>
        <row r="1086">
          <cell r="P1086">
            <v>0</v>
          </cell>
          <cell r="AG1086">
            <v>0</v>
          </cell>
        </row>
        <row r="1087">
          <cell r="P1087">
            <v>0</v>
          </cell>
          <cell r="AG1087">
            <v>0</v>
          </cell>
        </row>
        <row r="1088">
          <cell r="P1088">
            <v>0</v>
          </cell>
          <cell r="AG1088">
            <v>0</v>
          </cell>
        </row>
        <row r="1089">
          <cell r="P1089">
            <v>0</v>
          </cell>
          <cell r="AG1089">
            <v>0</v>
          </cell>
        </row>
        <row r="1090">
          <cell r="P1090">
            <v>0</v>
          </cell>
          <cell r="AG1090">
            <v>0</v>
          </cell>
        </row>
        <row r="1091">
          <cell r="P1091">
            <v>0</v>
          </cell>
          <cell r="AG1091">
            <v>0</v>
          </cell>
        </row>
        <row r="1092">
          <cell r="P1092">
            <v>0</v>
          </cell>
          <cell r="AG1092">
            <v>0</v>
          </cell>
        </row>
        <row r="1093">
          <cell r="P1093">
            <v>0</v>
          </cell>
          <cell r="AG1093">
            <v>0</v>
          </cell>
        </row>
        <row r="1094">
          <cell r="P1094">
            <v>0</v>
          </cell>
          <cell r="AG1094">
            <v>0</v>
          </cell>
        </row>
        <row r="1095">
          <cell r="P1095">
            <v>0</v>
          </cell>
          <cell r="AG1095">
            <v>0</v>
          </cell>
        </row>
        <row r="1096">
          <cell r="P1096">
            <v>0</v>
          </cell>
          <cell r="AG1096">
            <v>0</v>
          </cell>
        </row>
        <row r="1097">
          <cell r="P1097">
            <v>0</v>
          </cell>
          <cell r="AG1097">
            <v>0</v>
          </cell>
        </row>
        <row r="1098">
          <cell r="P1098">
            <v>0</v>
          </cell>
          <cell r="AG1098">
            <v>0</v>
          </cell>
        </row>
        <row r="1099">
          <cell r="P1099">
            <v>0</v>
          </cell>
          <cell r="AG1099">
            <v>0</v>
          </cell>
        </row>
        <row r="1100">
          <cell r="P1100">
            <v>0</v>
          </cell>
          <cell r="AG1100">
            <v>0</v>
          </cell>
        </row>
        <row r="1101">
          <cell r="P1101">
            <v>0</v>
          </cell>
          <cell r="AG1101">
            <v>0</v>
          </cell>
        </row>
        <row r="1102">
          <cell r="P1102">
            <v>0</v>
          </cell>
          <cell r="AG1102">
            <v>0</v>
          </cell>
        </row>
        <row r="1103">
          <cell r="P1103">
            <v>0</v>
          </cell>
          <cell r="AG1103">
            <v>0</v>
          </cell>
        </row>
        <row r="1104">
          <cell r="P1104">
            <v>0</v>
          </cell>
          <cell r="AG1104">
            <v>0</v>
          </cell>
        </row>
        <row r="1105">
          <cell r="P1105">
            <v>0</v>
          </cell>
          <cell r="AG1105">
            <v>0</v>
          </cell>
        </row>
        <row r="1106">
          <cell r="P1106">
            <v>0</v>
          </cell>
          <cell r="AG1106">
            <v>0</v>
          </cell>
        </row>
        <row r="1107">
          <cell r="P1107">
            <v>0</v>
          </cell>
          <cell r="AG1107">
            <v>0</v>
          </cell>
        </row>
        <row r="1108">
          <cell r="P1108">
            <v>0</v>
          </cell>
          <cell r="AG1108">
            <v>0</v>
          </cell>
        </row>
        <row r="1109">
          <cell r="P1109">
            <v>0</v>
          </cell>
          <cell r="AG1109">
            <v>0</v>
          </cell>
        </row>
        <row r="1110">
          <cell r="P1110">
            <v>0</v>
          </cell>
          <cell r="AG1110">
            <v>0</v>
          </cell>
        </row>
        <row r="1111">
          <cell r="P1111">
            <v>0</v>
          </cell>
          <cell r="AG1111">
            <v>0</v>
          </cell>
        </row>
        <row r="1112">
          <cell r="P1112">
            <v>0</v>
          </cell>
          <cell r="AG1112">
            <v>0</v>
          </cell>
        </row>
        <row r="1113">
          <cell r="P1113">
            <v>0</v>
          </cell>
          <cell r="AG1113">
            <v>0</v>
          </cell>
        </row>
        <row r="1114">
          <cell r="P1114">
            <v>0</v>
          </cell>
          <cell r="AG1114">
            <v>0</v>
          </cell>
        </row>
        <row r="1115">
          <cell r="P1115">
            <v>0</v>
          </cell>
          <cell r="AG1115">
            <v>0</v>
          </cell>
        </row>
        <row r="1116">
          <cell r="P1116">
            <v>0</v>
          </cell>
          <cell r="AG1116">
            <v>0</v>
          </cell>
        </row>
        <row r="1117">
          <cell r="P1117">
            <v>0</v>
          </cell>
          <cell r="AG1117">
            <v>0</v>
          </cell>
        </row>
        <row r="1118">
          <cell r="P1118">
            <v>0</v>
          </cell>
          <cell r="AG1118">
            <v>0</v>
          </cell>
        </row>
        <row r="1119">
          <cell r="P1119">
            <v>0</v>
          </cell>
          <cell r="AG1119">
            <v>0</v>
          </cell>
        </row>
        <row r="1120">
          <cell r="P1120">
            <v>0</v>
          </cell>
          <cell r="AG1120">
            <v>0</v>
          </cell>
        </row>
        <row r="1121">
          <cell r="P1121">
            <v>0</v>
          </cell>
          <cell r="AG1121">
            <v>0</v>
          </cell>
        </row>
        <row r="1122">
          <cell r="P1122">
            <v>0</v>
          </cell>
          <cell r="AG1122">
            <v>0</v>
          </cell>
        </row>
        <row r="1123">
          <cell r="P1123">
            <v>0</v>
          </cell>
          <cell r="AG1123">
            <v>0</v>
          </cell>
        </row>
        <row r="1124">
          <cell r="P1124">
            <v>0</v>
          </cell>
          <cell r="AG1124">
            <v>0</v>
          </cell>
        </row>
        <row r="1125">
          <cell r="P1125">
            <v>0</v>
          </cell>
          <cell r="AG1125">
            <v>0</v>
          </cell>
        </row>
        <row r="1126">
          <cell r="P1126">
            <v>0</v>
          </cell>
          <cell r="AG1126">
            <v>0</v>
          </cell>
        </row>
        <row r="1127">
          <cell r="P1127">
            <v>0</v>
          </cell>
          <cell r="AG1127">
            <v>0</v>
          </cell>
        </row>
        <row r="1128">
          <cell r="P1128">
            <v>0</v>
          </cell>
          <cell r="AG1128">
            <v>0</v>
          </cell>
        </row>
        <row r="1129">
          <cell r="P1129">
            <v>0</v>
          </cell>
          <cell r="AG1129">
            <v>0</v>
          </cell>
        </row>
        <row r="1130">
          <cell r="P1130">
            <v>0</v>
          </cell>
          <cell r="AG1130">
            <v>0</v>
          </cell>
        </row>
        <row r="1131">
          <cell r="P1131">
            <v>0</v>
          </cell>
          <cell r="AG1131">
            <v>0</v>
          </cell>
        </row>
        <row r="1132">
          <cell r="P1132">
            <v>0</v>
          </cell>
          <cell r="AG1132">
            <v>0</v>
          </cell>
        </row>
        <row r="1133">
          <cell r="P1133">
            <v>0</v>
          </cell>
          <cell r="AG1133">
            <v>0</v>
          </cell>
        </row>
        <row r="1134">
          <cell r="P1134">
            <v>0.84001799999999993</v>
          </cell>
          <cell r="AG1134">
            <v>7.0994914009276515</v>
          </cell>
        </row>
        <row r="1135">
          <cell r="P1135">
            <v>0</v>
          </cell>
          <cell r="AG1135">
            <v>0</v>
          </cell>
        </row>
        <row r="1136">
          <cell r="P1136">
            <v>0</v>
          </cell>
          <cell r="AG1136">
            <v>0</v>
          </cell>
        </row>
        <row r="1137">
          <cell r="P1137">
            <v>0</v>
          </cell>
          <cell r="AG1137">
            <v>0</v>
          </cell>
        </row>
        <row r="1138">
          <cell r="P1138">
            <v>0</v>
          </cell>
          <cell r="AG1138">
            <v>0</v>
          </cell>
        </row>
        <row r="1139">
          <cell r="P1139">
            <v>0</v>
          </cell>
          <cell r="AG1139">
            <v>0</v>
          </cell>
        </row>
        <row r="1140">
          <cell r="P1140">
            <v>0</v>
          </cell>
          <cell r="AG1140">
            <v>0</v>
          </cell>
        </row>
        <row r="1141">
          <cell r="P1141">
            <v>0</v>
          </cell>
          <cell r="AG1141">
            <v>0</v>
          </cell>
        </row>
        <row r="1142">
          <cell r="P1142">
            <v>0</v>
          </cell>
          <cell r="AG1142">
            <v>0</v>
          </cell>
        </row>
        <row r="1143">
          <cell r="P1143">
            <v>1.4853640661938541</v>
          </cell>
          <cell r="AG1143">
            <v>12.179985342789594</v>
          </cell>
        </row>
        <row r="1144">
          <cell r="P1144">
            <v>0</v>
          </cell>
          <cell r="AG1144">
            <v>0</v>
          </cell>
        </row>
        <row r="1145">
          <cell r="P1145">
            <v>0</v>
          </cell>
          <cell r="AG1145">
            <v>0</v>
          </cell>
        </row>
        <row r="1146">
          <cell r="P1146">
            <v>0</v>
          </cell>
          <cell r="AG1146">
            <v>0</v>
          </cell>
        </row>
        <row r="1147">
          <cell r="P1147">
            <v>0</v>
          </cell>
          <cell r="AG1147">
            <v>0</v>
          </cell>
        </row>
        <row r="1148">
          <cell r="P1148">
            <v>0</v>
          </cell>
          <cell r="AG1148">
            <v>0</v>
          </cell>
        </row>
        <row r="1149">
          <cell r="P1149">
            <v>0</v>
          </cell>
          <cell r="AG1149">
            <v>0</v>
          </cell>
        </row>
        <row r="1150">
          <cell r="P1150">
            <v>0</v>
          </cell>
          <cell r="AG1150">
            <v>0</v>
          </cell>
        </row>
        <row r="1151">
          <cell r="P1151">
            <v>0</v>
          </cell>
          <cell r="AG1151">
            <v>0</v>
          </cell>
        </row>
        <row r="1152">
          <cell r="P1152">
            <v>0</v>
          </cell>
          <cell r="AG1152">
            <v>0</v>
          </cell>
        </row>
        <row r="1153">
          <cell r="P1153">
            <v>0</v>
          </cell>
          <cell r="AG1153">
            <v>0</v>
          </cell>
        </row>
        <row r="1154">
          <cell r="P1154">
            <v>0</v>
          </cell>
          <cell r="AG1154">
            <v>0</v>
          </cell>
        </row>
        <row r="1155">
          <cell r="P1155">
            <v>0</v>
          </cell>
          <cell r="AG1155">
            <v>0</v>
          </cell>
        </row>
        <row r="1156">
          <cell r="P1156">
            <v>0</v>
          </cell>
          <cell r="AG1156">
            <v>0</v>
          </cell>
        </row>
        <row r="1157">
          <cell r="P1157">
            <v>0</v>
          </cell>
          <cell r="AG1157">
            <v>0</v>
          </cell>
        </row>
        <row r="1158">
          <cell r="P1158">
            <v>0</v>
          </cell>
          <cell r="AG1158">
            <v>0</v>
          </cell>
        </row>
        <row r="1159">
          <cell r="P1159">
            <v>0</v>
          </cell>
          <cell r="AG1159">
            <v>0</v>
          </cell>
        </row>
        <row r="1160">
          <cell r="P1160">
            <v>0</v>
          </cell>
          <cell r="AG1160">
            <v>0</v>
          </cell>
        </row>
        <row r="1161">
          <cell r="P1161">
            <v>0</v>
          </cell>
          <cell r="AG1161">
            <v>0</v>
          </cell>
        </row>
        <row r="1162">
          <cell r="P1162">
            <v>0</v>
          </cell>
          <cell r="AG1162">
            <v>0</v>
          </cell>
        </row>
        <row r="1163">
          <cell r="P1163">
            <v>0</v>
          </cell>
          <cell r="AG1163">
            <v>0</v>
          </cell>
        </row>
        <row r="1164">
          <cell r="P1164">
            <v>0</v>
          </cell>
          <cell r="AG1164">
            <v>0</v>
          </cell>
        </row>
        <row r="1165">
          <cell r="P1165">
            <v>0</v>
          </cell>
          <cell r="AG1165">
            <v>0</v>
          </cell>
        </row>
        <row r="1166">
          <cell r="P1166">
            <v>0</v>
          </cell>
          <cell r="AG1166">
            <v>0</v>
          </cell>
        </row>
        <row r="1167">
          <cell r="P1167">
            <v>0</v>
          </cell>
          <cell r="AG1167">
            <v>0</v>
          </cell>
        </row>
        <row r="1168">
          <cell r="P1168">
            <v>0</v>
          </cell>
          <cell r="AG1168">
            <v>0</v>
          </cell>
        </row>
        <row r="1169">
          <cell r="P1169">
            <v>0</v>
          </cell>
          <cell r="AG1169">
            <v>0</v>
          </cell>
        </row>
        <row r="1170">
          <cell r="P1170">
            <v>0</v>
          </cell>
          <cell r="AG1170">
            <v>0</v>
          </cell>
        </row>
        <row r="1171">
          <cell r="P1171">
            <v>0</v>
          </cell>
          <cell r="AG1171">
            <v>0</v>
          </cell>
        </row>
        <row r="1172">
          <cell r="P1172">
            <v>0</v>
          </cell>
          <cell r="AG1172">
            <v>0</v>
          </cell>
        </row>
        <row r="1173">
          <cell r="P1173">
            <v>0</v>
          </cell>
          <cell r="AG1173">
            <v>0</v>
          </cell>
        </row>
        <row r="1174">
          <cell r="P1174">
            <v>0</v>
          </cell>
          <cell r="AG1174">
            <v>0</v>
          </cell>
        </row>
        <row r="1175">
          <cell r="P1175">
            <v>0</v>
          </cell>
          <cell r="AG1175">
            <v>0</v>
          </cell>
        </row>
        <row r="1176">
          <cell r="P1176">
            <v>0</v>
          </cell>
          <cell r="AG1176">
            <v>0</v>
          </cell>
        </row>
        <row r="1177">
          <cell r="P1177">
            <v>0</v>
          </cell>
          <cell r="AG1177">
            <v>0</v>
          </cell>
        </row>
        <row r="1178">
          <cell r="P1178">
            <v>0</v>
          </cell>
          <cell r="AG1178">
            <v>0</v>
          </cell>
        </row>
        <row r="1179">
          <cell r="P1179">
            <v>0</v>
          </cell>
          <cell r="AG1179">
            <v>0</v>
          </cell>
        </row>
        <row r="1180">
          <cell r="P1180">
            <v>0</v>
          </cell>
          <cell r="AG1180">
            <v>0</v>
          </cell>
        </row>
        <row r="1181">
          <cell r="P1181">
            <v>0</v>
          </cell>
          <cell r="AG1181">
            <v>0</v>
          </cell>
        </row>
        <row r="1182">
          <cell r="P1182">
            <v>0</v>
          </cell>
          <cell r="AG1182">
            <v>0</v>
          </cell>
        </row>
        <row r="1183">
          <cell r="P1183">
            <v>0</v>
          </cell>
          <cell r="AG1183">
            <v>0</v>
          </cell>
        </row>
        <row r="1184">
          <cell r="P1184">
            <v>0</v>
          </cell>
          <cell r="AG1184">
            <v>0</v>
          </cell>
        </row>
        <row r="1185">
          <cell r="P1185">
            <v>0</v>
          </cell>
          <cell r="AG1185">
            <v>0</v>
          </cell>
        </row>
        <row r="1186">
          <cell r="P1186">
            <v>0.34191496500000002</v>
          </cell>
          <cell r="AG1186">
            <v>2.6675527899999998</v>
          </cell>
        </row>
        <row r="1187">
          <cell r="P1187">
            <v>0</v>
          </cell>
          <cell r="AG1187">
            <v>0</v>
          </cell>
        </row>
        <row r="1188">
          <cell r="P1188">
            <v>0</v>
          </cell>
          <cell r="AG1188">
            <v>0</v>
          </cell>
        </row>
        <row r="1189">
          <cell r="P1189">
            <v>1.118263062</v>
          </cell>
          <cell r="AG1189">
            <v>8.7244667720000013</v>
          </cell>
        </row>
        <row r="1190">
          <cell r="P1190">
            <v>0.33521075</v>
          </cell>
          <cell r="AG1190">
            <v>2.6816859999999996</v>
          </cell>
        </row>
        <row r="1191">
          <cell r="P1191">
            <v>0</v>
          </cell>
          <cell r="AG1191">
            <v>0</v>
          </cell>
        </row>
        <row r="1192">
          <cell r="P1192">
            <v>0.44694576713952999</v>
          </cell>
          <cell r="AG1192">
            <v>3.486982291376874</v>
          </cell>
        </row>
        <row r="1193">
          <cell r="P1193">
            <v>0.12163282964909999</v>
          </cell>
          <cell r="AG1193">
            <v>0.94895522951459998</v>
          </cell>
        </row>
        <row r="1194">
          <cell r="P1194">
            <v>0.16224131347164999</v>
          </cell>
          <cell r="AG1194">
            <v>1.2657745717698081</v>
          </cell>
        </row>
        <row r="1195">
          <cell r="P1195">
            <v>0.3350766657</v>
          </cell>
          <cell r="AG1195">
            <v>2.6142017341999999</v>
          </cell>
        </row>
        <row r="1196">
          <cell r="P1196">
            <v>0</v>
          </cell>
          <cell r="AG1196">
            <v>0</v>
          </cell>
        </row>
        <row r="1197">
          <cell r="P1197">
            <v>4.0225289999999996</v>
          </cell>
          <cell r="AG1197">
            <v>31.382973999999994</v>
          </cell>
        </row>
        <row r="1198">
          <cell r="P1198">
            <v>0.20683018238968801</v>
          </cell>
          <cell r="AG1198">
            <v>1.7001440992432362</v>
          </cell>
        </row>
        <row r="1199">
          <cell r="P1199">
            <v>0</v>
          </cell>
          <cell r="AG1199">
            <v>0</v>
          </cell>
        </row>
        <row r="1200">
          <cell r="P1200">
            <v>0</v>
          </cell>
          <cell r="AG1200">
            <v>0</v>
          </cell>
        </row>
        <row r="1201">
          <cell r="P1201">
            <v>0</v>
          </cell>
          <cell r="AG1201">
            <v>0</v>
          </cell>
        </row>
        <row r="1202">
          <cell r="P1202">
            <v>0</v>
          </cell>
          <cell r="AG1202">
            <v>0</v>
          </cell>
        </row>
        <row r="1203">
          <cell r="P1203">
            <v>2.7514098359999999E-2</v>
          </cell>
          <cell r="AG1203">
            <v>0.21465954215999997</v>
          </cell>
        </row>
        <row r="1204">
          <cell r="P1204">
            <v>0</v>
          </cell>
          <cell r="AG1204">
            <v>0</v>
          </cell>
        </row>
        <row r="1205">
          <cell r="P1205">
            <v>0.19813500000000001</v>
          </cell>
          <cell r="AG1205">
            <v>1.5458099999999997</v>
          </cell>
        </row>
        <row r="1206">
          <cell r="P1206">
            <v>0</v>
          </cell>
          <cell r="AG1206">
            <v>0</v>
          </cell>
        </row>
        <row r="1207">
          <cell r="P1207">
            <v>0</v>
          </cell>
          <cell r="AG1207">
            <v>0</v>
          </cell>
        </row>
        <row r="1208">
          <cell r="P1208">
            <v>1.19708333333333E-2</v>
          </cell>
          <cell r="AG1208">
            <v>0.1556208333333331</v>
          </cell>
        </row>
        <row r="1209">
          <cell r="P1209">
            <v>0</v>
          </cell>
          <cell r="AG1209">
            <v>0</v>
          </cell>
        </row>
        <row r="1210">
          <cell r="P1210">
            <v>0</v>
          </cell>
          <cell r="AG1210">
            <v>0</v>
          </cell>
        </row>
        <row r="1211">
          <cell r="P1211">
            <v>0</v>
          </cell>
          <cell r="AG1211">
            <v>0</v>
          </cell>
        </row>
        <row r="1212">
          <cell r="P1212">
            <v>0</v>
          </cell>
          <cell r="AG1212">
            <v>0</v>
          </cell>
        </row>
        <row r="1213">
          <cell r="P1213">
            <v>0</v>
          </cell>
          <cell r="AG1213">
            <v>0</v>
          </cell>
        </row>
        <row r="1214">
          <cell r="P1214">
            <v>0</v>
          </cell>
          <cell r="AG1214">
            <v>0</v>
          </cell>
        </row>
        <row r="1215">
          <cell r="P1215">
            <v>0</v>
          </cell>
          <cell r="AG1215">
            <v>0</v>
          </cell>
        </row>
        <row r="1216">
          <cell r="P1216">
            <v>0</v>
          </cell>
          <cell r="AG1216">
            <v>0</v>
          </cell>
        </row>
        <row r="1217">
          <cell r="P1217">
            <v>0</v>
          </cell>
          <cell r="AG1217">
            <v>0</v>
          </cell>
        </row>
        <row r="1218">
          <cell r="P1218">
            <v>0</v>
          </cell>
          <cell r="AG1218">
            <v>0</v>
          </cell>
        </row>
        <row r="1219">
          <cell r="P1219">
            <v>0</v>
          </cell>
          <cell r="AG1219">
            <v>0</v>
          </cell>
        </row>
        <row r="1220">
          <cell r="P1220">
            <v>0</v>
          </cell>
          <cell r="AG1220">
            <v>0</v>
          </cell>
        </row>
        <row r="1221">
          <cell r="P1221">
            <v>3.6676393325000001E-2</v>
          </cell>
          <cell r="AG1221">
            <v>0.29341114660000001</v>
          </cell>
        </row>
        <row r="1222">
          <cell r="P1222">
            <v>0</v>
          </cell>
          <cell r="AG1222">
            <v>0</v>
          </cell>
        </row>
        <row r="1223">
          <cell r="P1223">
            <v>0</v>
          </cell>
          <cell r="AG1223">
            <v>0</v>
          </cell>
        </row>
        <row r="1224">
          <cell r="P1224">
            <v>0</v>
          </cell>
          <cell r="AG1224">
            <v>0</v>
          </cell>
        </row>
        <row r="1225">
          <cell r="P1225">
            <v>0</v>
          </cell>
          <cell r="AG1225">
            <v>0</v>
          </cell>
        </row>
        <row r="1226">
          <cell r="P1226">
            <v>0</v>
          </cell>
          <cell r="AG1226">
            <v>0</v>
          </cell>
        </row>
        <row r="1227">
          <cell r="P1227">
            <v>0</v>
          </cell>
          <cell r="AG1227">
            <v>0</v>
          </cell>
        </row>
        <row r="1228">
          <cell r="P1228">
            <v>0</v>
          </cell>
          <cell r="AG1228">
            <v>0</v>
          </cell>
        </row>
        <row r="1229">
          <cell r="P1229">
            <v>0</v>
          </cell>
          <cell r="AG1229">
            <v>0</v>
          </cell>
        </row>
        <row r="1230">
          <cell r="P1230">
            <v>0</v>
          </cell>
          <cell r="AG1230">
            <v>0</v>
          </cell>
        </row>
        <row r="1231">
          <cell r="P1231">
            <v>0</v>
          </cell>
          <cell r="AG1231">
            <v>0</v>
          </cell>
        </row>
        <row r="1232">
          <cell r="P1232">
            <v>0</v>
          </cell>
          <cell r="AG1232">
            <v>0</v>
          </cell>
        </row>
        <row r="1233">
          <cell r="P1233">
            <v>0.22</v>
          </cell>
          <cell r="AG1233">
            <v>1.76</v>
          </cell>
        </row>
        <row r="1234">
          <cell r="P1234">
            <v>0</v>
          </cell>
          <cell r="AG1234">
            <v>0</v>
          </cell>
        </row>
        <row r="1235">
          <cell r="P1235">
            <v>0</v>
          </cell>
          <cell r="AG1235">
            <v>0</v>
          </cell>
        </row>
        <row r="1236">
          <cell r="P1236">
            <v>0</v>
          </cell>
          <cell r="AG1236">
            <v>0</v>
          </cell>
        </row>
        <row r="1237">
          <cell r="P1237">
            <v>0</v>
          </cell>
          <cell r="AG1237">
            <v>0</v>
          </cell>
        </row>
        <row r="1238">
          <cell r="P1238">
            <v>0</v>
          </cell>
          <cell r="AG1238">
            <v>0</v>
          </cell>
        </row>
        <row r="1239">
          <cell r="P1239">
            <v>0</v>
          </cell>
          <cell r="AG1239">
            <v>0</v>
          </cell>
        </row>
        <row r="1240">
          <cell r="P1240">
            <v>0.05</v>
          </cell>
          <cell r="AG1240">
            <v>0.39999999999999997</v>
          </cell>
        </row>
        <row r="1241">
          <cell r="P1241">
            <v>0</v>
          </cell>
          <cell r="AG1241">
            <v>0</v>
          </cell>
        </row>
        <row r="1242">
          <cell r="P1242">
            <v>0</v>
          </cell>
          <cell r="AG1242">
            <v>0</v>
          </cell>
        </row>
        <row r="1243">
          <cell r="P1243">
            <v>0.05</v>
          </cell>
          <cell r="AG1243">
            <v>0.39999999999999997</v>
          </cell>
        </row>
        <row r="1244">
          <cell r="P1244">
            <v>0.1</v>
          </cell>
          <cell r="AG1244">
            <v>0.79999999999999993</v>
          </cell>
        </row>
        <row r="1245">
          <cell r="P1245">
            <v>0</v>
          </cell>
          <cell r="AG1245">
            <v>0</v>
          </cell>
        </row>
        <row r="1246">
          <cell r="P1246">
            <v>0</v>
          </cell>
          <cell r="AG1246">
            <v>0</v>
          </cell>
        </row>
        <row r="1247">
          <cell r="P1247">
            <v>0</v>
          </cell>
          <cell r="AG1247">
            <v>0</v>
          </cell>
        </row>
        <row r="1248">
          <cell r="P1248">
            <v>0</v>
          </cell>
          <cell r="AG1248">
            <v>0</v>
          </cell>
        </row>
        <row r="1249">
          <cell r="P1249">
            <v>0</v>
          </cell>
          <cell r="AG1249">
            <v>0</v>
          </cell>
        </row>
        <row r="1250">
          <cell r="P1250">
            <v>0</v>
          </cell>
          <cell r="AG1250">
            <v>0</v>
          </cell>
        </row>
        <row r="1251">
          <cell r="P1251">
            <v>0</v>
          </cell>
          <cell r="AG1251">
            <v>0</v>
          </cell>
        </row>
        <row r="1252">
          <cell r="P1252">
            <v>0</v>
          </cell>
          <cell r="AG1252">
            <v>0</v>
          </cell>
        </row>
        <row r="1253">
          <cell r="P1253">
            <v>0</v>
          </cell>
          <cell r="AG1253">
            <v>0</v>
          </cell>
        </row>
        <row r="1254">
          <cell r="P1254">
            <v>0</v>
          </cell>
          <cell r="AG1254">
            <v>0</v>
          </cell>
        </row>
        <row r="1255">
          <cell r="P1255">
            <v>0</v>
          </cell>
          <cell r="AG1255">
            <v>0</v>
          </cell>
        </row>
        <row r="1256">
          <cell r="P1256">
            <v>0</v>
          </cell>
          <cell r="AG1256">
            <v>0</v>
          </cell>
        </row>
        <row r="1257">
          <cell r="P1257">
            <v>0</v>
          </cell>
          <cell r="AG1257">
            <v>0</v>
          </cell>
        </row>
        <row r="1258">
          <cell r="P1258">
            <v>0</v>
          </cell>
          <cell r="AG1258">
            <v>0</v>
          </cell>
        </row>
        <row r="1259">
          <cell r="P1259">
            <v>0</v>
          </cell>
          <cell r="AG1259">
            <v>0</v>
          </cell>
        </row>
        <row r="1260">
          <cell r="P1260">
            <v>0</v>
          </cell>
          <cell r="AG1260">
            <v>0</v>
          </cell>
        </row>
        <row r="1261">
          <cell r="P1261">
            <v>0</v>
          </cell>
          <cell r="AG1261">
            <v>0</v>
          </cell>
        </row>
        <row r="1262">
          <cell r="P1262">
            <v>0</v>
          </cell>
          <cell r="AG1262">
            <v>0</v>
          </cell>
        </row>
        <row r="1263">
          <cell r="P1263">
            <v>0</v>
          </cell>
          <cell r="AG1263">
            <v>0</v>
          </cell>
        </row>
        <row r="1264">
          <cell r="P1264">
            <v>0</v>
          </cell>
          <cell r="AG1264">
            <v>0</v>
          </cell>
        </row>
        <row r="1265">
          <cell r="P1265">
            <v>0</v>
          </cell>
          <cell r="AG1265">
            <v>0</v>
          </cell>
        </row>
        <row r="1266">
          <cell r="P1266">
            <v>0</v>
          </cell>
          <cell r="AG1266">
            <v>0</v>
          </cell>
        </row>
        <row r="1267">
          <cell r="P1267">
            <v>0</v>
          </cell>
          <cell r="AG1267">
            <v>0</v>
          </cell>
        </row>
        <row r="1268">
          <cell r="P1268">
            <v>0</v>
          </cell>
          <cell r="AG1268">
            <v>0</v>
          </cell>
        </row>
        <row r="1269">
          <cell r="P1269">
            <v>0</v>
          </cell>
          <cell r="AG1269">
            <v>0</v>
          </cell>
        </row>
        <row r="1270">
          <cell r="P1270">
            <v>0</v>
          </cell>
          <cell r="AG1270">
            <v>0</v>
          </cell>
        </row>
        <row r="1271">
          <cell r="P1271">
            <v>0</v>
          </cell>
          <cell r="AG1271">
            <v>0</v>
          </cell>
        </row>
        <row r="1272">
          <cell r="P1272">
            <v>0</v>
          </cell>
          <cell r="AG1272">
            <v>0</v>
          </cell>
        </row>
        <row r="1273">
          <cell r="P1273">
            <v>0</v>
          </cell>
          <cell r="AG1273">
            <v>0</v>
          </cell>
        </row>
        <row r="1274">
          <cell r="P1274">
            <v>0</v>
          </cell>
          <cell r="AG1274">
            <v>0</v>
          </cell>
        </row>
        <row r="1275">
          <cell r="P1275">
            <v>0.74</v>
          </cell>
          <cell r="AG1275">
            <v>5.9200000000000008</v>
          </cell>
        </row>
        <row r="1276">
          <cell r="P1276">
            <v>0</v>
          </cell>
          <cell r="AG1276">
            <v>0</v>
          </cell>
        </row>
        <row r="1277">
          <cell r="P1277">
            <v>0</v>
          </cell>
          <cell r="AG1277">
            <v>0</v>
          </cell>
        </row>
        <row r="1278">
          <cell r="P1278">
            <v>0.03</v>
          </cell>
          <cell r="AG1278">
            <v>0.24</v>
          </cell>
        </row>
        <row r="1279">
          <cell r="P1279">
            <v>0</v>
          </cell>
          <cell r="AG1279">
            <v>0</v>
          </cell>
        </row>
        <row r="1280">
          <cell r="P1280">
            <v>0</v>
          </cell>
          <cell r="AG1280">
            <v>0</v>
          </cell>
        </row>
        <row r="1281">
          <cell r="P1281">
            <v>0</v>
          </cell>
          <cell r="AG1281">
            <v>0</v>
          </cell>
        </row>
        <row r="1282">
          <cell r="P1282">
            <v>0</v>
          </cell>
          <cell r="AG1282">
            <v>0</v>
          </cell>
        </row>
        <row r="1283">
          <cell r="P1283">
            <v>0</v>
          </cell>
          <cell r="AG1283">
            <v>0</v>
          </cell>
        </row>
        <row r="1284">
          <cell r="P1284">
            <v>0</v>
          </cell>
          <cell r="AG1284">
            <v>0</v>
          </cell>
        </row>
        <row r="1285">
          <cell r="P1285">
            <v>0</v>
          </cell>
          <cell r="AG1285">
            <v>0</v>
          </cell>
        </row>
        <row r="1286">
          <cell r="P1286">
            <v>0</v>
          </cell>
          <cell r="AG1286">
            <v>0</v>
          </cell>
        </row>
        <row r="1287">
          <cell r="P1287">
            <v>0</v>
          </cell>
          <cell r="AG1287">
            <v>0</v>
          </cell>
        </row>
        <row r="1288">
          <cell r="P1288">
            <v>0</v>
          </cell>
          <cell r="AG1288">
            <v>0</v>
          </cell>
        </row>
        <row r="1289">
          <cell r="P1289">
            <v>0</v>
          </cell>
          <cell r="AG1289">
            <v>0</v>
          </cell>
        </row>
        <row r="1290">
          <cell r="P1290">
            <v>0</v>
          </cell>
          <cell r="AG1290">
            <v>0</v>
          </cell>
        </row>
        <row r="1291">
          <cell r="P1291">
            <v>1.2729999999999999</v>
          </cell>
          <cell r="AG1291">
            <v>10.183999999999999</v>
          </cell>
        </row>
        <row r="1292">
          <cell r="P1292">
            <v>0</v>
          </cell>
          <cell r="AG1292">
            <v>0</v>
          </cell>
        </row>
        <row r="1293">
          <cell r="P1293">
            <v>0</v>
          </cell>
          <cell r="AG1293">
            <v>0</v>
          </cell>
        </row>
        <row r="1294">
          <cell r="P1294">
            <v>0</v>
          </cell>
          <cell r="AG1294">
            <v>0</v>
          </cell>
        </row>
        <row r="1295">
          <cell r="P1295">
            <v>0</v>
          </cell>
          <cell r="AG1295">
            <v>0</v>
          </cell>
        </row>
        <row r="1296">
          <cell r="P1296">
            <v>0</v>
          </cell>
          <cell r="AG1296">
            <v>0</v>
          </cell>
        </row>
        <row r="1297">
          <cell r="P1297">
            <v>0</v>
          </cell>
          <cell r="AG1297">
            <v>0</v>
          </cell>
        </row>
        <row r="1298">
          <cell r="P1298">
            <v>0</v>
          </cell>
          <cell r="AG1298">
            <v>0</v>
          </cell>
        </row>
        <row r="1299">
          <cell r="P1299">
            <v>0</v>
          </cell>
          <cell r="AG1299">
            <v>0</v>
          </cell>
        </row>
        <row r="1300">
          <cell r="P1300">
            <v>0</v>
          </cell>
          <cell r="AG1300">
            <v>0</v>
          </cell>
        </row>
        <row r="1301">
          <cell r="P1301">
            <v>0</v>
          </cell>
          <cell r="AG1301">
            <v>0</v>
          </cell>
        </row>
        <row r="1302">
          <cell r="P1302">
            <v>0</v>
          </cell>
          <cell r="AG1302">
            <v>0</v>
          </cell>
        </row>
        <row r="1303">
          <cell r="P1303">
            <v>0</v>
          </cell>
          <cell r="AG1303">
            <v>0</v>
          </cell>
        </row>
        <row r="1304">
          <cell r="P1304">
            <v>0</v>
          </cell>
          <cell r="AG1304">
            <v>0</v>
          </cell>
        </row>
        <row r="1305">
          <cell r="P1305">
            <v>0</v>
          </cell>
          <cell r="AG1305">
            <v>0</v>
          </cell>
        </row>
        <row r="1306">
          <cell r="P1306">
            <v>0</v>
          </cell>
          <cell r="AG1306">
            <v>0</v>
          </cell>
        </row>
        <row r="1307">
          <cell r="P1307">
            <v>0</v>
          </cell>
          <cell r="AG1307">
            <v>0</v>
          </cell>
        </row>
        <row r="1308">
          <cell r="P1308">
            <v>0</v>
          </cell>
          <cell r="AG1308">
            <v>0</v>
          </cell>
        </row>
        <row r="1309">
          <cell r="P1309">
            <v>0</v>
          </cell>
          <cell r="AG1309">
            <v>0</v>
          </cell>
        </row>
        <row r="1310">
          <cell r="P1310">
            <v>0</v>
          </cell>
          <cell r="AG1310">
            <v>0</v>
          </cell>
        </row>
        <row r="1311">
          <cell r="P1311">
            <v>0</v>
          </cell>
          <cell r="AG1311">
            <v>0</v>
          </cell>
        </row>
        <row r="1312">
          <cell r="P1312">
            <v>0</v>
          </cell>
          <cell r="AG1312">
            <v>0</v>
          </cell>
        </row>
        <row r="1313">
          <cell r="P1313">
            <v>0</v>
          </cell>
          <cell r="AG1313">
            <v>0</v>
          </cell>
        </row>
        <row r="1314">
          <cell r="P1314">
            <v>2.119767</v>
          </cell>
          <cell r="AG1314">
            <v>16.538001999999999</v>
          </cell>
        </row>
        <row r="1315">
          <cell r="P1315">
            <v>0</v>
          </cell>
          <cell r="AG1315">
            <v>0</v>
          </cell>
        </row>
        <row r="1316">
          <cell r="P1316">
            <v>0.63659160000000015</v>
          </cell>
          <cell r="AG1316">
            <v>4.9886376000000006</v>
          </cell>
        </row>
        <row r="1317">
          <cell r="P1317">
            <v>4.544914094454545</v>
          </cell>
          <cell r="AG1317">
            <v>35.482115237636357</v>
          </cell>
        </row>
        <row r="1318">
          <cell r="P1318">
            <v>0</v>
          </cell>
          <cell r="AG1318">
            <v>0</v>
          </cell>
        </row>
        <row r="1319">
          <cell r="P1319">
            <v>2.4334509818181802</v>
          </cell>
          <cell r="AG1319">
            <v>18.985302254545438</v>
          </cell>
        </row>
        <row r="1320">
          <cell r="P1320">
            <v>14.864542567745449</v>
          </cell>
          <cell r="AG1320">
            <v>116.04738865956357</v>
          </cell>
        </row>
        <row r="1321">
          <cell r="P1321">
            <v>3.9158765</v>
          </cell>
          <cell r="AG1321">
            <v>31.327012</v>
          </cell>
        </row>
        <row r="1322">
          <cell r="P1322">
            <v>0</v>
          </cell>
          <cell r="AG1322">
            <v>0</v>
          </cell>
        </row>
        <row r="1323">
          <cell r="P1323">
            <v>5.9410389262407701</v>
          </cell>
          <cell r="AG1323">
            <v>46.381652861022346</v>
          </cell>
        </row>
        <row r="1324">
          <cell r="P1324">
            <v>1.6168077399612601</v>
          </cell>
          <cell r="AG1324">
            <v>12.62240767463676</v>
          </cell>
        </row>
        <row r="1325">
          <cell r="P1325">
            <v>2.1565971302253977</v>
          </cell>
          <cell r="AG1325">
            <v>16.836539988551102</v>
          </cell>
        </row>
        <row r="1326">
          <cell r="P1326">
            <v>4.4540158125654559</v>
          </cell>
          <cell r="AG1326">
            <v>34.772472932883645</v>
          </cell>
        </row>
        <row r="1327">
          <cell r="P1327">
            <v>1.28925</v>
          </cell>
          <cell r="AG1327">
            <v>10.314</v>
          </cell>
        </row>
        <row r="1328">
          <cell r="P1328">
            <v>46.990517999999994</v>
          </cell>
          <cell r="AG1328">
            <v>366.61070800000005</v>
          </cell>
        </row>
        <row r="1329">
          <cell r="P1329">
            <v>11.168829849043151</v>
          </cell>
          <cell r="AG1329">
            <v>91.807781359134694</v>
          </cell>
        </row>
        <row r="1330">
          <cell r="P1330">
            <v>0</v>
          </cell>
          <cell r="AG1330">
            <v>0</v>
          </cell>
        </row>
        <row r="1331">
          <cell r="P1331">
            <v>0</v>
          </cell>
          <cell r="AG1331">
            <v>0</v>
          </cell>
        </row>
        <row r="1332">
          <cell r="P1332">
            <v>0</v>
          </cell>
          <cell r="AG1332">
            <v>0</v>
          </cell>
        </row>
        <row r="1333">
          <cell r="P1333">
            <v>0</v>
          </cell>
          <cell r="AG1333">
            <v>0</v>
          </cell>
        </row>
        <row r="1334">
          <cell r="P1334">
            <v>0.32141514312000008</v>
          </cell>
          <cell r="AG1334">
            <v>2.5076172427200003</v>
          </cell>
        </row>
        <row r="1335">
          <cell r="P1335">
            <v>0</v>
          </cell>
          <cell r="AG1335">
            <v>0</v>
          </cell>
        </row>
        <row r="1336">
          <cell r="P1336">
            <v>14.463855000000002</v>
          </cell>
          <cell r="AG1336">
            <v>112.84413000000001</v>
          </cell>
        </row>
        <row r="1337">
          <cell r="P1337">
            <v>0</v>
          </cell>
          <cell r="AG1337">
            <v>0</v>
          </cell>
        </row>
        <row r="1338">
          <cell r="P1338">
            <v>0</v>
          </cell>
          <cell r="AG1338">
            <v>0</v>
          </cell>
        </row>
        <row r="1339">
          <cell r="P1339">
            <v>0.69054375000000001</v>
          </cell>
          <cell r="AG1339">
            <v>8.977068749999999</v>
          </cell>
        </row>
        <row r="1340">
          <cell r="P1340">
            <v>0</v>
          </cell>
          <cell r="AG1340">
            <v>0</v>
          </cell>
        </row>
        <row r="1341">
          <cell r="P1341">
            <v>0</v>
          </cell>
          <cell r="AG1341">
            <v>0</v>
          </cell>
        </row>
        <row r="1342">
          <cell r="P1342">
            <v>3.5085776000000002</v>
          </cell>
          <cell r="AG1342">
            <v>26.488118799999999</v>
          </cell>
        </row>
        <row r="1343">
          <cell r="P1343">
            <v>0</v>
          </cell>
          <cell r="AG1343">
            <v>0</v>
          </cell>
        </row>
        <row r="1344">
          <cell r="P1344">
            <v>0.5</v>
          </cell>
          <cell r="AG1344">
            <v>5.0999999999999996</v>
          </cell>
        </row>
        <row r="1345">
          <cell r="P1345">
            <v>6.85</v>
          </cell>
          <cell r="AG1345">
            <v>48.95</v>
          </cell>
        </row>
        <row r="1346">
          <cell r="P1346">
            <v>0</v>
          </cell>
          <cell r="AG1346">
            <v>0</v>
          </cell>
        </row>
        <row r="1347">
          <cell r="P1347">
            <v>0</v>
          </cell>
          <cell r="AG1347">
            <v>0</v>
          </cell>
        </row>
        <row r="1348">
          <cell r="P1348">
            <v>0</v>
          </cell>
          <cell r="AG1348">
            <v>0</v>
          </cell>
        </row>
        <row r="1349">
          <cell r="P1349">
            <v>0</v>
          </cell>
          <cell r="AG1349">
            <v>0</v>
          </cell>
        </row>
        <row r="1350">
          <cell r="P1350">
            <v>0</v>
          </cell>
          <cell r="AG1350">
            <v>0</v>
          </cell>
        </row>
        <row r="1351">
          <cell r="P1351">
            <v>0.75</v>
          </cell>
          <cell r="AG1351">
            <v>6</v>
          </cell>
        </row>
        <row r="1352">
          <cell r="P1352">
            <v>5.4149027105030001</v>
          </cell>
          <cell r="AG1352">
            <v>43.319221684024001</v>
          </cell>
        </row>
        <row r="1353">
          <cell r="P1353">
            <v>0.37</v>
          </cell>
          <cell r="AG1353">
            <v>2.9600000000000004</v>
          </cell>
        </row>
        <row r="1354">
          <cell r="P1354">
            <v>0.28999999999999998</v>
          </cell>
          <cell r="AG1354">
            <v>2.3199999999999998</v>
          </cell>
        </row>
        <row r="1355">
          <cell r="P1355">
            <v>0.1</v>
          </cell>
          <cell r="AG1355">
            <v>0.79999999999999993</v>
          </cell>
        </row>
        <row r="1356">
          <cell r="P1356">
            <v>0</v>
          </cell>
          <cell r="AG1356">
            <v>0</v>
          </cell>
        </row>
        <row r="1357">
          <cell r="P1357">
            <v>0</v>
          </cell>
          <cell r="AG1357">
            <v>0</v>
          </cell>
        </row>
        <row r="1358">
          <cell r="P1358">
            <v>0.08</v>
          </cell>
          <cell r="AG1358">
            <v>0.64</v>
          </cell>
        </row>
        <row r="1359">
          <cell r="P1359">
            <v>0</v>
          </cell>
          <cell r="AG1359">
            <v>0</v>
          </cell>
        </row>
        <row r="1360">
          <cell r="P1360">
            <v>0</v>
          </cell>
          <cell r="AG1360">
            <v>18.461000000000002</v>
          </cell>
        </row>
        <row r="1361">
          <cell r="P1361">
            <v>0</v>
          </cell>
          <cell r="AG1361">
            <v>0</v>
          </cell>
        </row>
        <row r="1362">
          <cell r="P1362">
            <v>6.98</v>
          </cell>
          <cell r="AG1362">
            <v>58.632000000000005</v>
          </cell>
        </row>
        <row r="1363">
          <cell r="P1363">
            <v>0</v>
          </cell>
          <cell r="AG1363">
            <v>0</v>
          </cell>
        </row>
        <row r="1364">
          <cell r="P1364">
            <v>2.258</v>
          </cell>
          <cell r="AG1364">
            <v>18.063999999999997</v>
          </cell>
        </row>
        <row r="1365">
          <cell r="P1365">
            <v>0</v>
          </cell>
          <cell r="AG1365">
            <v>0</v>
          </cell>
        </row>
        <row r="1366">
          <cell r="P1366">
            <v>0</v>
          </cell>
          <cell r="AG1366">
            <v>0</v>
          </cell>
        </row>
        <row r="1367">
          <cell r="P1367">
            <v>0</v>
          </cell>
          <cell r="AG1367">
            <v>0</v>
          </cell>
        </row>
        <row r="1368">
          <cell r="P1368">
            <v>0</v>
          </cell>
          <cell r="AG1368">
            <v>0</v>
          </cell>
        </row>
        <row r="1369">
          <cell r="P1369">
            <v>0</v>
          </cell>
          <cell r="AG1369">
            <v>0</v>
          </cell>
        </row>
        <row r="1370">
          <cell r="P1370">
            <v>0</v>
          </cell>
          <cell r="AG1370">
            <v>0.2</v>
          </cell>
        </row>
        <row r="1371">
          <cell r="P1371">
            <v>0</v>
          </cell>
          <cell r="AG1371">
            <v>0</v>
          </cell>
        </row>
        <row r="1372">
          <cell r="P1372">
            <v>0</v>
          </cell>
          <cell r="AG1372">
            <v>0</v>
          </cell>
        </row>
        <row r="1373">
          <cell r="P1373">
            <v>0</v>
          </cell>
          <cell r="AG1373">
            <v>0</v>
          </cell>
        </row>
        <row r="1374">
          <cell r="P1374">
            <v>0</v>
          </cell>
          <cell r="AG1374">
            <v>0</v>
          </cell>
        </row>
        <row r="1375">
          <cell r="P1375">
            <v>0</v>
          </cell>
          <cell r="AG1375">
            <v>0</v>
          </cell>
        </row>
        <row r="1376">
          <cell r="P1376">
            <v>0</v>
          </cell>
          <cell r="AG1376">
            <v>0</v>
          </cell>
        </row>
        <row r="1377">
          <cell r="P1377">
            <v>0</v>
          </cell>
          <cell r="AG1377">
            <v>0</v>
          </cell>
        </row>
        <row r="1378">
          <cell r="P1378">
            <v>0</v>
          </cell>
          <cell r="AG1378">
            <v>0</v>
          </cell>
        </row>
        <row r="1379">
          <cell r="P1379">
            <v>0</v>
          </cell>
          <cell r="AG1379">
            <v>0</v>
          </cell>
        </row>
        <row r="1380">
          <cell r="P1380">
            <v>0</v>
          </cell>
          <cell r="AG1380">
            <v>0</v>
          </cell>
        </row>
        <row r="1381">
          <cell r="P1381">
            <v>0</v>
          </cell>
          <cell r="AG1381">
            <v>0</v>
          </cell>
        </row>
        <row r="1382">
          <cell r="P1382">
            <v>0</v>
          </cell>
          <cell r="AG1382">
            <v>0</v>
          </cell>
        </row>
        <row r="1383">
          <cell r="P1383">
            <v>0</v>
          </cell>
          <cell r="AG1383">
            <v>0</v>
          </cell>
        </row>
        <row r="1384">
          <cell r="P1384">
            <v>0</v>
          </cell>
          <cell r="AG1384">
            <v>0</v>
          </cell>
        </row>
        <row r="1385">
          <cell r="P1385">
            <v>0</v>
          </cell>
          <cell r="AG1385">
            <v>0</v>
          </cell>
        </row>
        <row r="1386">
          <cell r="P1386">
            <v>0</v>
          </cell>
          <cell r="AG1386">
            <v>0</v>
          </cell>
        </row>
        <row r="1387">
          <cell r="P1387">
            <v>0</v>
          </cell>
          <cell r="AG1387">
            <v>0</v>
          </cell>
        </row>
        <row r="1388">
          <cell r="P1388">
            <v>0</v>
          </cell>
          <cell r="AG1388">
            <v>0</v>
          </cell>
        </row>
        <row r="1389">
          <cell r="P1389">
            <v>0</v>
          </cell>
          <cell r="AG1389">
            <v>0</v>
          </cell>
        </row>
        <row r="1390">
          <cell r="P1390">
            <v>0</v>
          </cell>
          <cell r="AG1390">
            <v>0</v>
          </cell>
        </row>
        <row r="1391">
          <cell r="P1391">
            <v>0</v>
          </cell>
          <cell r="AG1391">
            <v>0</v>
          </cell>
        </row>
        <row r="1392">
          <cell r="P1392">
            <v>0</v>
          </cell>
          <cell r="AG1392">
            <v>0</v>
          </cell>
        </row>
        <row r="1393">
          <cell r="P1393">
            <v>0</v>
          </cell>
          <cell r="AG1393">
            <v>0</v>
          </cell>
        </row>
        <row r="1394">
          <cell r="P1394">
            <v>8.5229999999999997</v>
          </cell>
          <cell r="AG1394">
            <v>72.231363880645162</v>
          </cell>
        </row>
        <row r="1395">
          <cell r="P1395">
            <v>5.2271999999999998</v>
          </cell>
          <cell r="AG1395">
            <v>44.75990845225013</v>
          </cell>
        </row>
        <row r="1396">
          <cell r="P1396">
            <v>1.140018</v>
          </cell>
          <cell r="AG1396">
            <v>9.4994914009276545</v>
          </cell>
        </row>
        <row r="1397">
          <cell r="P1397">
            <v>0</v>
          </cell>
          <cell r="AG1397">
            <v>0</v>
          </cell>
        </row>
        <row r="1398">
          <cell r="P1398">
            <v>0</v>
          </cell>
          <cell r="AG1398">
            <v>0</v>
          </cell>
        </row>
        <row r="1399">
          <cell r="P1399">
            <v>0</v>
          </cell>
          <cell r="AG1399">
            <v>0</v>
          </cell>
        </row>
        <row r="1400">
          <cell r="P1400">
            <v>0</v>
          </cell>
          <cell r="AG1400">
            <v>0</v>
          </cell>
        </row>
        <row r="1401">
          <cell r="P1401">
            <v>0</v>
          </cell>
          <cell r="AG1401">
            <v>0</v>
          </cell>
        </row>
        <row r="1402">
          <cell r="P1402">
            <v>0</v>
          </cell>
          <cell r="AG1402">
            <v>0</v>
          </cell>
        </row>
        <row r="1403">
          <cell r="P1403">
            <v>0</v>
          </cell>
          <cell r="AG1403">
            <v>0</v>
          </cell>
        </row>
        <row r="1404">
          <cell r="P1404">
            <v>0</v>
          </cell>
          <cell r="AG1404">
            <v>0</v>
          </cell>
        </row>
        <row r="1405">
          <cell r="P1405">
            <v>9.8574160756501232</v>
          </cell>
          <cell r="AG1405">
            <v>80.83081182033095</v>
          </cell>
        </row>
        <row r="1406">
          <cell r="P1406">
            <v>0.17100000000000001</v>
          </cell>
          <cell r="AG1406">
            <v>1.3680000000000001</v>
          </cell>
        </row>
        <row r="1407">
          <cell r="P1407">
            <v>0</v>
          </cell>
          <cell r="AG1407">
            <v>0</v>
          </cell>
        </row>
        <row r="1408">
          <cell r="P1408">
            <v>0</v>
          </cell>
          <cell r="AG1408">
            <v>0</v>
          </cell>
        </row>
        <row r="1409">
          <cell r="P1409">
            <v>0</v>
          </cell>
          <cell r="AG1409">
            <v>0</v>
          </cell>
        </row>
        <row r="1410">
          <cell r="P1410">
            <v>0</v>
          </cell>
          <cell r="AG1410">
            <v>0</v>
          </cell>
        </row>
        <row r="1411">
          <cell r="P1411">
            <v>0</v>
          </cell>
          <cell r="AG1411">
            <v>0</v>
          </cell>
        </row>
        <row r="1412">
          <cell r="P1412">
            <v>0</v>
          </cell>
          <cell r="AG1412">
            <v>0</v>
          </cell>
        </row>
        <row r="1413">
          <cell r="P1413">
            <v>0</v>
          </cell>
          <cell r="AG1413">
            <v>0</v>
          </cell>
        </row>
        <row r="1414">
          <cell r="P1414">
            <v>0</v>
          </cell>
          <cell r="AG1414">
            <v>0</v>
          </cell>
        </row>
        <row r="1415">
          <cell r="P1415">
            <v>0</v>
          </cell>
          <cell r="AG1415">
            <v>0</v>
          </cell>
        </row>
        <row r="1416">
          <cell r="P1416">
            <v>0</v>
          </cell>
          <cell r="AG1416">
            <v>0</v>
          </cell>
        </row>
        <row r="1417">
          <cell r="P1417">
            <v>0</v>
          </cell>
          <cell r="AG1417">
            <v>0</v>
          </cell>
        </row>
        <row r="1418">
          <cell r="P1418">
            <v>0.34499999999999997</v>
          </cell>
          <cell r="AG1418">
            <v>2.76</v>
          </cell>
        </row>
        <row r="1419">
          <cell r="P1419">
            <v>0</v>
          </cell>
          <cell r="AG1419">
            <v>0</v>
          </cell>
        </row>
        <row r="1420">
          <cell r="P1420">
            <v>0</v>
          </cell>
          <cell r="AG1420">
            <v>0</v>
          </cell>
        </row>
        <row r="1421">
          <cell r="P1421">
            <v>0</v>
          </cell>
          <cell r="AG1421">
            <v>0</v>
          </cell>
        </row>
        <row r="1422">
          <cell r="P1422">
            <v>0</v>
          </cell>
          <cell r="AG1422">
            <v>0</v>
          </cell>
        </row>
        <row r="1423">
          <cell r="P1423">
            <v>0</v>
          </cell>
          <cell r="AG1423">
            <v>0</v>
          </cell>
        </row>
        <row r="1424">
          <cell r="P1424">
            <v>0</v>
          </cell>
          <cell r="AG1424">
            <v>0</v>
          </cell>
        </row>
        <row r="1425">
          <cell r="P1425">
            <v>0</v>
          </cell>
          <cell r="AG1425">
            <v>0</v>
          </cell>
        </row>
        <row r="1426">
          <cell r="P1426">
            <v>0</v>
          </cell>
          <cell r="AG1426">
            <v>0</v>
          </cell>
        </row>
        <row r="1427">
          <cell r="P1427">
            <v>0</v>
          </cell>
          <cell r="AG1427">
            <v>0</v>
          </cell>
        </row>
        <row r="1428">
          <cell r="P1428">
            <v>0</v>
          </cell>
          <cell r="AG1428">
            <v>0</v>
          </cell>
        </row>
        <row r="1429">
          <cell r="P1429">
            <v>0</v>
          </cell>
          <cell r="AG1429">
            <v>0</v>
          </cell>
        </row>
        <row r="1430">
          <cell r="P1430">
            <v>0</v>
          </cell>
          <cell r="AG1430">
            <v>0</v>
          </cell>
        </row>
        <row r="1431">
          <cell r="P1431">
            <v>0</v>
          </cell>
          <cell r="AG1431">
            <v>0</v>
          </cell>
        </row>
        <row r="1432">
          <cell r="P1432">
            <v>0</v>
          </cell>
          <cell r="AG1432">
            <v>0</v>
          </cell>
        </row>
        <row r="1433">
          <cell r="P1433">
            <v>0</v>
          </cell>
          <cell r="AG1433">
            <v>0</v>
          </cell>
        </row>
        <row r="1434">
          <cell r="P1434">
            <v>0</v>
          </cell>
          <cell r="AG1434">
            <v>0</v>
          </cell>
        </row>
        <row r="1435">
          <cell r="P1435">
            <v>0</v>
          </cell>
          <cell r="AG1435">
            <v>0</v>
          </cell>
        </row>
        <row r="1436">
          <cell r="P1436">
            <v>0</v>
          </cell>
          <cell r="AG1436">
            <v>0</v>
          </cell>
        </row>
        <row r="1437">
          <cell r="P1437">
            <v>0</v>
          </cell>
          <cell r="AG1437">
            <v>0</v>
          </cell>
        </row>
        <row r="1438">
          <cell r="P1438">
            <v>0</v>
          </cell>
          <cell r="AG1438">
            <v>0</v>
          </cell>
        </row>
        <row r="1439">
          <cell r="P1439">
            <v>0</v>
          </cell>
          <cell r="AG1439">
            <v>0</v>
          </cell>
        </row>
        <row r="1440">
          <cell r="P1440">
            <v>0</v>
          </cell>
          <cell r="AG1440">
            <v>0</v>
          </cell>
        </row>
        <row r="1441">
          <cell r="P1441">
            <v>0</v>
          </cell>
          <cell r="AG1441">
            <v>0</v>
          </cell>
        </row>
        <row r="1442">
          <cell r="P1442">
            <v>0</v>
          </cell>
          <cell r="AG1442">
            <v>0</v>
          </cell>
        </row>
        <row r="1443">
          <cell r="P1443">
            <v>0</v>
          </cell>
          <cell r="AG1443">
            <v>0</v>
          </cell>
        </row>
        <row r="1444">
          <cell r="P1444">
            <v>0</v>
          </cell>
          <cell r="AG1444">
            <v>0</v>
          </cell>
        </row>
        <row r="1445">
          <cell r="P1445">
            <v>1.2985446</v>
          </cell>
          <cell r="AG1445">
            <v>10.130987599999999</v>
          </cell>
        </row>
        <row r="1446">
          <cell r="P1446">
            <v>0</v>
          </cell>
          <cell r="AG1446">
            <v>0</v>
          </cell>
        </row>
        <row r="1447">
          <cell r="P1447">
            <v>0.42153260000000004</v>
          </cell>
          <cell r="AG1447">
            <v>3.3098995999999996</v>
          </cell>
        </row>
        <row r="1448">
          <cell r="P1448">
            <v>2.7990853337272723</v>
          </cell>
          <cell r="AG1448">
            <v>21.853696887818181</v>
          </cell>
        </row>
        <row r="1449">
          <cell r="P1449">
            <v>0</v>
          </cell>
          <cell r="AG1449">
            <v>0</v>
          </cell>
        </row>
        <row r="1450">
          <cell r="P1450">
            <v>1.56504349090909</v>
          </cell>
          <cell r="AG1450">
            <v>12.210159127272721</v>
          </cell>
        </row>
        <row r="1451">
          <cell r="P1451">
            <v>9.1546555620727226</v>
          </cell>
          <cell r="AG1451">
            <v>71.474443938981764</v>
          </cell>
        </row>
        <row r="1452">
          <cell r="P1452">
            <v>2.40125375</v>
          </cell>
          <cell r="AG1452">
            <v>19.21003</v>
          </cell>
        </row>
        <row r="1453">
          <cell r="P1453">
            <v>0</v>
          </cell>
          <cell r="AG1453">
            <v>0</v>
          </cell>
        </row>
        <row r="1454">
          <cell r="P1454">
            <v>3.6589195262972609</v>
          </cell>
          <cell r="AG1454">
            <v>28.566802626965057</v>
          </cell>
        </row>
        <row r="1455">
          <cell r="P1455">
            <v>0.99574661662014008</v>
          </cell>
          <cell r="AG1455">
            <v>7.7742341308724416</v>
          </cell>
        </row>
        <row r="1456">
          <cell r="P1456">
            <v>1.3281877880459041</v>
          </cell>
          <cell r="AG1456">
            <v>10.369749353588308</v>
          </cell>
        </row>
        <row r="1457">
          <cell r="P1457">
            <v>2.743103627052728</v>
          </cell>
          <cell r="AG1457">
            <v>21.416622950061825</v>
          </cell>
        </row>
        <row r="1458">
          <cell r="P1458">
            <v>0.83024999999999993</v>
          </cell>
          <cell r="AG1458">
            <v>6.6419999999999977</v>
          </cell>
        </row>
        <row r="1459">
          <cell r="P1459">
            <v>28.815044999999998</v>
          </cell>
          <cell r="AG1459">
            <v>224.80927</v>
          </cell>
        </row>
        <row r="1460">
          <cell r="P1460">
            <v>6.8253960188597036</v>
          </cell>
          <cell r="AG1460">
            <v>56.104755275026761</v>
          </cell>
        </row>
        <row r="1461">
          <cell r="P1461">
            <v>0</v>
          </cell>
          <cell r="AG1461">
            <v>0</v>
          </cell>
        </row>
        <row r="1462">
          <cell r="P1462">
            <v>0</v>
          </cell>
          <cell r="AG1462">
            <v>0</v>
          </cell>
        </row>
        <row r="1463">
          <cell r="P1463">
            <v>0</v>
          </cell>
          <cell r="AG1463">
            <v>0</v>
          </cell>
        </row>
        <row r="1464">
          <cell r="P1464">
            <v>0</v>
          </cell>
          <cell r="AG1464">
            <v>0</v>
          </cell>
        </row>
        <row r="1465">
          <cell r="P1465">
            <v>0.1970949078</v>
          </cell>
          <cell r="AG1465">
            <v>1.5376954067999997</v>
          </cell>
        </row>
        <row r="1466">
          <cell r="P1466">
            <v>0</v>
          </cell>
          <cell r="AG1466">
            <v>0</v>
          </cell>
        </row>
        <row r="1467">
          <cell r="P1467">
            <v>8.9160750000000011</v>
          </cell>
          <cell r="AG1467">
            <v>69.561450000000008</v>
          </cell>
        </row>
        <row r="1468">
          <cell r="P1468">
            <v>0</v>
          </cell>
          <cell r="AG1468">
            <v>0</v>
          </cell>
        </row>
        <row r="1469">
          <cell r="P1469">
            <v>0</v>
          </cell>
          <cell r="AG1469">
            <v>0</v>
          </cell>
        </row>
        <row r="1470">
          <cell r="P1470">
            <v>0.43184374999999997</v>
          </cell>
          <cell r="AG1470">
            <v>5.6139687499999988</v>
          </cell>
        </row>
        <row r="1471">
          <cell r="P1471">
            <v>0</v>
          </cell>
          <cell r="AG1471">
            <v>0</v>
          </cell>
        </row>
        <row r="1472">
          <cell r="P1472">
            <v>0</v>
          </cell>
          <cell r="AG1472">
            <v>0</v>
          </cell>
        </row>
        <row r="1473">
          <cell r="P1473">
            <v>2.0170216000000001</v>
          </cell>
          <cell r="AG1473">
            <v>17.552466799999998</v>
          </cell>
        </row>
        <row r="1474">
          <cell r="P1474">
            <v>0</v>
          </cell>
          <cell r="AG1474">
            <v>0</v>
          </cell>
        </row>
        <row r="1475">
          <cell r="P1475">
            <v>0.55000000000000004</v>
          </cell>
          <cell r="AG1475">
            <v>2.75</v>
          </cell>
        </row>
        <row r="1476">
          <cell r="P1476">
            <v>3.5</v>
          </cell>
          <cell r="AG1476">
            <v>25.5</v>
          </cell>
        </row>
        <row r="1477">
          <cell r="P1477">
            <v>0</v>
          </cell>
          <cell r="AG1477">
            <v>0</v>
          </cell>
        </row>
        <row r="1478">
          <cell r="P1478">
            <v>0</v>
          </cell>
          <cell r="AG1478">
            <v>0</v>
          </cell>
        </row>
        <row r="1479">
          <cell r="P1479">
            <v>0</v>
          </cell>
          <cell r="AG1479">
            <v>0</v>
          </cell>
        </row>
        <row r="1480">
          <cell r="P1480">
            <v>0</v>
          </cell>
          <cell r="AG1480">
            <v>0</v>
          </cell>
        </row>
        <row r="1481">
          <cell r="P1481">
            <v>0</v>
          </cell>
          <cell r="AG1481">
            <v>0</v>
          </cell>
        </row>
        <row r="1482">
          <cell r="P1482">
            <v>0.36499999999999999</v>
          </cell>
          <cell r="AG1482">
            <v>2.92</v>
          </cell>
        </row>
        <row r="1483">
          <cell r="P1483">
            <v>4.1319624719945001</v>
          </cell>
          <cell r="AG1483">
            <v>33.055699775955993</v>
          </cell>
        </row>
        <row r="1484">
          <cell r="P1484">
            <v>0.15</v>
          </cell>
          <cell r="AG1484">
            <v>1.2</v>
          </cell>
        </row>
        <row r="1485">
          <cell r="P1485">
            <v>0.15</v>
          </cell>
          <cell r="AG1485">
            <v>1.2</v>
          </cell>
        </row>
        <row r="1486">
          <cell r="P1486">
            <v>0.1</v>
          </cell>
          <cell r="AG1486">
            <v>0.79999999999999993</v>
          </cell>
        </row>
        <row r="1487">
          <cell r="P1487">
            <v>0</v>
          </cell>
          <cell r="AG1487">
            <v>0</v>
          </cell>
        </row>
        <row r="1488">
          <cell r="P1488">
            <v>0</v>
          </cell>
          <cell r="AG1488">
            <v>0</v>
          </cell>
        </row>
        <row r="1489">
          <cell r="P1489">
            <v>0.02</v>
          </cell>
          <cell r="AG1489">
            <v>0.08</v>
          </cell>
        </row>
        <row r="1490">
          <cell r="P1490">
            <v>0</v>
          </cell>
          <cell r="AG1490">
            <v>0</v>
          </cell>
        </row>
        <row r="1491">
          <cell r="P1491">
            <v>0</v>
          </cell>
          <cell r="AG1491">
            <v>9.49</v>
          </cell>
        </row>
        <row r="1492">
          <cell r="P1492">
            <v>0</v>
          </cell>
          <cell r="AG1492">
            <v>0</v>
          </cell>
        </row>
        <row r="1493">
          <cell r="P1493">
            <v>3.7</v>
          </cell>
          <cell r="AG1493">
            <v>31.080000000000002</v>
          </cell>
        </row>
        <row r="1494">
          <cell r="P1494">
            <v>0</v>
          </cell>
          <cell r="AG1494">
            <v>0</v>
          </cell>
        </row>
        <row r="1495">
          <cell r="P1495">
            <v>2.6840000000000002</v>
          </cell>
          <cell r="AG1495">
            <v>21.472000000000005</v>
          </cell>
        </row>
        <row r="1496">
          <cell r="P1496">
            <v>0</v>
          </cell>
          <cell r="AG1496">
            <v>0</v>
          </cell>
        </row>
        <row r="1497">
          <cell r="P1497">
            <v>0</v>
          </cell>
          <cell r="AG1497">
            <v>0</v>
          </cell>
        </row>
        <row r="1498">
          <cell r="P1498">
            <v>0</v>
          </cell>
          <cell r="AG1498">
            <v>0</v>
          </cell>
        </row>
        <row r="1499">
          <cell r="P1499">
            <v>0</v>
          </cell>
          <cell r="AG1499">
            <v>0</v>
          </cell>
        </row>
        <row r="1500">
          <cell r="P1500">
            <v>0</v>
          </cell>
          <cell r="AG1500">
            <v>0</v>
          </cell>
        </row>
        <row r="1501">
          <cell r="P1501">
            <v>0</v>
          </cell>
          <cell r="AG1501">
            <v>0.2</v>
          </cell>
        </row>
        <row r="1502">
          <cell r="P1502">
            <v>0</v>
          </cell>
          <cell r="AG1502">
            <v>0</v>
          </cell>
        </row>
        <row r="1503">
          <cell r="P1503">
            <v>0</v>
          </cell>
          <cell r="AG1503">
            <v>0</v>
          </cell>
        </row>
        <row r="1504">
          <cell r="P1504">
            <v>0</v>
          </cell>
          <cell r="AG1504">
            <v>0</v>
          </cell>
        </row>
        <row r="1505">
          <cell r="P1505">
            <v>0</v>
          </cell>
          <cell r="AG1505">
            <v>0</v>
          </cell>
        </row>
        <row r="1506">
          <cell r="P1506">
            <v>0</v>
          </cell>
          <cell r="AG1506">
            <v>0</v>
          </cell>
        </row>
        <row r="1507">
          <cell r="P1507">
            <v>0</v>
          </cell>
          <cell r="AG1507">
            <v>0</v>
          </cell>
        </row>
        <row r="1508">
          <cell r="P1508">
            <v>0</v>
          </cell>
          <cell r="AG1508">
            <v>0</v>
          </cell>
        </row>
        <row r="1509">
          <cell r="P1509">
            <v>0</v>
          </cell>
          <cell r="AG1509">
            <v>0</v>
          </cell>
        </row>
        <row r="1510">
          <cell r="P1510">
            <v>0</v>
          </cell>
          <cell r="AG1510">
            <v>0</v>
          </cell>
        </row>
        <row r="1511">
          <cell r="P1511">
            <v>0</v>
          </cell>
          <cell r="AG1511">
            <v>0</v>
          </cell>
        </row>
        <row r="1512">
          <cell r="P1512">
            <v>0</v>
          </cell>
          <cell r="AG1512">
            <v>0</v>
          </cell>
        </row>
        <row r="1513">
          <cell r="P1513">
            <v>0</v>
          </cell>
          <cell r="AG1513">
            <v>0</v>
          </cell>
        </row>
        <row r="1514">
          <cell r="P1514">
            <v>0</v>
          </cell>
          <cell r="AG1514">
            <v>0</v>
          </cell>
        </row>
        <row r="1515">
          <cell r="P1515">
            <v>0</v>
          </cell>
          <cell r="AG1515">
            <v>0</v>
          </cell>
        </row>
        <row r="1516">
          <cell r="P1516">
            <v>0</v>
          </cell>
          <cell r="AG1516">
            <v>0</v>
          </cell>
        </row>
        <row r="1517">
          <cell r="P1517">
            <v>0</v>
          </cell>
          <cell r="AG1517">
            <v>0</v>
          </cell>
        </row>
        <row r="1518">
          <cell r="P1518">
            <v>0</v>
          </cell>
          <cell r="AG1518">
            <v>0</v>
          </cell>
        </row>
        <row r="1519">
          <cell r="P1519">
            <v>0</v>
          </cell>
          <cell r="AG1519">
            <v>0</v>
          </cell>
        </row>
        <row r="1520">
          <cell r="P1520">
            <v>0</v>
          </cell>
          <cell r="AG1520">
            <v>0</v>
          </cell>
        </row>
        <row r="1521">
          <cell r="P1521">
            <v>0</v>
          </cell>
          <cell r="AG1521">
            <v>0</v>
          </cell>
        </row>
        <row r="1522">
          <cell r="P1522">
            <v>0</v>
          </cell>
          <cell r="AG1522">
            <v>0</v>
          </cell>
        </row>
        <row r="1523">
          <cell r="P1523">
            <v>0</v>
          </cell>
          <cell r="AG1523">
            <v>0</v>
          </cell>
        </row>
        <row r="1524">
          <cell r="P1524">
            <v>0</v>
          </cell>
          <cell r="AG1524">
            <v>0</v>
          </cell>
        </row>
        <row r="1525">
          <cell r="P1525">
            <v>5.5870000000000006</v>
          </cell>
          <cell r="AG1525">
            <v>47.349129414662045</v>
          </cell>
        </row>
        <row r="1526">
          <cell r="P1526">
            <v>5.2271999999999998</v>
          </cell>
          <cell r="AG1526">
            <v>44.75990845225013</v>
          </cell>
        </row>
        <row r="1527">
          <cell r="P1527">
            <v>1.140018</v>
          </cell>
          <cell r="AG1527">
            <v>9.4994914009276545</v>
          </cell>
        </row>
        <row r="1528">
          <cell r="P1528">
            <v>0</v>
          </cell>
          <cell r="AG1528">
            <v>0</v>
          </cell>
        </row>
        <row r="1529">
          <cell r="P1529">
            <v>0</v>
          </cell>
          <cell r="AG1529">
            <v>0</v>
          </cell>
        </row>
        <row r="1530">
          <cell r="P1530">
            <v>0</v>
          </cell>
          <cell r="AG1530">
            <v>0</v>
          </cell>
        </row>
        <row r="1531">
          <cell r="P1531">
            <v>0</v>
          </cell>
          <cell r="AG1531">
            <v>0</v>
          </cell>
        </row>
        <row r="1532">
          <cell r="P1532">
            <v>0</v>
          </cell>
          <cell r="AG1532">
            <v>0</v>
          </cell>
        </row>
        <row r="1533">
          <cell r="P1533">
            <v>0</v>
          </cell>
          <cell r="AG1533">
            <v>0</v>
          </cell>
        </row>
        <row r="1534">
          <cell r="P1534">
            <v>0</v>
          </cell>
          <cell r="AG1534">
            <v>0</v>
          </cell>
        </row>
        <row r="1535">
          <cell r="P1535">
            <v>0</v>
          </cell>
          <cell r="AG1535">
            <v>0</v>
          </cell>
        </row>
        <row r="1536">
          <cell r="P1536">
            <v>6.0764893617021292</v>
          </cell>
          <cell r="AG1536">
            <v>49.82721276595742</v>
          </cell>
        </row>
        <row r="1537">
          <cell r="P1537">
            <v>0.17100000000000001</v>
          </cell>
          <cell r="AG1537">
            <v>1.3680000000000001</v>
          </cell>
        </row>
        <row r="1538">
          <cell r="P1538">
            <v>0</v>
          </cell>
          <cell r="AG1538">
            <v>0</v>
          </cell>
        </row>
        <row r="1539">
          <cell r="P1539">
            <v>0</v>
          </cell>
          <cell r="AG1539">
            <v>0</v>
          </cell>
        </row>
        <row r="1540">
          <cell r="P1540">
            <v>0</v>
          </cell>
          <cell r="AG1540">
            <v>0</v>
          </cell>
        </row>
        <row r="1541">
          <cell r="P1541">
            <v>0</v>
          </cell>
          <cell r="AG1541">
            <v>0</v>
          </cell>
        </row>
        <row r="1542">
          <cell r="P1542">
            <v>0</v>
          </cell>
          <cell r="AG1542">
            <v>0</v>
          </cell>
        </row>
        <row r="1543">
          <cell r="P1543">
            <v>0</v>
          </cell>
          <cell r="AG1543">
            <v>0</v>
          </cell>
        </row>
        <row r="1544">
          <cell r="P1544">
            <v>0</v>
          </cell>
          <cell r="AG1544">
            <v>0</v>
          </cell>
        </row>
        <row r="1545">
          <cell r="P1545">
            <v>0</v>
          </cell>
          <cell r="AG1545">
            <v>0</v>
          </cell>
        </row>
        <row r="1546">
          <cell r="P1546">
            <v>0</v>
          </cell>
          <cell r="AG1546">
            <v>0</v>
          </cell>
        </row>
        <row r="1547">
          <cell r="P1547">
            <v>0</v>
          </cell>
          <cell r="AG1547">
            <v>0</v>
          </cell>
        </row>
        <row r="1548">
          <cell r="P1548">
            <v>0</v>
          </cell>
          <cell r="AG1548">
            <v>0</v>
          </cell>
        </row>
        <row r="1549">
          <cell r="P1549">
            <v>0.34499999999999997</v>
          </cell>
          <cell r="AG1549">
            <v>2.76</v>
          </cell>
        </row>
        <row r="1550">
          <cell r="P1550">
            <v>0</v>
          </cell>
          <cell r="AG1550">
            <v>0</v>
          </cell>
        </row>
        <row r="1551">
          <cell r="P1551">
            <v>0</v>
          </cell>
          <cell r="AG1551">
            <v>0</v>
          </cell>
        </row>
        <row r="1552">
          <cell r="P1552">
            <v>0</v>
          </cell>
          <cell r="AG1552">
            <v>0</v>
          </cell>
        </row>
        <row r="1553">
          <cell r="P1553">
            <v>0</v>
          </cell>
          <cell r="AG1553">
            <v>0</v>
          </cell>
        </row>
        <row r="1554">
          <cell r="P1554">
            <v>0</v>
          </cell>
          <cell r="AG1554">
            <v>0</v>
          </cell>
        </row>
        <row r="1555">
          <cell r="P1555">
            <v>0</v>
          </cell>
          <cell r="AG1555">
            <v>0</v>
          </cell>
        </row>
        <row r="1556">
          <cell r="P1556">
            <v>0</v>
          </cell>
          <cell r="AG1556">
            <v>0</v>
          </cell>
        </row>
        <row r="1557">
          <cell r="P1557">
            <v>0</v>
          </cell>
          <cell r="AG1557">
            <v>0</v>
          </cell>
        </row>
        <row r="1558">
          <cell r="P1558">
            <v>0</v>
          </cell>
          <cell r="AG1558">
            <v>0</v>
          </cell>
        </row>
        <row r="1559">
          <cell r="P1559">
            <v>0</v>
          </cell>
          <cell r="AG1559">
            <v>0</v>
          </cell>
        </row>
        <row r="1560">
          <cell r="P1560">
            <v>0</v>
          </cell>
          <cell r="AG1560">
            <v>0</v>
          </cell>
        </row>
        <row r="1561">
          <cell r="P1561">
            <v>0</v>
          </cell>
          <cell r="AG1561">
            <v>0</v>
          </cell>
        </row>
        <row r="1562">
          <cell r="P1562">
            <v>0</v>
          </cell>
          <cell r="AG1562">
            <v>0</v>
          </cell>
        </row>
        <row r="1563">
          <cell r="P1563">
            <v>0</v>
          </cell>
          <cell r="AG1563">
            <v>0</v>
          </cell>
        </row>
        <row r="1564">
          <cell r="P1564">
            <v>0</v>
          </cell>
          <cell r="AG1564">
            <v>0</v>
          </cell>
        </row>
        <row r="1565">
          <cell r="P1565">
            <v>0</v>
          </cell>
          <cell r="AG1565">
            <v>0</v>
          </cell>
        </row>
        <row r="1566">
          <cell r="P1566">
            <v>0</v>
          </cell>
          <cell r="AG1566">
            <v>0</v>
          </cell>
        </row>
        <row r="1567">
          <cell r="P1567">
            <v>0</v>
          </cell>
          <cell r="AG1567">
            <v>0</v>
          </cell>
        </row>
        <row r="1568">
          <cell r="P1568">
            <v>0</v>
          </cell>
          <cell r="AG1568">
            <v>0</v>
          </cell>
        </row>
        <row r="1569">
          <cell r="P1569">
            <v>0</v>
          </cell>
          <cell r="AG1569">
            <v>0</v>
          </cell>
        </row>
        <row r="1570">
          <cell r="P1570">
            <v>0</v>
          </cell>
          <cell r="AG1570">
            <v>0</v>
          </cell>
        </row>
        <row r="1571">
          <cell r="P1571">
            <v>0</v>
          </cell>
          <cell r="AG1571">
            <v>0</v>
          </cell>
        </row>
        <row r="1572">
          <cell r="P1572">
            <v>0</v>
          </cell>
          <cell r="AG1572">
            <v>0</v>
          </cell>
        </row>
        <row r="1573">
          <cell r="P1573">
            <v>0</v>
          </cell>
          <cell r="AG1573">
            <v>0</v>
          </cell>
        </row>
        <row r="1574">
          <cell r="P1574">
            <v>0</v>
          </cell>
          <cell r="AG1574">
            <v>0</v>
          </cell>
        </row>
        <row r="1575">
          <cell r="P1575">
            <v>0</v>
          </cell>
          <cell r="AG1575">
            <v>0</v>
          </cell>
        </row>
        <row r="1576">
          <cell r="P1576">
            <v>1.1073582000000002</v>
          </cell>
          <cell r="AG1576">
            <v>8.6393892000000001</v>
          </cell>
        </row>
        <row r="1577">
          <cell r="P1577">
            <v>0</v>
          </cell>
          <cell r="AG1577">
            <v>0</v>
          </cell>
        </row>
        <row r="1578">
          <cell r="P1578">
            <v>0.32066840000000002</v>
          </cell>
          <cell r="AG1578">
            <v>2.5181704000000003</v>
          </cell>
        </row>
        <row r="1579">
          <cell r="P1579">
            <v>2.3923519743636357</v>
          </cell>
          <cell r="AG1579">
            <v>18.675524518909082</v>
          </cell>
        </row>
        <row r="1580">
          <cell r="P1580">
            <v>0</v>
          </cell>
          <cell r="AG1580">
            <v>0</v>
          </cell>
        </row>
        <row r="1581">
          <cell r="P1581">
            <v>1.2877937454545445</v>
          </cell>
          <cell r="AG1581">
            <v>10.047111563636358</v>
          </cell>
        </row>
        <row r="1582">
          <cell r="P1582">
            <v>7.8243982220363604</v>
          </cell>
          <cell r="AG1582">
            <v>61.079950779490879</v>
          </cell>
        </row>
        <row r="1583">
          <cell r="P1583">
            <v>2.0722497499999997</v>
          </cell>
          <cell r="AG1583">
            <v>16.577997999999997</v>
          </cell>
        </row>
        <row r="1584">
          <cell r="P1584">
            <v>0</v>
          </cell>
          <cell r="AG1584">
            <v>0</v>
          </cell>
        </row>
        <row r="1585">
          <cell r="P1585">
            <v>3.1272441919871081</v>
          </cell>
          <cell r="AG1585">
            <v>24.412346598625575</v>
          </cell>
        </row>
        <row r="1586">
          <cell r="P1586">
            <v>0.85105529136011993</v>
          </cell>
          <cell r="AG1586">
            <v>6.6436310923567188</v>
          </cell>
        </row>
        <row r="1587">
          <cell r="P1587">
            <v>1.1351896416913196</v>
          </cell>
          <cell r="AG1587">
            <v>8.861681815301079</v>
          </cell>
        </row>
        <row r="1588">
          <cell r="P1588">
            <v>2.3445049348763645</v>
          </cell>
          <cell r="AG1588">
            <v>18.30201402853092</v>
          </cell>
        </row>
        <row r="1589">
          <cell r="P1589">
            <v>0.5625</v>
          </cell>
          <cell r="AG1589">
            <v>4.5</v>
          </cell>
        </row>
        <row r="1590">
          <cell r="P1590">
            <v>24.866997000000001</v>
          </cell>
          <cell r="AG1590">
            <v>194.00738200000001</v>
          </cell>
        </row>
        <row r="1591">
          <cell r="P1591">
            <v>5.5154715303916806</v>
          </cell>
          <cell r="AG1591">
            <v>45.337175979819612</v>
          </cell>
        </row>
        <row r="1592">
          <cell r="P1592">
            <v>0</v>
          </cell>
          <cell r="AG1592">
            <v>0</v>
          </cell>
        </row>
        <row r="1593">
          <cell r="P1593">
            <v>0</v>
          </cell>
          <cell r="AG1593">
            <v>0</v>
          </cell>
        </row>
        <row r="1594">
          <cell r="P1594">
            <v>0</v>
          </cell>
          <cell r="AG1594">
            <v>0</v>
          </cell>
        </row>
        <row r="1595">
          <cell r="P1595">
            <v>0</v>
          </cell>
          <cell r="AG1595">
            <v>0</v>
          </cell>
        </row>
        <row r="1596">
          <cell r="P1596">
            <v>0.17009025948000001</v>
          </cell>
          <cell r="AG1596">
            <v>1.3270104928800002</v>
          </cell>
        </row>
        <row r="1597">
          <cell r="P1597">
            <v>0</v>
          </cell>
          <cell r="AG1597">
            <v>0</v>
          </cell>
        </row>
        <row r="1598">
          <cell r="P1598">
            <v>6.9347250000000003</v>
          </cell>
          <cell r="AG1598">
            <v>54.103349999999999</v>
          </cell>
        </row>
        <row r="1599">
          <cell r="P1599">
            <v>0</v>
          </cell>
          <cell r="AG1599">
            <v>0</v>
          </cell>
        </row>
        <row r="1600">
          <cell r="P1600">
            <v>0</v>
          </cell>
          <cell r="AG1600">
            <v>0</v>
          </cell>
        </row>
        <row r="1601">
          <cell r="P1601">
            <v>0.33759374999999997</v>
          </cell>
          <cell r="AG1601">
            <v>4.3887187499999998</v>
          </cell>
        </row>
        <row r="1602">
          <cell r="P1602">
            <v>0</v>
          </cell>
          <cell r="AG1602">
            <v>0</v>
          </cell>
        </row>
        <row r="1603">
          <cell r="P1603">
            <v>0</v>
          </cell>
          <cell r="AG1603">
            <v>0</v>
          </cell>
        </row>
        <row r="1604">
          <cell r="P1604">
            <v>0.23810160000000002</v>
          </cell>
          <cell r="AG1604">
            <v>6.8105267999999999</v>
          </cell>
        </row>
        <row r="1605">
          <cell r="P1605">
            <v>0</v>
          </cell>
          <cell r="AG1605">
            <v>0</v>
          </cell>
        </row>
        <row r="1606">
          <cell r="P1606">
            <v>0.42</v>
          </cell>
          <cell r="AG1606">
            <v>2.1800000000000002</v>
          </cell>
        </row>
        <row r="1607">
          <cell r="P1607">
            <v>3.1</v>
          </cell>
          <cell r="AG1607">
            <v>22.700000000000003</v>
          </cell>
        </row>
        <row r="1608">
          <cell r="P1608">
            <v>0</v>
          </cell>
          <cell r="AG1608">
            <v>0</v>
          </cell>
        </row>
        <row r="1609">
          <cell r="P1609">
            <v>0</v>
          </cell>
          <cell r="AG1609">
            <v>0</v>
          </cell>
        </row>
        <row r="1610">
          <cell r="P1610">
            <v>0</v>
          </cell>
          <cell r="AG1610">
            <v>0</v>
          </cell>
        </row>
        <row r="1611">
          <cell r="P1611">
            <v>0</v>
          </cell>
          <cell r="AG1611">
            <v>0</v>
          </cell>
        </row>
        <row r="1612">
          <cell r="P1612">
            <v>0</v>
          </cell>
          <cell r="AG1612">
            <v>0</v>
          </cell>
        </row>
        <row r="1613">
          <cell r="P1613">
            <v>0.26300000000000001</v>
          </cell>
          <cell r="AG1613">
            <v>2.1039999999999996</v>
          </cell>
        </row>
        <row r="1614">
          <cell r="P1614">
            <v>3.7629979551449999</v>
          </cell>
          <cell r="AG1614">
            <v>30.103983641159999</v>
          </cell>
        </row>
        <row r="1615">
          <cell r="P1615">
            <v>0.1</v>
          </cell>
          <cell r="AG1615">
            <v>0.79999999999999993</v>
          </cell>
        </row>
        <row r="1616">
          <cell r="P1616">
            <v>0.115</v>
          </cell>
          <cell r="AG1616">
            <v>0.92</v>
          </cell>
        </row>
        <row r="1617">
          <cell r="P1617">
            <v>0.1</v>
          </cell>
          <cell r="AG1617">
            <v>0.79999999999999993</v>
          </cell>
        </row>
        <row r="1618">
          <cell r="P1618">
            <v>0</v>
          </cell>
          <cell r="AG1618">
            <v>0</v>
          </cell>
        </row>
        <row r="1619">
          <cell r="P1619">
            <v>0</v>
          </cell>
          <cell r="AG1619">
            <v>0</v>
          </cell>
        </row>
        <row r="1620">
          <cell r="P1620">
            <v>0.02</v>
          </cell>
          <cell r="AG1620">
            <v>0.16</v>
          </cell>
        </row>
        <row r="1621">
          <cell r="P1621">
            <v>0</v>
          </cell>
          <cell r="AG1621">
            <v>0</v>
          </cell>
        </row>
        <row r="1622">
          <cell r="P1622">
            <v>0</v>
          </cell>
          <cell r="AG1622">
            <v>0.72</v>
          </cell>
        </row>
        <row r="1623">
          <cell r="P1623">
            <v>0</v>
          </cell>
          <cell r="AG1623">
            <v>0</v>
          </cell>
        </row>
        <row r="1624">
          <cell r="P1624">
            <v>3.3</v>
          </cell>
          <cell r="AG1624">
            <v>27.720000000000002</v>
          </cell>
        </row>
        <row r="1625">
          <cell r="P1625">
            <v>0</v>
          </cell>
          <cell r="AG1625">
            <v>0</v>
          </cell>
        </row>
        <row r="1626">
          <cell r="P1626">
            <v>3.1059999999999999</v>
          </cell>
          <cell r="AG1626">
            <v>24.847999999999999</v>
          </cell>
        </row>
        <row r="1627">
          <cell r="P1627">
            <v>0</v>
          </cell>
          <cell r="AG1627">
            <v>0</v>
          </cell>
        </row>
        <row r="1628">
          <cell r="P1628">
            <v>0</v>
          </cell>
          <cell r="AG1628">
            <v>0</v>
          </cell>
        </row>
        <row r="1629">
          <cell r="P1629">
            <v>0</v>
          </cell>
          <cell r="AG1629">
            <v>0</v>
          </cell>
        </row>
        <row r="1630">
          <cell r="P1630">
            <v>0</v>
          </cell>
          <cell r="AG1630">
            <v>0</v>
          </cell>
        </row>
        <row r="1631">
          <cell r="P1631">
            <v>0</v>
          </cell>
          <cell r="AG1631">
            <v>0</v>
          </cell>
        </row>
        <row r="1632">
          <cell r="P1632">
            <v>0</v>
          </cell>
          <cell r="AG1632">
            <v>0.2</v>
          </cell>
        </row>
        <row r="1633">
          <cell r="P1633">
            <v>0</v>
          </cell>
          <cell r="AG1633">
            <v>0</v>
          </cell>
        </row>
        <row r="1634">
          <cell r="P1634">
            <v>0</v>
          </cell>
          <cell r="AG1634">
            <v>0</v>
          </cell>
        </row>
        <row r="1635">
          <cell r="P1635">
            <v>0</v>
          </cell>
          <cell r="AG1635">
            <v>0</v>
          </cell>
        </row>
        <row r="1636">
          <cell r="P1636">
            <v>0</v>
          </cell>
          <cell r="AG1636">
            <v>0</v>
          </cell>
        </row>
        <row r="1637">
          <cell r="P1637">
            <v>0</v>
          </cell>
          <cell r="AG1637">
            <v>0</v>
          </cell>
        </row>
        <row r="1638">
          <cell r="P1638">
            <v>0</v>
          </cell>
          <cell r="AG1638">
            <v>0</v>
          </cell>
        </row>
        <row r="1639">
          <cell r="P1639">
            <v>0</v>
          </cell>
          <cell r="AG1639">
            <v>0</v>
          </cell>
        </row>
        <row r="1640">
          <cell r="P1640">
            <v>0</v>
          </cell>
          <cell r="AG1640">
            <v>0</v>
          </cell>
        </row>
        <row r="1641">
          <cell r="P1641">
            <v>0</v>
          </cell>
          <cell r="AG1641">
            <v>0</v>
          </cell>
        </row>
        <row r="1642">
          <cell r="P1642">
            <v>0</v>
          </cell>
          <cell r="AG1642">
            <v>0</v>
          </cell>
        </row>
        <row r="1643">
          <cell r="P1643">
            <v>0</v>
          </cell>
          <cell r="AG1643">
            <v>0</v>
          </cell>
        </row>
        <row r="1644">
          <cell r="P1644">
            <v>0</v>
          </cell>
          <cell r="AG1644">
            <v>0</v>
          </cell>
        </row>
        <row r="1645">
          <cell r="P1645">
            <v>0</v>
          </cell>
          <cell r="AG1645">
            <v>0</v>
          </cell>
        </row>
        <row r="1646">
          <cell r="P1646">
            <v>0</v>
          </cell>
          <cell r="AG1646">
            <v>0</v>
          </cell>
        </row>
        <row r="1647">
          <cell r="P1647">
            <v>0</v>
          </cell>
          <cell r="AG1647">
            <v>0</v>
          </cell>
        </row>
        <row r="1648">
          <cell r="P1648">
            <v>0</v>
          </cell>
          <cell r="AG1648">
            <v>0</v>
          </cell>
        </row>
        <row r="1649">
          <cell r="P1649">
            <v>0</v>
          </cell>
          <cell r="AG1649">
            <v>0</v>
          </cell>
        </row>
        <row r="1650">
          <cell r="P1650">
            <v>0</v>
          </cell>
          <cell r="AG1650">
            <v>0</v>
          </cell>
        </row>
        <row r="1651">
          <cell r="P1651">
            <v>0</v>
          </cell>
          <cell r="AG1651">
            <v>0</v>
          </cell>
        </row>
        <row r="1652">
          <cell r="P1652">
            <v>0</v>
          </cell>
          <cell r="AG1652">
            <v>0</v>
          </cell>
        </row>
        <row r="1653">
          <cell r="P1653">
            <v>0</v>
          </cell>
          <cell r="AG1653">
            <v>0</v>
          </cell>
        </row>
        <row r="1654">
          <cell r="P1654">
            <v>0</v>
          </cell>
          <cell r="AG1654">
            <v>0</v>
          </cell>
        </row>
        <row r="1655">
          <cell r="P1655">
            <v>0</v>
          </cell>
          <cell r="AG1655">
            <v>0</v>
          </cell>
        </row>
        <row r="1656">
          <cell r="P1656">
            <v>5.2823599999999997</v>
          </cell>
          <cell r="AG1656">
            <v>44.767343342551314</v>
          </cell>
        </row>
        <row r="1657">
          <cell r="P1657">
            <v>5.2271999999999998</v>
          </cell>
          <cell r="AG1657">
            <v>44.75990845225013</v>
          </cell>
        </row>
        <row r="1658">
          <cell r="P1658">
            <v>1.140018</v>
          </cell>
          <cell r="AG1658">
            <v>9.4994914009276545</v>
          </cell>
        </row>
        <row r="1659">
          <cell r="P1659">
            <v>0</v>
          </cell>
          <cell r="AG1659">
            <v>0</v>
          </cell>
        </row>
        <row r="1660">
          <cell r="P1660">
            <v>0</v>
          </cell>
          <cell r="AG1660">
            <v>0</v>
          </cell>
        </row>
        <row r="1661">
          <cell r="P1661">
            <v>0</v>
          </cell>
          <cell r="AG1661">
            <v>0</v>
          </cell>
        </row>
        <row r="1662">
          <cell r="P1662">
            <v>0</v>
          </cell>
          <cell r="AG1662">
            <v>0</v>
          </cell>
        </row>
        <row r="1663">
          <cell r="P1663">
            <v>0</v>
          </cell>
          <cell r="AG1663">
            <v>0</v>
          </cell>
        </row>
        <row r="1664">
          <cell r="P1664">
            <v>0</v>
          </cell>
          <cell r="AG1664">
            <v>0</v>
          </cell>
        </row>
        <row r="1665">
          <cell r="P1665">
            <v>0</v>
          </cell>
          <cell r="AG1665">
            <v>0</v>
          </cell>
        </row>
        <row r="1666">
          <cell r="P1666">
            <v>0</v>
          </cell>
          <cell r="AG1666">
            <v>0</v>
          </cell>
        </row>
        <row r="1667">
          <cell r="P1667">
            <v>4.7261583924349901</v>
          </cell>
          <cell r="AG1667">
            <v>38.754498817966891</v>
          </cell>
        </row>
        <row r="1668">
          <cell r="P1668">
            <v>0.17100000000000001</v>
          </cell>
          <cell r="AG1668">
            <v>1.3680000000000001</v>
          </cell>
        </row>
        <row r="1669">
          <cell r="P1669">
            <v>0</v>
          </cell>
          <cell r="AG1669">
            <v>0</v>
          </cell>
        </row>
        <row r="1670">
          <cell r="P1670">
            <v>0</v>
          </cell>
          <cell r="AG1670">
            <v>0</v>
          </cell>
        </row>
        <row r="1671">
          <cell r="P1671">
            <v>0</v>
          </cell>
          <cell r="AG1671">
            <v>0</v>
          </cell>
        </row>
        <row r="1672">
          <cell r="P1672">
            <v>0</v>
          </cell>
          <cell r="AG1672">
            <v>0</v>
          </cell>
        </row>
        <row r="1673">
          <cell r="P1673">
            <v>0</v>
          </cell>
          <cell r="AG1673">
            <v>0</v>
          </cell>
        </row>
        <row r="1674">
          <cell r="P1674">
            <v>0</v>
          </cell>
          <cell r="AG1674">
            <v>0</v>
          </cell>
        </row>
        <row r="1675">
          <cell r="P1675">
            <v>0</v>
          </cell>
          <cell r="AG1675">
            <v>0</v>
          </cell>
        </row>
        <row r="1676">
          <cell r="P1676">
            <v>0</v>
          </cell>
          <cell r="AG1676">
            <v>0</v>
          </cell>
        </row>
        <row r="1677">
          <cell r="P1677">
            <v>0</v>
          </cell>
          <cell r="AG1677">
            <v>0</v>
          </cell>
        </row>
        <row r="1678">
          <cell r="P1678">
            <v>0</v>
          </cell>
          <cell r="AG1678">
            <v>0</v>
          </cell>
        </row>
        <row r="1679">
          <cell r="P1679">
            <v>0</v>
          </cell>
          <cell r="AG1679">
            <v>0</v>
          </cell>
        </row>
        <row r="1680">
          <cell r="P1680">
            <v>0.34200000000000003</v>
          </cell>
          <cell r="AG1680">
            <v>2.7360000000000002</v>
          </cell>
        </row>
        <row r="1681">
          <cell r="P1681">
            <v>0</v>
          </cell>
          <cell r="AG1681">
            <v>0</v>
          </cell>
        </row>
        <row r="1682">
          <cell r="P1682">
            <v>0</v>
          </cell>
          <cell r="AG1682">
            <v>0</v>
          </cell>
        </row>
        <row r="1683">
          <cell r="P1683">
            <v>0</v>
          </cell>
          <cell r="AG1683">
            <v>0</v>
          </cell>
        </row>
        <row r="1684">
          <cell r="P1684">
            <v>0</v>
          </cell>
          <cell r="AG1684">
            <v>0</v>
          </cell>
        </row>
        <row r="1685">
          <cell r="P1685">
            <v>0</v>
          </cell>
          <cell r="AG1685">
            <v>0</v>
          </cell>
        </row>
        <row r="1686">
          <cell r="P1686">
            <v>0</v>
          </cell>
          <cell r="AG1686">
            <v>0</v>
          </cell>
        </row>
        <row r="1687">
          <cell r="P1687">
            <v>0</v>
          </cell>
          <cell r="AG1687">
            <v>0</v>
          </cell>
        </row>
        <row r="1688">
          <cell r="P1688">
            <v>0</v>
          </cell>
          <cell r="AG1688">
            <v>0</v>
          </cell>
        </row>
        <row r="1689">
          <cell r="P1689">
            <v>0</v>
          </cell>
          <cell r="AG1689">
            <v>0</v>
          </cell>
        </row>
        <row r="1690">
          <cell r="P1690">
            <v>0</v>
          </cell>
          <cell r="AG1690">
            <v>0</v>
          </cell>
        </row>
        <row r="1691">
          <cell r="P1691">
            <v>0</v>
          </cell>
          <cell r="AG1691">
            <v>0</v>
          </cell>
        </row>
        <row r="1692">
          <cell r="P1692">
            <v>0</v>
          </cell>
          <cell r="AG1692">
            <v>0</v>
          </cell>
        </row>
        <row r="1693">
          <cell r="P1693">
            <v>0</v>
          </cell>
          <cell r="AG1693">
            <v>0</v>
          </cell>
        </row>
        <row r="1694">
          <cell r="P1694">
            <v>0</v>
          </cell>
          <cell r="AG1694">
            <v>0</v>
          </cell>
        </row>
        <row r="1695">
          <cell r="P1695">
            <v>0</v>
          </cell>
          <cell r="AG1695">
            <v>0</v>
          </cell>
        </row>
        <row r="1696">
          <cell r="P1696">
            <v>0</v>
          </cell>
          <cell r="AG1696">
            <v>0</v>
          </cell>
        </row>
        <row r="1697">
          <cell r="P1697">
            <v>0</v>
          </cell>
          <cell r="AG1697">
            <v>0</v>
          </cell>
        </row>
        <row r="1698">
          <cell r="P1698">
            <v>0</v>
          </cell>
          <cell r="AG1698">
            <v>0</v>
          </cell>
        </row>
        <row r="1699">
          <cell r="P1699">
            <v>0</v>
          </cell>
          <cell r="AG1699">
            <v>0</v>
          </cell>
        </row>
        <row r="1700">
          <cell r="P1700">
            <v>0</v>
          </cell>
          <cell r="AG1700">
            <v>0</v>
          </cell>
        </row>
        <row r="1701">
          <cell r="P1701">
            <v>0</v>
          </cell>
          <cell r="AG1701">
            <v>0</v>
          </cell>
        </row>
        <row r="1702">
          <cell r="P1702">
            <v>0</v>
          </cell>
          <cell r="AG1702">
            <v>0</v>
          </cell>
        </row>
        <row r="1703">
          <cell r="P1703">
            <v>0</v>
          </cell>
          <cell r="AG1703">
            <v>0</v>
          </cell>
        </row>
        <row r="1704">
          <cell r="P1704">
            <v>0</v>
          </cell>
          <cell r="AG1704">
            <v>0</v>
          </cell>
        </row>
        <row r="1705">
          <cell r="P1705">
            <v>0</v>
          </cell>
          <cell r="AG1705">
            <v>0</v>
          </cell>
        </row>
        <row r="1706">
          <cell r="P1706">
            <v>0</v>
          </cell>
          <cell r="AG1706">
            <v>0</v>
          </cell>
        </row>
        <row r="1707">
          <cell r="P1707">
            <v>0.92600640000000012</v>
          </cell>
          <cell r="AG1707">
            <v>7.2245184000000018</v>
          </cell>
        </row>
        <row r="1708">
          <cell r="P1708">
            <v>0</v>
          </cell>
          <cell r="AG1708">
            <v>0</v>
          </cell>
        </row>
        <row r="1709">
          <cell r="P1709">
            <v>0.26597870000000001</v>
          </cell>
          <cell r="AG1709">
            <v>2.0914922000000002</v>
          </cell>
        </row>
        <row r="1710">
          <cell r="P1710">
            <v>2.0089114485909083</v>
          </cell>
          <cell r="AG1710">
            <v>15.681723209727263</v>
          </cell>
        </row>
        <row r="1711">
          <cell r="P1711">
            <v>0</v>
          </cell>
          <cell r="AG1711">
            <v>0</v>
          </cell>
        </row>
        <row r="1712">
          <cell r="P1712">
            <v>1.0910452363636356</v>
          </cell>
          <cell r="AG1712">
            <v>8.5121186909090838</v>
          </cell>
        </row>
        <row r="1713">
          <cell r="P1713">
            <v>6.5703221495090895</v>
          </cell>
          <cell r="AG1713">
            <v>51.288459438872714</v>
          </cell>
        </row>
        <row r="1714">
          <cell r="P1714">
            <v>1.7436435000000001</v>
          </cell>
          <cell r="AG1714">
            <v>13.949148000000005</v>
          </cell>
        </row>
        <row r="1715">
          <cell r="P1715">
            <v>0</v>
          </cell>
          <cell r="AG1715">
            <v>0</v>
          </cell>
        </row>
        <row r="1716">
          <cell r="P1716">
            <v>2.6260168767572045</v>
          </cell>
          <cell r="AG1716">
            <v>20.498897467214793</v>
          </cell>
        </row>
        <row r="1717">
          <cell r="P1717">
            <v>0.71465015872172999</v>
          </cell>
          <cell r="AG1717">
            <v>5.5786162146283793</v>
          </cell>
        </row>
        <row r="1718">
          <cell r="P1718">
            <v>0.9532441262628647</v>
          </cell>
          <cell r="AG1718">
            <v>7.4410997805989663</v>
          </cell>
        </row>
        <row r="1719">
          <cell r="P1719">
            <v>1.9687332196190921</v>
          </cell>
          <cell r="AG1719">
            <v>15.368088745532738</v>
          </cell>
        </row>
        <row r="1720">
          <cell r="P1720">
            <v>0.42749999999999999</v>
          </cell>
          <cell r="AG1720">
            <v>3.4200000000000008</v>
          </cell>
        </row>
        <row r="1721">
          <cell r="P1721">
            <v>20.923722000000001</v>
          </cell>
          <cell r="AG1721">
            <v>163.24273199999999</v>
          </cell>
        </row>
        <row r="1722">
          <cell r="P1722">
            <v>4.4813206184432408</v>
          </cell>
          <cell r="AG1722">
            <v>36.836455483603444</v>
          </cell>
        </row>
        <row r="1723">
          <cell r="P1723">
            <v>0</v>
          </cell>
          <cell r="AG1723">
            <v>0</v>
          </cell>
        </row>
        <row r="1724">
          <cell r="P1724">
            <v>0</v>
          </cell>
          <cell r="AG1724">
            <v>0</v>
          </cell>
        </row>
        <row r="1725">
          <cell r="P1725">
            <v>0</v>
          </cell>
          <cell r="AG1725">
            <v>0</v>
          </cell>
        </row>
        <row r="1726">
          <cell r="P1726">
            <v>0</v>
          </cell>
          <cell r="AG1726">
            <v>0</v>
          </cell>
        </row>
        <row r="1727">
          <cell r="P1727">
            <v>0.14311825847999998</v>
          </cell>
          <cell r="AG1727">
            <v>1.1165802868799997</v>
          </cell>
        </row>
        <row r="1728">
          <cell r="P1728">
            <v>0</v>
          </cell>
          <cell r="AG1728">
            <v>0</v>
          </cell>
        </row>
        <row r="1729">
          <cell r="P1729">
            <v>5.5477800000000004</v>
          </cell>
          <cell r="AG1729">
            <v>43.282680000000006</v>
          </cell>
        </row>
        <row r="1730">
          <cell r="P1730">
            <v>0</v>
          </cell>
          <cell r="AG1730">
            <v>0</v>
          </cell>
        </row>
        <row r="1731">
          <cell r="P1731">
            <v>0</v>
          </cell>
          <cell r="AG1731">
            <v>0</v>
          </cell>
        </row>
        <row r="1732">
          <cell r="P1732">
            <v>0.27373124999999998</v>
          </cell>
          <cell r="AG1732">
            <v>3.5585062499999998</v>
          </cell>
        </row>
        <row r="1733">
          <cell r="P1733">
            <v>0</v>
          </cell>
          <cell r="AG1733">
            <v>0</v>
          </cell>
        </row>
        <row r="1734">
          <cell r="P1734">
            <v>0</v>
          </cell>
          <cell r="AG1734">
            <v>0</v>
          </cell>
        </row>
        <row r="1735">
          <cell r="P1735">
            <v>1.9486016000000002</v>
          </cell>
          <cell r="AG1735">
            <v>8.6099728000000013</v>
          </cell>
        </row>
        <row r="1736">
          <cell r="P1736">
            <v>0</v>
          </cell>
          <cell r="AG1736">
            <v>0</v>
          </cell>
        </row>
        <row r="1737">
          <cell r="P1737">
            <v>0</v>
          </cell>
          <cell r="AG1737">
            <v>1.1600000000000001</v>
          </cell>
        </row>
        <row r="1738">
          <cell r="P1738">
            <v>2.7</v>
          </cell>
          <cell r="AG1738">
            <v>19.899999999999999</v>
          </cell>
        </row>
        <row r="1739">
          <cell r="P1739">
            <v>0</v>
          </cell>
          <cell r="AG1739">
            <v>0</v>
          </cell>
        </row>
        <row r="1740">
          <cell r="P1740">
            <v>0</v>
          </cell>
          <cell r="AG1740">
            <v>0</v>
          </cell>
        </row>
        <row r="1741">
          <cell r="P1741">
            <v>0</v>
          </cell>
          <cell r="AG1741">
            <v>0</v>
          </cell>
        </row>
        <row r="1742">
          <cell r="P1742">
            <v>0</v>
          </cell>
          <cell r="AG1742">
            <v>0</v>
          </cell>
        </row>
        <row r="1743">
          <cell r="P1743">
            <v>0</v>
          </cell>
          <cell r="AG1743">
            <v>0</v>
          </cell>
        </row>
        <row r="1744">
          <cell r="P1744">
            <v>0.35</v>
          </cell>
          <cell r="AG1744">
            <v>2.8000000000000003</v>
          </cell>
        </row>
        <row r="1745">
          <cell r="P1745">
            <v>3.4307098316205002</v>
          </cell>
          <cell r="AG1745">
            <v>27.445678652964002</v>
          </cell>
        </row>
        <row r="1746">
          <cell r="P1746">
            <v>0</v>
          </cell>
          <cell r="AG1746">
            <v>0</v>
          </cell>
        </row>
        <row r="1747">
          <cell r="P1747">
            <v>0.28499999999999998</v>
          </cell>
          <cell r="AG1747">
            <v>2.2799999999999998</v>
          </cell>
        </row>
        <row r="1748">
          <cell r="P1748">
            <v>0.10299999999999999</v>
          </cell>
          <cell r="AG1748">
            <v>0.82399999999999995</v>
          </cell>
        </row>
        <row r="1749">
          <cell r="P1749">
            <v>0</v>
          </cell>
          <cell r="AG1749">
            <v>0</v>
          </cell>
        </row>
        <row r="1750">
          <cell r="P1750">
            <v>0</v>
          </cell>
          <cell r="AG1750">
            <v>0</v>
          </cell>
        </row>
        <row r="1751">
          <cell r="P1751">
            <v>0.02</v>
          </cell>
          <cell r="AG1751">
            <v>0.16</v>
          </cell>
        </row>
        <row r="1752">
          <cell r="P1752">
            <v>0</v>
          </cell>
          <cell r="AG1752">
            <v>0</v>
          </cell>
        </row>
        <row r="1753">
          <cell r="P1753">
            <v>0</v>
          </cell>
          <cell r="AG1753">
            <v>6.82</v>
          </cell>
        </row>
        <row r="1754">
          <cell r="P1754">
            <v>0</v>
          </cell>
          <cell r="AG1754">
            <v>0</v>
          </cell>
        </row>
        <row r="1755">
          <cell r="P1755">
            <v>2.6309999999999998</v>
          </cell>
          <cell r="AG1755">
            <v>22.100399999999997</v>
          </cell>
        </row>
        <row r="1756">
          <cell r="P1756">
            <v>0</v>
          </cell>
          <cell r="AG1756">
            <v>0</v>
          </cell>
        </row>
        <row r="1757">
          <cell r="P1757">
            <v>7.4960000000000004</v>
          </cell>
          <cell r="AG1757">
            <v>59.968000000000011</v>
          </cell>
        </row>
        <row r="1758">
          <cell r="P1758">
            <v>0</v>
          </cell>
          <cell r="AG1758">
            <v>0</v>
          </cell>
        </row>
        <row r="1759">
          <cell r="P1759">
            <v>0</v>
          </cell>
          <cell r="AG1759">
            <v>0</v>
          </cell>
        </row>
        <row r="1760">
          <cell r="P1760">
            <v>0</v>
          </cell>
          <cell r="AG1760">
            <v>0</v>
          </cell>
        </row>
        <row r="1761">
          <cell r="P1761">
            <v>0</v>
          </cell>
          <cell r="AG1761">
            <v>0</v>
          </cell>
        </row>
        <row r="1762">
          <cell r="P1762">
            <v>0</v>
          </cell>
          <cell r="AG1762">
            <v>0</v>
          </cell>
        </row>
        <row r="1763">
          <cell r="P1763">
            <v>0</v>
          </cell>
          <cell r="AG1763">
            <v>0</v>
          </cell>
        </row>
        <row r="1764">
          <cell r="P1764">
            <v>0</v>
          </cell>
          <cell r="AG1764">
            <v>0</v>
          </cell>
        </row>
        <row r="1765">
          <cell r="P1765">
            <v>0</v>
          </cell>
          <cell r="AG1765">
            <v>0</v>
          </cell>
        </row>
        <row r="1766">
          <cell r="P1766">
            <v>0</v>
          </cell>
          <cell r="AG1766">
            <v>0</v>
          </cell>
        </row>
        <row r="1767">
          <cell r="P1767">
            <v>0</v>
          </cell>
          <cell r="AG1767">
            <v>0</v>
          </cell>
        </row>
        <row r="1768">
          <cell r="P1768">
            <v>0</v>
          </cell>
          <cell r="AG1768">
            <v>0</v>
          </cell>
        </row>
        <row r="1769">
          <cell r="P1769">
            <v>0</v>
          </cell>
          <cell r="AG1769">
            <v>0</v>
          </cell>
        </row>
        <row r="1770">
          <cell r="P1770">
            <v>0</v>
          </cell>
          <cell r="AG1770">
            <v>0</v>
          </cell>
        </row>
        <row r="1771">
          <cell r="P1771">
            <v>0</v>
          </cell>
          <cell r="AG1771">
            <v>0</v>
          </cell>
        </row>
        <row r="1772">
          <cell r="P1772">
            <v>0</v>
          </cell>
          <cell r="AG1772">
            <v>0</v>
          </cell>
        </row>
        <row r="1773">
          <cell r="P1773">
            <v>0</v>
          </cell>
          <cell r="AG1773">
            <v>0</v>
          </cell>
        </row>
        <row r="1774">
          <cell r="P1774">
            <v>0</v>
          </cell>
          <cell r="AG1774">
            <v>0</v>
          </cell>
        </row>
        <row r="1775">
          <cell r="P1775">
            <v>0</v>
          </cell>
          <cell r="AG1775">
            <v>0</v>
          </cell>
        </row>
        <row r="1776">
          <cell r="P1776">
            <v>0</v>
          </cell>
          <cell r="AG1776">
            <v>0</v>
          </cell>
        </row>
        <row r="1777">
          <cell r="P1777">
            <v>0</v>
          </cell>
          <cell r="AG1777">
            <v>0</v>
          </cell>
        </row>
        <row r="1778">
          <cell r="P1778">
            <v>0</v>
          </cell>
          <cell r="AG1778">
            <v>0</v>
          </cell>
        </row>
        <row r="1779">
          <cell r="P1779">
            <v>0</v>
          </cell>
          <cell r="AG1779">
            <v>0</v>
          </cell>
        </row>
        <row r="1780">
          <cell r="P1780">
            <v>0</v>
          </cell>
          <cell r="AG1780">
            <v>0</v>
          </cell>
        </row>
        <row r="1781">
          <cell r="P1781">
            <v>0</v>
          </cell>
          <cell r="AG1781">
            <v>0</v>
          </cell>
        </row>
        <row r="1782">
          <cell r="P1782">
            <v>0</v>
          </cell>
          <cell r="AG1782">
            <v>0</v>
          </cell>
        </row>
        <row r="1783">
          <cell r="P1783">
            <v>0</v>
          </cell>
          <cell r="AG1783">
            <v>0</v>
          </cell>
        </row>
        <row r="1784">
          <cell r="P1784">
            <v>0</v>
          </cell>
          <cell r="AG1784">
            <v>0</v>
          </cell>
        </row>
        <row r="1785">
          <cell r="P1785">
            <v>0</v>
          </cell>
          <cell r="AG1785">
            <v>0</v>
          </cell>
        </row>
        <row r="1786">
          <cell r="P1786">
            <v>0</v>
          </cell>
          <cell r="AG1786">
            <v>0</v>
          </cell>
        </row>
        <row r="1787">
          <cell r="P1787">
            <v>4.6794200000000004</v>
          </cell>
          <cell r="AG1787">
            <v>39.657501908995499</v>
          </cell>
        </row>
        <row r="1788">
          <cell r="P1788">
            <v>5.2271999999999998</v>
          </cell>
          <cell r="AG1788">
            <v>44.75990845225013</v>
          </cell>
        </row>
        <row r="1789">
          <cell r="P1789">
            <v>1.140018</v>
          </cell>
          <cell r="AG1789">
            <v>9.4994914009276545</v>
          </cell>
        </row>
        <row r="1790">
          <cell r="P1790">
            <v>0</v>
          </cell>
          <cell r="AG1790">
            <v>0</v>
          </cell>
        </row>
        <row r="1791">
          <cell r="P1791">
            <v>0</v>
          </cell>
          <cell r="AG1791">
            <v>0</v>
          </cell>
        </row>
        <row r="1792">
          <cell r="P1792">
            <v>0</v>
          </cell>
          <cell r="AG1792">
            <v>0</v>
          </cell>
        </row>
        <row r="1793">
          <cell r="P1793">
            <v>0</v>
          </cell>
          <cell r="AG1793">
            <v>0</v>
          </cell>
        </row>
        <row r="1794">
          <cell r="P1794">
            <v>0</v>
          </cell>
          <cell r="AG1794">
            <v>0</v>
          </cell>
        </row>
        <row r="1795">
          <cell r="P1795">
            <v>0</v>
          </cell>
          <cell r="AG1795">
            <v>0</v>
          </cell>
        </row>
        <row r="1796">
          <cell r="P1796">
            <v>0</v>
          </cell>
          <cell r="AG1796">
            <v>0</v>
          </cell>
        </row>
        <row r="1797">
          <cell r="P1797">
            <v>0</v>
          </cell>
          <cell r="AG1797">
            <v>0</v>
          </cell>
        </row>
        <row r="1798">
          <cell r="P1798">
            <v>3.7809267139479923</v>
          </cell>
          <cell r="AG1798">
            <v>31.003599054373513</v>
          </cell>
        </row>
        <row r="1799">
          <cell r="P1799">
            <v>0.17100000000000001</v>
          </cell>
          <cell r="AG1799">
            <v>1.3680000000000001</v>
          </cell>
        </row>
        <row r="1800">
          <cell r="P1800">
            <v>0</v>
          </cell>
          <cell r="AG1800">
            <v>0</v>
          </cell>
        </row>
        <row r="1801">
          <cell r="P1801">
            <v>0</v>
          </cell>
          <cell r="AG1801">
            <v>0</v>
          </cell>
        </row>
        <row r="1802">
          <cell r="P1802">
            <v>0</v>
          </cell>
          <cell r="AG1802">
            <v>0</v>
          </cell>
        </row>
        <row r="1803">
          <cell r="P1803">
            <v>0</v>
          </cell>
          <cell r="AG1803">
            <v>0</v>
          </cell>
        </row>
        <row r="1804">
          <cell r="P1804">
            <v>0</v>
          </cell>
          <cell r="AG1804">
            <v>0</v>
          </cell>
        </row>
        <row r="1805">
          <cell r="P1805">
            <v>0</v>
          </cell>
          <cell r="AG1805">
            <v>0</v>
          </cell>
        </row>
        <row r="1806">
          <cell r="P1806">
            <v>0</v>
          </cell>
          <cell r="AG1806">
            <v>0</v>
          </cell>
        </row>
        <row r="1807">
          <cell r="P1807">
            <v>0</v>
          </cell>
          <cell r="AG1807">
            <v>0</v>
          </cell>
        </row>
        <row r="1808">
          <cell r="P1808">
            <v>0</v>
          </cell>
          <cell r="AG1808">
            <v>0</v>
          </cell>
        </row>
        <row r="1809">
          <cell r="P1809">
            <v>0</v>
          </cell>
          <cell r="AG1809">
            <v>0</v>
          </cell>
        </row>
        <row r="1810">
          <cell r="P1810">
            <v>0</v>
          </cell>
          <cell r="AG1810">
            <v>0</v>
          </cell>
        </row>
        <row r="1811">
          <cell r="P1811">
            <v>0.34200000000000003</v>
          </cell>
          <cell r="AG1811">
            <v>2.7360000000000002</v>
          </cell>
        </row>
        <row r="1812">
          <cell r="P1812">
            <v>0</v>
          </cell>
          <cell r="AG1812">
            <v>0</v>
          </cell>
        </row>
        <row r="1813">
          <cell r="P1813">
            <v>0</v>
          </cell>
          <cell r="AG1813">
            <v>0</v>
          </cell>
        </row>
        <row r="1814">
          <cell r="P1814">
            <v>0</v>
          </cell>
          <cell r="AG1814">
            <v>0</v>
          </cell>
        </row>
        <row r="1815">
          <cell r="P1815">
            <v>0</v>
          </cell>
          <cell r="AG1815">
            <v>0</v>
          </cell>
        </row>
        <row r="1816">
          <cell r="P1816">
            <v>0</v>
          </cell>
          <cell r="AG1816">
            <v>0</v>
          </cell>
        </row>
        <row r="1817">
          <cell r="P1817">
            <v>0</v>
          </cell>
          <cell r="AG1817">
            <v>0</v>
          </cell>
        </row>
        <row r="1818">
          <cell r="P1818">
            <v>0</v>
          </cell>
          <cell r="AG1818">
            <v>0</v>
          </cell>
        </row>
        <row r="1819">
          <cell r="P1819">
            <v>0</v>
          </cell>
          <cell r="AG1819">
            <v>0</v>
          </cell>
        </row>
        <row r="1820">
          <cell r="P1820">
            <v>0</v>
          </cell>
          <cell r="AG1820">
            <v>0</v>
          </cell>
        </row>
        <row r="1821">
          <cell r="P1821">
            <v>0</v>
          </cell>
          <cell r="AG1821">
            <v>0</v>
          </cell>
        </row>
        <row r="1822">
          <cell r="P1822">
            <v>0</v>
          </cell>
          <cell r="AG1822">
            <v>0</v>
          </cell>
        </row>
        <row r="1823">
          <cell r="P1823">
            <v>0</v>
          </cell>
          <cell r="AG1823">
            <v>0</v>
          </cell>
        </row>
        <row r="1824">
          <cell r="P1824">
            <v>0</v>
          </cell>
          <cell r="AG1824">
            <v>0</v>
          </cell>
        </row>
        <row r="1825">
          <cell r="P1825">
            <v>0</v>
          </cell>
          <cell r="AG1825">
            <v>0</v>
          </cell>
        </row>
        <row r="1826">
          <cell r="P1826">
            <v>0</v>
          </cell>
          <cell r="AG1826">
            <v>0</v>
          </cell>
        </row>
        <row r="1827">
          <cell r="P1827">
            <v>0</v>
          </cell>
          <cell r="AG1827">
            <v>0</v>
          </cell>
        </row>
        <row r="1828">
          <cell r="P1828">
            <v>0</v>
          </cell>
          <cell r="AG1828">
            <v>0</v>
          </cell>
        </row>
        <row r="1829">
          <cell r="P1829">
            <v>0</v>
          </cell>
          <cell r="AG1829">
            <v>0</v>
          </cell>
        </row>
        <row r="1830">
          <cell r="P1830">
            <v>0</v>
          </cell>
          <cell r="AG1830">
            <v>0</v>
          </cell>
        </row>
        <row r="1831">
          <cell r="P1831">
            <v>0</v>
          </cell>
          <cell r="AG1831">
            <v>0</v>
          </cell>
        </row>
        <row r="1832">
          <cell r="P1832">
            <v>0</v>
          </cell>
          <cell r="AG1832">
            <v>0</v>
          </cell>
        </row>
        <row r="1833">
          <cell r="P1833">
            <v>0</v>
          </cell>
          <cell r="AG1833">
            <v>0</v>
          </cell>
        </row>
        <row r="1834">
          <cell r="P1834">
            <v>0</v>
          </cell>
          <cell r="AG1834">
            <v>0</v>
          </cell>
        </row>
        <row r="1835">
          <cell r="P1835">
            <v>0</v>
          </cell>
          <cell r="AG1835">
            <v>0</v>
          </cell>
        </row>
        <row r="1836">
          <cell r="P1836">
            <v>0</v>
          </cell>
          <cell r="AG1836">
            <v>0</v>
          </cell>
        </row>
        <row r="1837">
          <cell r="P1837">
            <v>0</v>
          </cell>
          <cell r="AG1837">
            <v>0</v>
          </cell>
        </row>
        <row r="1838">
          <cell r="P1838">
            <v>1.8812724000000003</v>
          </cell>
          <cell r="AG1838">
            <v>14.677314400000002</v>
          </cell>
        </row>
        <row r="1839">
          <cell r="P1839">
            <v>0</v>
          </cell>
          <cell r="AG1839">
            <v>0</v>
          </cell>
        </row>
        <row r="1840">
          <cell r="P1840">
            <v>0.57082410000000006</v>
          </cell>
          <cell r="AG1840">
            <v>4.4755326000000011</v>
          </cell>
        </row>
        <row r="1841">
          <cell r="P1841">
            <v>4.0616922680454541</v>
          </cell>
          <cell r="AG1841">
            <v>31.709839997363634</v>
          </cell>
        </row>
        <row r="1842">
          <cell r="P1842">
            <v>0</v>
          </cell>
          <cell r="AG1842">
            <v>0</v>
          </cell>
        </row>
        <row r="1843">
          <cell r="P1843">
            <v>2.1431234181818164</v>
          </cell>
          <cell r="AG1843">
            <v>16.720224145454527</v>
          </cell>
        </row>
        <row r="1844">
          <cell r="P1844">
            <v>13.284122947254541</v>
          </cell>
          <cell r="AG1844">
            <v>103.70982963843635</v>
          </cell>
        </row>
        <row r="1845">
          <cell r="P1845">
            <v>3.5029287500000001</v>
          </cell>
          <cell r="AG1845">
            <v>28.023429999999998</v>
          </cell>
        </row>
        <row r="1846">
          <cell r="P1846">
            <v>0</v>
          </cell>
          <cell r="AG1846">
            <v>0</v>
          </cell>
        </row>
        <row r="1847">
          <cell r="P1847">
            <v>5.3093790926240221</v>
          </cell>
          <cell r="AG1847">
            <v>41.450595072647523</v>
          </cell>
        </row>
        <row r="1848">
          <cell r="P1848">
            <v>1.4449064074344899</v>
          </cell>
          <cell r="AG1848">
            <v>11.280458480662139</v>
          </cell>
        </row>
        <row r="1849">
          <cell r="P1849">
            <v>1.9273046106225187</v>
          </cell>
          <cell r="AG1849">
            <v>15.046566011371048</v>
          </cell>
        </row>
        <row r="1850">
          <cell r="P1850">
            <v>3.9804584226845465</v>
          </cell>
          <cell r="AG1850">
            <v>31.075643197416369</v>
          </cell>
        </row>
        <row r="1851">
          <cell r="P1851">
            <v>1.15425</v>
          </cell>
          <cell r="AG1851">
            <v>9.234</v>
          </cell>
        </row>
        <row r="1852">
          <cell r="P1852">
            <v>42.035145</v>
          </cell>
          <cell r="AG1852">
            <v>327.94986999999998</v>
          </cell>
        </row>
        <row r="1853">
          <cell r="P1853">
            <v>9.7210185723153355</v>
          </cell>
          <cell r="AG1853">
            <v>79.906772664432054</v>
          </cell>
        </row>
        <row r="1854">
          <cell r="P1854">
            <v>0</v>
          </cell>
          <cell r="AG1854">
            <v>0</v>
          </cell>
        </row>
        <row r="1855">
          <cell r="P1855">
            <v>0</v>
          </cell>
          <cell r="AG1855">
            <v>0</v>
          </cell>
        </row>
        <row r="1856">
          <cell r="P1856">
            <v>0</v>
          </cell>
          <cell r="AG1856">
            <v>0</v>
          </cell>
        </row>
        <row r="1857">
          <cell r="P1857">
            <v>0</v>
          </cell>
          <cell r="AG1857">
            <v>0</v>
          </cell>
        </row>
        <row r="1858">
          <cell r="P1858">
            <v>0.2875203918</v>
          </cell>
          <cell r="AG1858">
            <v>2.2431771108</v>
          </cell>
        </row>
        <row r="1859">
          <cell r="P1859">
            <v>0</v>
          </cell>
          <cell r="AG1859">
            <v>0</v>
          </cell>
        </row>
        <row r="1860">
          <cell r="P1860">
            <v>12.680640000000002</v>
          </cell>
          <cell r="AG1860">
            <v>98.931840000000008</v>
          </cell>
        </row>
        <row r="1861">
          <cell r="P1861">
            <v>0</v>
          </cell>
          <cell r="AG1861">
            <v>0</v>
          </cell>
        </row>
        <row r="1862">
          <cell r="P1862">
            <v>0</v>
          </cell>
          <cell r="AG1862">
            <v>0</v>
          </cell>
        </row>
        <row r="1863">
          <cell r="P1863">
            <v>0.59938124999999998</v>
          </cell>
          <cell r="AG1863">
            <v>7.7919562500000019</v>
          </cell>
        </row>
        <row r="1864">
          <cell r="P1864">
            <v>0</v>
          </cell>
          <cell r="AG1864">
            <v>0</v>
          </cell>
        </row>
        <row r="1865">
          <cell r="P1865">
            <v>0</v>
          </cell>
          <cell r="AG1865">
            <v>0</v>
          </cell>
        </row>
        <row r="1866">
          <cell r="P1866">
            <v>2.2564915999999999</v>
          </cell>
          <cell r="AG1866">
            <v>18.051932799999999</v>
          </cell>
        </row>
        <row r="1867">
          <cell r="P1867">
            <v>0</v>
          </cell>
          <cell r="AG1867">
            <v>0</v>
          </cell>
        </row>
        <row r="1868">
          <cell r="P1868">
            <v>0</v>
          </cell>
          <cell r="AG1868">
            <v>2.9000000000000004</v>
          </cell>
        </row>
        <row r="1869">
          <cell r="P1869">
            <v>3.5</v>
          </cell>
          <cell r="AG1869">
            <v>25.5</v>
          </cell>
        </row>
        <row r="1870">
          <cell r="P1870">
            <v>0</v>
          </cell>
          <cell r="AG1870">
            <v>0</v>
          </cell>
        </row>
        <row r="1871">
          <cell r="P1871">
            <v>0</v>
          </cell>
          <cell r="AG1871">
            <v>0</v>
          </cell>
        </row>
        <row r="1872">
          <cell r="P1872">
            <v>0</v>
          </cell>
          <cell r="AG1872">
            <v>0</v>
          </cell>
        </row>
        <row r="1873">
          <cell r="P1873">
            <v>0</v>
          </cell>
          <cell r="AG1873">
            <v>0</v>
          </cell>
        </row>
        <row r="1874">
          <cell r="P1874">
            <v>0</v>
          </cell>
          <cell r="AG1874">
            <v>0</v>
          </cell>
        </row>
        <row r="1875">
          <cell r="P1875">
            <v>0.71299999999999997</v>
          </cell>
          <cell r="AG1875">
            <v>5.7039999999999997</v>
          </cell>
        </row>
        <row r="1876">
          <cell r="P1876">
            <v>6.515194510253</v>
          </cell>
          <cell r="AG1876">
            <v>46.620097083274004</v>
          </cell>
        </row>
        <row r="1877">
          <cell r="P1877">
            <v>0.25</v>
          </cell>
          <cell r="AG1877">
            <v>2</v>
          </cell>
        </row>
        <row r="1878">
          <cell r="P1878">
            <v>0.46700000000000003</v>
          </cell>
          <cell r="AG1878">
            <v>3.7360000000000002</v>
          </cell>
        </row>
        <row r="1879">
          <cell r="P1879">
            <v>0.221</v>
          </cell>
          <cell r="AG1879">
            <v>1.7680000000000002</v>
          </cell>
        </row>
        <row r="1880">
          <cell r="P1880">
            <v>0</v>
          </cell>
          <cell r="AG1880">
            <v>0</v>
          </cell>
        </row>
        <row r="1881">
          <cell r="P1881">
            <v>0</v>
          </cell>
          <cell r="AG1881">
            <v>0</v>
          </cell>
        </row>
        <row r="1882">
          <cell r="P1882">
            <v>0.08</v>
          </cell>
          <cell r="AG1882">
            <v>0.64</v>
          </cell>
        </row>
        <row r="1883">
          <cell r="P1883">
            <v>0</v>
          </cell>
          <cell r="AG1883">
            <v>0</v>
          </cell>
        </row>
        <row r="1884">
          <cell r="P1884">
            <v>0</v>
          </cell>
          <cell r="AG1884">
            <v>14.201000000000001</v>
          </cell>
        </row>
        <row r="1885">
          <cell r="P1885">
            <v>0</v>
          </cell>
          <cell r="AG1885">
            <v>0</v>
          </cell>
        </row>
        <row r="1886">
          <cell r="P1886">
            <v>5.0659999999999998</v>
          </cell>
          <cell r="AG1886">
            <v>42.554399999999994</v>
          </cell>
        </row>
        <row r="1887">
          <cell r="P1887">
            <v>0</v>
          </cell>
          <cell r="AG1887">
            <v>0</v>
          </cell>
        </row>
        <row r="1888">
          <cell r="P1888">
            <v>2.8849999999999998</v>
          </cell>
          <cell r="AG1888">
            <v>23.08</v>
          </cell>
        </row>
        <row r="1889">
          <cell r="P1889">
            <v>0</v>
          </cell>
          <cell r="AG1889">
            <v>0</v>
          </cell>
        </row>
        <row r="1890">
          <cell r="P1890">
            <v>0</v>
          </cell>
          <cell r="AG1890">
            <v>0</v>
          </cell>
        </row>
        <row r="1891">
          <cell r="P1891">
            <v>0</v>
          </cell>
          <cell r="AG1891">
            <v>0</v>
          </cell>
        </row>
        <row r="1892">
          <cell r="P1892">
            <v>0</v>
          </cell>
          <cell r="AG1892">
            <v>0</v>
          </cell>
        </row>
        <row r="1893">
          <cell r="P1893">
            <v>0</v>
          </cell>
          <cell r="AG1893">
            <v>0</v>
          </cell>
        </row>
        <row r="1894">
          <cell r="P1894">
            <v>0</v>
          </cell>
          <cell r="AG1894">
            <v>0</v>
          </cell>
        </row>
        <row r="1895">
          <cell r="P1895">
            <v>0</v>
          </cell>
          <cell r="AG1895">
            <v>0</v>
          </cell>
        </row>
        <row r="1896">
          <cell r="P1896">
            <v>0</v>
          </cell>
          <cell r="AG1896">
            <v>0</v>
          </cell>
        </row>
        <row r="1897">
          <cell r="P1897">
            <v>0</v>
          </cell>
          <cell r="AG1897">
            <v>0</v>
          </cell>
        </row>
        <row r="1898">
          <cell r="P1898">
            <v>0</v>
          </cell>
          <cell r="AG1898">
            <v>0</v>
          </cell>
        </row>
        <row r="1899">
          <cell r="P1899">
            <v>0</v>
          </cell>
          <cell r="AG1899">
            <v>0</v>
          </cell>
        </row>
        <row r="1900">
          <cell r="P1900">
            <v>0</v>
          </cell>
          <cell r="AG1900">
            <v>0</v>
          </cell>
        </row>
        <row r="1901">
          <cell r="P1901">
            <v>0</v>
          </cell>
          <cell r="AG1901">
            <v>0</v>
          </cell>
        </row>
        <row r="1902">
          <cell r="P1902">
            <v>0</v>
          </cell>
          <cell r="AG1902">
            <v>0</v>
          </cell>
        </row>
        <row r="1903">
          <cell r="P1903">
            <v>0</v>
          </cell>
          <cell r="AG1903">
            <v>0</v>
          </cell>
        </row>
        <row r="1904">
          <cell r="P1904">
            <v>0</v>
          </cell>
          <cell r="AG1904">
            <v>0</v>
          </cell>
        </row>
        <row r="1905">
          <cell r="P1905">
            <v>0</v>
          </cell>
          <cell r="AG1905">
            <v>0</v>
          </cell>
        </row>
        <row r="1906">
          <cell r="P1906">
            <v>0</v>
          </cell>
          <cell r="AG1906">
            <v>0</v>
          </cell>
        </row>
        <row r="1907">
          <cell r="P1907">
            <v>0</v>
          </cell>
          <cell r="AG1907">
            <v>0</v>
          </cell>
        </row>
        <row r="1908">
          <cell r="P1908">
            <v>0</v>
          </cell>
          <cell r="AG1908">
            <v>0</v>
          </cell>
        </row>
        <row r="1909">
          <cell r="P1909">
            <v>0</v>
          </cell>
          <cell r="AG1909">
            <v>0</v>
          </cell>
        </row>
        <row r="1910">
          <cell r="P1910">
            <v>0</v>
          </cell>
          <cell r="AG1910">
            <v>0</v>
          </cell>
        </row>
        <row r="1911">
          <cell r="P1911">
            <v>0</v>
          </cell>
          <cell r="AG1911">
            <v>0</v>
          </cell>
        </row>
        <row r="1912">
          <cell r="P1912">
            <v>0</v>
          </cell>
          <cell r="AG1912">
            <v>0</v>
          </cell>
        </row>
        <row r="1913">
          <cell r="P1913">
            <v>0</v>
          </cell>
          <cell r="AG1913">
            <v>0</v>
          </cell>
        </row>
        <row r="1914">
          <cell r="P1914">
            <v>0</v>
          </cell>
          <cell r="AG1914">
            <v>0</v>
          </cell>
        </row>
        <row r="1915">
          <cell r="P1915">
            <v>0</v>
          </cell>
          <cell r="AG1915">
            <v>0</v>
          </cell>
        </row>
        <row r="1916">
          <cell r="P1916">
            <v>0</v>
          </cell>
          <cell r="AG1916">
            <v>0</v>
          </cell>
        </row>
        <row r="1917">
          <cell r="P1917">
            <v>0</v>
          </cell>
          <cell r="AG1917">
            <v>0</v>
          </cell>
        </row>
        <row r="1918">
          <cell r="P1918">
            <v>7.9372000000000007</v>
          </cell>
          <cell r="AG1918">
            <v>67.266781813147603</v>
          </cell>
        </row>
        <row r="1919">
          <cell r="P1919">
            <v>5.2271999999999998</v>
          </cell>
          <cell r="AG1919">
            <v>44.75990845225013</v>
          </cell>
        </row>
        <row r="1920">
          <cell r="P1920">
            <v>1.140018</v>
          </cell>
          <cell r="AG1920">
            <v>9.4994914009276545</v>
          </cell>
        </row>
        <row r="1921">
          <cell r="P1921">
            <v>0</v>
          </cell>
          <cell r="AG1921">
            <v>0</v>
          </cell>
        </row>
        <row r="1922">
          <cell r="P1922">
            <v>0</v>
          </cell>
          <cell r="AG1922">
            <v>0</v>
          </cell>
        </row>
        <row r="1923">
          <cell r="P1923">
            <v>0</v>
          </cell>
          <cell r="AG1923">
            <v>0</v>
          </cell>
        </row>
        <row r="1924">
          <cell r="P1924">
            <v>0</v>
          </cell>
          <cell r="AG1924">
            <v>0</v>
          </cell>
        </row>
        <row r="1925">
          <cell r="P1925">
            <v>0</v>
          </cell>
          <cell r="AG1925">
            <v>0</v>
          </cell>
        </row>
        <row r="1926">
          <cell r="P1926">
            <v>0</v>
          </cell>
          <cell r="AG1926">
            <v>0</v>
          </cell>
        </row>
        <row r="1927">
          <cell r="P1927">
            <v>0</v>
          </cell>
          <cell r="AG1927">
            <v>0</v>
          </cell>
        </row>
        <row r="1928">
          <cell r="P1928">
            <v>0</v>
          </cell>
          <cell r="AG1928">
            <v>0</v>
          </cell>
        </row>
        <row r="1929">
          <cell r="P1929">
            <v>8.6421182033096979</v>
          </cell>
          <cell r="AG1929">
            <v>70.865369267139471</v>
          </cell>
        </row>
        <row r="1930">
          <cell r="P1930">
            <v>0.17100000000000001</v>
          </cell>
          <cell r="AG1930">
            <v>1.3680000000000001</v>
          </cell>
        </row>
        <row r="1931">
          <cell r="P1931">
            <v>0</v>
          </cell>
          <cell r="AG1931">
            <v>0</v>
          </cell>
        </row>
        <row r="1932">
          <cell r="P1932">
            <v>0</v>
          </cell>
          <cell r="AG1932">
            <v>0</v>
          </cell>
        </row>
        <row r="1933">
          <cell r="P1933">
            <v>0</v>
          </cell>
          <cell r="AG1933">
            <v>0</v>
          </cell>
        </row>
        <row r="1934">
          <cell r="P1934">
            <v>0</v>
          </cell>
          <cell r="AG1934">
            <v>0</v>
          </cell>
        </row>
        <row r="1935">
          <cell r="P1935">
            <v>0</v>
          </cell>
          <cell r="AG1935">
            <v>0</v>
          </cell>
        </row>
        <row r="1936">
          <cell r="P1936">
            <v>0</v>
          </cell>
          <cell r="AG1936">
            <v>0</v>
          </cell>
        </row>
        <row r="1937">
          <cell r="P1937">
            <v>0</v>
          </cell>
          <cell r="AG1937">
            <v>0</v>
          </cell>
        </row>
        <row r="1938">
          <cell r="P1938">
            <v>0</v>
          </cell>
          <cell r="AG1938">
            <v>0</v>
          </cell>
        </row>
        <row r="1939">
          <cell r="P1939">
            <v>0</v>
          </cell>
          <cell r="AG1939">
            <v>0</v>
          </cell>
        </row>
        <row r="1940">
          <cell r="P1940">
            <v>0</v>
          </cell>
          <cell r="AG1940">
            <v>0</v>
          </cell>
        </row>
        <row r="1941">
          <cell r="P1941">
            <v>0</v>
          </cell>
          <cell r="AG1941">
            <v>0</v>
          </cell>
        </row>
        <row r="1942">
          <cell r="P1942">
            <v>0.34200000000000003</v>
          </cell>
          <cell r="AG1942">
            <v>2.7360000000000002</v>
          </cell>
        </row>
        <row r="1943">
          <cell r="P1943">
            <v>0</v>
          </cell>
          <cell r="AG1943">
            <v>0</v>
          </cell>
        </row>
        <row r="1944">
          <cell r="P1944">
            <v>0</v>
          </cell>
          <cell r="AG1944">
            <v>0</v>
          </cell>
        </row>
        <row r="1945">
          <cell r="P1945">
            <v>0</v>
          </cell>
          <cell r="AG1945">
            <v>0</v>
          </cell>
        </row>
        <row r="1946">
          <cell r="P1946">
            <v>0</v>
          </cell>
          <cell r="AG1946">
            <v>0</v>
          </cell>
        </row>
        <row r="1947">
          <cell r="P1947">
            <v>0</v>
          </cell>
          <cell r="AG1947">
            <v>0</v>
          </cell>
        </row>
        <row r="1948">
          <cell r="P1948">
            <v>0</v>
          </cell>
          <cell r="AG1948">
            <v>0</v>
          </cell>
        </row>
        <row r="1949">
          <cell r="P1949">
            <v>0</v>
          </cell>
          <cell r="AG1949">
            <v>0</v>
          </cell>
        </row>
        <row r="1950">
          <cell r="P1950">
            <v>0</v>
          </cell>
          <cell r="AG1950">
            <v>0</v>
          </cell>
        </row>
        <row r="1951">
          <cell r="P1951">
            <v>0</v>
          </cell>
          <cell r="AG1951">
            <v>0</v>
          </cell>
        </row>
        <row r="1952">
          <cell r="P1952">
            <v>0</v>
          </cell>
          <cell r="AG1952">
            <v>0</v>
          </cell>
        </row>
        <row r="1953">
          <cell r="P1953">
            <v>0</v>
          </cell>
          <cell r="AG1953">
            <v>0</v>
          </cell>
        </row>
        <row r="1954">
          <cell r="P1954">
            <v>0</v>
          </cell>
          <cell r="AG1954">
            <v>0</v>
          </cell>
        </row>
        <row r="1955">
          <cell r="P1955">
            <v>0</v>
          </cell>
          <cell r="AG1955">
            <v>0</v>
          </cell>
        </row>
        <row r="1956">
          <cell r="P1956">
            <v>0</v>
          </cell>
          <cell r="AG1956">
            <v>0</v>
          </cell>
        </row>
        <row r="1957">
          <cell r="P1957">
            <v>0</v>
          </cell>
          <cell r="AG1957">
            <v>0</v>
          </cell>
        </row>
        <row r="1958">
          <cell r="P1958">
            <v>0</v>
          </cell>
          <cell r="AG1958">
            <v>0</v>
          </cell>
        </row>
        <row r="1959">
          <cell r="P1959">
            <v>0</v>
          </cell>
          <cell r="AG1959">
            <v>0</v>
          </cell>
        </row>
        <row r="1960">
          <cell r="P1960">
            <v>0</v>
          </cell>
          <cell r="AG1960">
            <v>0</v>
          </cell>
        </row>
        <row r="1961">
          <cell r="P1961">
            <v>0</v>
          </cell>
          <cell r="AG1961">
            <v>0</v>
          </cell>
        </row>
        <row r="1962">
          <cell r="P1962">
            <v>0</v>
          </cell>
          <cell r="AG1962">
            <v>0</v>
          </cell>
        </row>
        <row r="1963">
          <cell r="P1963">
            <v>0</v>
          </cell>
          <cell r="AG1963">
            <v>0</v>
          </cell>
        </row>
        <row r="1964">
          <cell r="P1964">
            <v>0</v>
          </cell>
          <cell r="AG1964">
            <v>0</v>
          </cell>
        </row>
        <row r="1965">
          <cell r="P1965">
            <v>0</v>
          </cell>
          <cell r="AG1965">
            <v>0</v>
          </cell>
        </row>
        <row r="1966">
          <cell r="P1966">
            <v>0</v>
          </cell>
          <cell r="AG1966">
            <v>0</v>
          </cell>
        </row>
        <row r="1967">
          <cell r="P1967">
            <v>0</v>
          </cell>
          <cell r="AG1967">
            <v>0</v>
          </cell>
        </row>
        <row r="1968">
          <cell r="P1968">
            <v>0</v>
          </cell>
          <cell r="AG1968">
            <v>0</v>
          </cell>
        </row>
        <row r="1969">
          <cell r="P1969">
            <v>1.1875446000000001</v>
          </cell>
          <cell r="AG1969">
            <v>9.2649876000000013</v>
          </cell>
        </row>
        <row r="1970">
          <cell r="P1970">
            <v>0</v>
          </cell>
          <cell r="AG1970">
            <v>0</v>
          </cell>
        </row>
        <row r="1971">
          <cell r="P1971">
            <v>0.35495130000000003</v>
          </cell>
          <cell r="AG1971">
            <v>2.7913358000000006</v>
          </cell>
        </row>
        <row r="1972">
          <cell r="P1972">
            <v>2.5721198196818174</v>
          </cell>
          <cell r="AG1972">
            <v>20.079014634454534</v>
          </cell>
        </row>
        <row r="1973">
          <cell r="P1973">
            <v>0</v>
          </cell>
          <cell r="AG1973">
            <v>0</v>
          </cell>
        </row>
        <row r="1974">
          <cell r="P1974">
            <v>1.4247152727272721</v>
          </cell>
          <cell r="AG1974">
            <v>11.115346181818177</v>
          </cell>
        </row>
        <row r="1975">
          <cell r="P1975">
            <v>8.4123448220181789</v>
          </cell>
          <cell r="AG1975">
            <v>65.670189039745424</v>
          </cell>
        </row>
        <row r="1976">
          <cell r="P1976">
            <v>2.2251059999999998</v>
          </cell>
          <cell r="AG1976">
            <v>17.800847999999998</v>
          </cell>
        </row>
        <row r="1977">
          <cell r="P1977">
            <v>0</v>
          </cell>
          <cell r="AG1977">
            <v>0</v>
          </cell>
        </row>
        <row r="1978">
          <cell r="P1978">
            <v>3.3622338407518395</v>
          </cell>
          <cell r="AG1978">
            <v>26.246966403480307</v>
          </cell>
        </row>
        <row r="1979">
          <cell r="P1979">
            <v>0.91500590465360998</v>
          </cell>
          <cell r="AG1979">
            <v>7.1429086660608592</v>
          </cell>
        </row>
        <row r="1980">
          <cell r="P1980">
            <v>1.2204908841929167</v>
          </cell>
          <cell r="AG1980">
            <v>9.5276488044633449</v>
          </cell>
        </row>
        <row r="1981">
          <cell r="P1981">
            <v>2.5206774232881828</v>
          </cell>
          <cell r="AG1981">
            <v>19.677434341765462</v>
          </cell>
        </row>
        <row r="1982">
          <cell r="P1982">
            <v>0.59175</v>
          </cell>
          <cell r="AG1982">
            <v>4.7340000000000009</v>
          </cell>
        </row>
        <row r="1983">
          <cell r="P1983">
            <v>26.701272000000003</v>
          </cell>
          <cell r="AG1983">
            <v>208.31803200000007</v>
          </cell>
        </row>
        <row r="1984">
          <cell r="P1984">
            <v>5.8601885010411605</v>
          </cell>
          <cell r="AG1984">
            <v>48.170749478558335</v>
          </cell>
        </row>
        <row r="1985">
          <cell r="P1985">
            <v>0</v>
          </cell>
          <cell r="AG1985">
            <v>0</v>
          </cell>
        </row>
        <row r="1986">
          <cell r="P1986">
            <v>0</v>
          </cell>
          <cell r="AG1986">
            <v>0</v>
          </cell>
        </row>
        <row r="1987">
          <cell r="P1987">
            <v>0</v>
          </cell>
          <cell r="AG1987">
            <v>0</v>
          </cell>
        </row>
        <row r="1988">
          <cell r="P1988">
            <v>0</v>
          </cell>
          <cell r="AG1988">
            <v>0</v>
          </cell>
        </row>
        <row r="1989">
          <cell r="P1989">
            <v>0.18263670048</v>
          </cell>
          <cell r="AG1989">
            <v>1.4248953388800001</v>
          </cell>
        </row>
        <row r="1990">
          <cell r="P1990">
            <v>0</v>
          </cell>
          <cell r="AG1990">
            <v>0</v>
          </cell>
        </row>
        <row r="1991">
          <cell r="P1991">
            <v>7.3309949999999997</v>
          </cell>
          <cell r="AG1991">
            <v>57.194970000000005</v>
          </cell>
        </row>
        <row r="1992">
          <cell r="P1992">
            <v>0</v>
          </cell>
          <cell r="AG1992">
            <v>0</v>
          </cell>
        </row>
        <row r="1993">
          <cell r="P1993">
            <v>0</v>
          </cell>
          <cell r="AG1993">
            <v>0</v>
          </cell>
        </row>
        <row r="1994">
          <cell r="P1994">
            <v>0.36286249999999998</v>
          </cell>
          <cell r="AG1994">
            <v>4.7172124999999996</v>
          </cell>
        </row>
        <row r="1995">
          <cell r="P1995">
            <v>0</v>
          </cell>
          <cell r="AG1995">
            <v>0</v>
          </cell>
        </row>
        <row r="1996">
          <cell r="P1996">
            <v>0</v>
          </cell>
          <cell r="AG1996">
            <v>0</v>
          </cell>
        </row>
        <row r="1997">
          <cell r="P1997">
            <v>1.8815500000000003</v>
          </cell>
          <cell r="AG1997">
            <v>11.562980000000001</v>
          </cell>
        </row>
        <row r="1998">
          <cell r="P1998">
            <v>0</v>
          </cell>
          <cell r="AG1998">
            <v>0</v>
          </cell>
        </row>
        <row r="1999">
          <cell r="P1999">
            <v>0</v>
          </cell>
          <cell r="AG1999">
            <v>1.74</v>
          </cell>
        </row>
        <row r="2000">
          <cell r="P2000">
            <v>3.5</v>
          </cell>
          <cell r="AG2000">
            <v>25.5</v>
          </cell>
        </row>
        <row r="2001">
          <cell r="P2001">
            <v>0</v>
          </cell>
          <cell r="AG2001">
            <v>0</v>
          </cell>
        </row>
        <row r="2002">
          <cell r="P2002">
            <v>0</v>
          </cell>
          <cell r="AG2002">
            <v>0</v>
          </cell>
        </row>
        <row r="2003">
          <cell r="P2003">
            <v>0</v>
          </cell>
          <cell r="AG2003">
            <v>0</v>
          </cell>
        </row>
        <row r="2004">
          <cell r="P2004">
            <v>0</v>
          </cell>
          <cell r="AG2004">
            <v>0</v>
          </cell>
        </row>
        <row r="2005">
          <cell r="P2005">
            <v>0</v>
          </cell>
          <cell r="AG2005">
            <v>0</v>
          </cell>
        </row>
        <row r="2006">
          <cell r="P2006">
            <v>0.505</v>
          </cell>
          <cell r="AG2006">
            <v>4.04</v>
          </cell>
        </row>
        <row r="2007">
          <cell r="P2007">
            <v>2.9854584166549998</v>
          </cell>
          <cell r="AG2007">
            <v>23.883667333239998</v>
          </cell>
        </row>
        <row r="2008">
          <cell r="P2008">
            <v>0</v>
          </cell>
          <cell r="AG2008">
            <v>0</v>
          </cell>
        </row>
        <row r="2009">
          <cell r="P2009">
            <v>0.374</v>
          </cell>
          <cell r="AG2009">
            <v>2.9920000000000004</v>
          </cell>
        </row>
        <row r="2010">
          <cell r="P2010">
            <v>0.14899999999999999</v>
          </cell>
          <cell r="AG2010">
            <v>1.1919999999999999</v>
          </cell>
        </row>
        <row r="2011">
          <cell r="P2011">
            <v>0</v>
          </cell>
          <cell r="AG2011">
            <v>0</v>
          </cell>
        </row>
        <row r="2012">
          <cell r="P2012">
            <v>0</v>
          </cell>
          <cell r="AG2012">
            <v>0</v>
          </cell>
        </row>
        <row r="2013">
          <cell r="P2013">
            <v>0.05</v>
          </cell>
          <cell r="AG2013">
            <v>0.39999999999999997</v>
          </cell>
        </row>
        <row r="2014">
          <cell r="P2014">
            <v>0</v>
          </cell>
          <cell r="AG2014">
            <v>0</v>
          </cell>
        </row>
        <row r="2015">
          <cell r="P2015">
            <v>0</v>
          </cell>
          <cell r="AG2015">
            <v>7.7020000000000008</v>
          </cell>
        </row>
        <row r="2016">
          <cell r="P2016">
            <v>0</v>
          </cell>
          <cell r="AG2016">
            <v>0</v>
          </cell>
        </row>
        <row r="2017">
          <cell r="P2017">
            <v>2.823</v>
          </cell>
          <cell r="AG2017">
            <v>23.713199999999997</v>
          </cell>
        </row>
        <row r="2018">
          <cell r="P2018">
            <v>0</v>
          </cell>
          <cell r="AG2018">
            <v>0</v>
          </cell>
        </row>
        <row r="2019">
          <cell r="P2019">
            <v>3.2009999999999996</v>
          </cell>
          <cell r="AG2019">
            <v>25.608000000000001</v>
          </cell>
        </row>
        <row r="2020">
          <cell r="P2020">
            <v>0</v>
          </cell>
          <cell r="AG2020">
            <v>0</v>
          </cell>
        </row>
        <row r="2021">
          <cell r="P2021">
            <v>0</v>
          </cell>
          <cell r="AG2021">
            <v>0</v>
          </cell>
        </row>
        <row r="2022">
          <cell r="P2022">
            <v>0</v>
          </cell>
          <cell r="AG2022">
            <v>0</v>
          </cell>
        </row>
        <row r="2023">
          <cell r="P2023">
            <v>0</v>
          </cell>
          <cell r="AG2023">
            <v>0</v>
          </cell>
        </row>
        <row r="2024">
          <cell r="P2024">
            <v>0</v>
          </cell>
          <cell r="AG2024">
            <v>0</v>
          </cell>
        </row>
        <row r="2025">
          <cell r="P2025">
            <v>0</v>
          </cell>
          <cell r="AG2025">
            <v>0</v>
          </cell>
        </row>
        <row r="2026">
          <cell r="P2026">
            <v>0</v>
          </cell>
          <cell r="AG2026">
            <v>0</v>
          </cell>
        </row>
        <row r="2027">
          <cell r="P2027">
            <v>0</v>
          </cell>
          <cell r="AG2027">
            <v>0</v>
          </cell>
        </row>
        <row r="2028">
          <cell r="P2028">
            <v>0</v>
          </cell>
          <cell r="AG2028">
            <v>0</v>
          </cell>
        </row>
        <row r="2029">
          <cell r="P2029">
            <v>0</v>
          </cell>
          <cell r="AG2029">
            <v>0</v>
          </cell>
        </row>
        <row r="2030">
          <cell r="P2030">
            <v>0</v>
          </cell>
          <cell r="AG2030">
            <v>0</v>
          </cell>
        </row>
        <row r="2031">
          <cell r="P2031">
            <v>0</v>
          </cell>
          <cell r="AG2031">
            <v>0</v>
          </cell>
        </row>
        <row r="2032">
          <cell r="P2032">
            <v>0</v>
          </cell>
          <cell r="AG2032">
            <v>0</v>
          </cell>
        </row>
        <row r="2033">
          <cell r="P2033">
            <v>0</v>
          </cell>
          <cell r="AG2033">
            <v>0</v>
          </cell>
        </row>
        <row r="2034">
          <cell r="P2034">
            <v>0</v>
          </cell>
          <cell r="AG2034">
            <v>0</v>
          </cell>
        </row>
        <row r="2035">
          <cell r="P2035">
            <v>0</v>
          </cell>
          <cell r="AG2035">
            <v>0</v>
          </cell>
        </row>
        <row r="2036">
          <cell r="P2036">
            <v>0</v>
          </cell>
          <cell r="AG2036">
            <v>0</v>
          </cell>
        </row>
        <row r="2037">
          <cell r="P2037">
            <v>0</v>
          </cell>
          <cell r="AG2037">
            <v>0</v>
          </cell>
        </row>
        <row r="2038">
          <cell r="P2038">
            <v>0</v>
          </cell>
          <cell r="AG2038">
            <v>0</v>
          </cell>
        </row>
        <row r="2039">
          <cell r="P2039">
            <v>0</v>
          </cell>
          <cell r="AG2039">
            <v>0</v>
          </cell>
        </row>
        <row r="2040">
          <cell r="P2040">
            <v>0</v>
          </cell>
          <cell r="AG2040">
            <v>0</v>
          </cell>
        </row>
        <row r="2041">
          <cell r="P2041">
            <v>0</v>
          </cell>
          <cell r="AG2041">
            <v>0</v>
          </cell>
        </row>
        <row r="2042">
          <cell r="P2042">
            <v>0</v>
          </cell>
          <cell r="AG2042">
            <v>0</v>
          </cell>
        </row>
        <row r="2043">
          <cell r="P2043">
            <v>0</v>
          </cell>
          <cell r="AG2043">
            <v>0</v>
          </cell>
        </row>
        <row r="2044">
          <cell r="P2044">
            <v>0</v>
          </cell>
          <cell r="AG2044">
            <v>0</v>
          </cell>
        </row>
        <row r="2045">
          <cell r="P2045">
            <v>0</v>
          </cell>
          <cell r="AG2045">
            <v>0</v>
          </cell>
        </row>
        <row r="2046">
          <cell r="P2046">
            <v>0</v>
          </cell>
          <cell r="AG2046">
            <v>0</v>
          </cell>
        </row>
        <row r="2047">
          <cell r="P2047">
            <v>0</v>
          </cell>
          <cell r="AG2047">
            <v>0</v>
          </cell>
        </row>
        <row r="2048">
          <cell r="P2048">
            <v>0</v>
          </cell>
          <cell r="AG2048">
            <v>0</v>
          </cell>
        </row>
        <row r="2049">
          <cell r="P2049">
            <v>4.8512700000000004</v>
          </cell>
          <cell r="AG2049">
            <v>41.113909263552451</v>
          </cell>
        </row>
        <row r="2050">
          <cell r="P2050">
            <v>5.2271999999999998</v>
          </cell>
          <cell r="AG2050">
            <v>44.75990845225013</v>
          </cell>
        </row>
        <row r="2051">
          <cell r="P2051">
            <v>1.140018</v>
          </cell>
          <cell r="AG2051">
            <v>9.4994914009276545</v>
          </cell>
        </row>
        <row r="2052">
          <cell r="P2052">
            <v>0</v>
          </cell>
          <cell r="AG2052">
            <v>0</v>
          </cell>
        </row>
        <row r="2053">
          <cell r="P2053">
            <v>0</v>
          </cell>
          <cell r="AG2053">
            <v>0</v>
          </cell>
        </row>
        <row r="2054">
          <cell r="P2054">
            <v>0</v>
          </cell>
          <cell r="AG2054">
            <v>0</v>
          </cell>
        </row>
        <row r="2055">
          <cell r="P2055">
            <v>0</v>
          </cell>
          <cell r="AG2055">
            <v>0</v>
          </cell>
        </row>
        <row r="2056">
          <cell r="P2056">
            <v>0</v>
          </cell>
          <cell r="AG2056">
            <v>0</v>
          </cell>
        </row>
        <row r="2057">
          <cell r="P2057">
            <v>0</v>
          </cell>
          <cell r="AG2057">
            <v>0</v>
          </cell>
        </row>
        <row r="2058">
          <cell r="P2058">
            <v>0</v>
          </cell>
          <cell r="AG2058">
            <v>0</v>
          </cell>
        </row>
        <row r="2059">
          <cell r="P2059">
            <v>0</v>
          </cell>
          <cell r="AG2059">
            <v>0</v>
          </cell>
        </row>
        <row r="2060">
          <cell r="P2060">
            <v>4.9962245862884176</v>
          </cell>
          <cell r="AG2060">
            <v>40.969041607564996</v>
          </cell>
        </row>
        <row r="2061">
          <cell r="P2061">
            <v>0.17100000000000001</v>
          </cell>
          <cell r="AG2061">
            <v>1.3680000000000001</v>
          </cell>
        </row>
        <row r="2062">
          <cell r="P2062">
            <v>0</v>
          </cell>
          <cell r="AG2062">
            <v>0</v>
          </cell>
        </row>
        <row r="2063">
          <cell r="P2063">
            <v>0</v>
          </cell>
          <cell r="AG2063">
            <v>0</v>
          </cell>
        </row>
        <row r="2064">
          <cell r="P2064">
            <v>0</v>
          </cell>
          <cell r="AG2064">
            <v>0</v>
          </cell>
        </row>
        <row r="2065">
          <cell r="P2065">
            <v>0</v>
          </cell>
          <cell r="AG2065">
            <v>0</v>
          </cell>
        </row>
        <row r="2066">
          <cell r="P2066">
            <v>0</v>
          </cell>
          <cell r="AG2066">
            <v>0</v>
          </cell>
        </row>
        <row r="2067">
          <cell r="P2067">
            <v>0</v>
          </cell>
          <cell r="AG2067">
            <v>0</v>
          </cell>
        </row>
        <row r="2068">
          <cell r="P2068">
            <v>0</v>
          </cell>
          <cell r="AG2068">
            <v>0</v>
          </cell>
        </row>
        <row r="2069">
          <cell r="P2069">
            <v>0</v>
          </cell>
          <cell r="AG2069">
            <v>0</v>
          </cell>
        </row>
        <row r="2070">
          <cell r="P2070">
            <v>0</v>
          </cell>
          <cell r="AG2070">
            <v>0</v>
          </cell>
        </row>
        <row r="2071">
          <cell r="P2071">
            <v>0</v>
          </cell>
          <cell r="AG2071">
            <v>0</v>
          </cell>
        </row>
        <row r="2072">
          <cell r="P2072">
            <v>0</v>
          </cell>
          <cell r="AG2072">
            <v>0</v>
          </cell>
        </row>
        <row r="2073">
          <cell r="P2073">
            <v>0.34200000000000003</v>
          </cell>
          <cell r="AG2073">
            <v>2.7360000000000002</v>
          </cell>
        </row>
        <row r="2074">
          <cell r="P2074">
            <v>0</v>
          </cell>
          <cell r="AG2074">
            <v>0</v>
          </cell>
        </row>
        <row r="2075">
          <cell r="P2075">
            <v>0</v>
          </cell>
          <cell r="AG2075">
            <v>0</v>
          </cell>
        </row>
        <row r="2076">
          <cell r="P2076">
            <v>0</v>
          </cell>
          <cell r="AG2076">
            <v>0</v>
          </cell>
        </row>
        <row r="2077">
          <cell r="P2077">
            <v>0</v>
          </cell>
          <cell r="AG2077">
            <v>0</v>
          </cell>
        </row>
        <row r="2078">
          <cell r="P2078">
            <v>0</v>
          </cell>
          <cell r="AG2078">
            <v>0</v>
          </cell>
        </row>
        <row r="2079">
          <cell r="P2079">
            <v>0</v>
          </cell>
          <cell r="AG2079">
            <v>0</v>
          </cell>
        </row>
        <row r="2080">
          <cell r="P2080">
            <v>0</v>
          </cell>
          <cell r="AG2080">
            <v>0</v>
          </cell>
        </row>
        <row r="2081">
          <cell r="P2081">
            <v>0</v>
          </cell>
          <cell r="AG2081">
            <v>0</v>
          </cell>
        </row>
        <row r="2082">
          <cell r="P2082">
            <v>0</v>
          </cell>
          <cell r="AG2082">
            <v>0</v>
          </cell>
        </row>
        <row r="2083">
          <cell r="P2083">
            <v>0</v>
          </cell>
          <cell r="AG2083">
            <v>0</v>
          </cell>
        </row>
        <row r="2084">
          <cell r="P2084">
            <v>0</v>
          </cell>
          <cell r="AG2084">
            <v>0</v>
          </cell>
        </row>
        <row r="2085">
          <cell r="P2085">
            <v>0</v>
          </cell>
          <cell r="AG2085">
            <v>0</v>
          </cell>
        </row>
        <row r="2086">
          <cell r="P2086">
            <v>0</v>
          </cell>
          <cell r="AG2086">
            <v>0</v>
          </cell>
        </row>
        <row r="2087">
          <cell r="P2087">
            <v>0</v>
          </cell>
          <cell r="AG2087">
            <v>0</v>
          </cell>
        </row>
        <row r="2088">
          <cell r="P2088">
            <v>0</v>
          </cell>
          <cell r="AG2088">
            <v>0</v>
          </cell>
        </row>
        <row r="2089">
          <cell r="P2089">
            <v>0</v>
          </cell>
          <cell r="AG2089">
            <v>0</v>
          </cell>
        </row>
        <row r="2090">
          <cell r="P2090">
            <v>0</v>
          </cell>
          <cell r="AG2090">
            <v>0</v>
          </cell>
        </row>
        <row r="2091">
          <cell r="P2091">
            <v>0</v>
          </cell>
          <cell r="AG2091">
            <v>0</v>
          </cell>
        </row>
        <row r="2092">
          <cell r="P2092">
            <v>0</v>
          </cell>
          <cell r="AG2092">
            <v>0</v>
          </cell>
        </row>
        <row r="2093">
          <cell r="P2093">
            <v>0</v>
          </cell>
          <cell r="AG2093">
            <v>0</v>
          </cell>
        </row>
        <row r="2094">
          <cell r="P2094">
            <v>0</v>
          </cell>
          <cell r="AG2094">
            <v>0</v>
          </cell>
        </row>
        <row r="2095">
          <cell r="P2095">
            <v>0</v>
          </cell>
          <cell r="AG2095">
            <v>0</v>
          </cell>
        </row>
        <row r="2096">
          <cell r="P2096">
            <v>0</v>
          </cell>
          <cell r="AG2096">
            <v>0</v>
          </cell>
        </row>
        <row r="2097">
          <cell r="P2097">
            <v>0</v>
          </cell>
          <cell r="AG2097">
            <v>0</v>
          </cell>
        </row>
        <row r="2098">
          <cell r="P2098">
            <v>0</v>
          </cell>
          <cell r="AG2098">
            <v>0</v>
          </cell>
        </row>
        <row r="2099">
          <cell r="P2099">
            <v>0</v>
          </cell>
          <cell r="AG2099">
            <v>0</v>
          </cell>
        </row>
        <row r="2100">
          <cell r="P2100">
            <v>0</v>
          </cell>
          <cell r="AG2100">
            <v>0</v>
          </cell>
        </row>
        <row r="2101">
          <cell r="P2101">
            <v>0</v>
          </cell>
          <cell r="AG2101">
            <v>0</v>
          </cell>
        </row>
        <row r="2102">
          <cell r="P2102">
            <v>0</v>
          </cell>
          <cell r="AG2102">
            <v>0</v>
          </cell>
        </row>
        <row r="2103">
          <cell r="P2103">
            <v>0.34191496500000002</v>
          </cell>
          <cell r="AG2103">
            <v>2.6675527899999998</v>
          </cell>
        </row>
        <row r="2104">
          <cell r="P2104">
            <v>0</v>
          </cell>
          <cell r="AG2104">
            <v>0</v>
          </cell>
        </row>
        <row r="2105">
          <cell r="P2105">
            <v>0</v>
          </cell>
          <cell r="AG2105">
            <v>0</v>
          </cell>
        </row>
        <row r="2106">
          <cell r="P2106">
            <v>1.118263062</v>
          </cell>
          <cell r="AG2106">
            <v>8.7244667720000013</v>
          </cell>
        </row>
        <row r="2107">
          <cell r="P2107">
            <v>0.33521075</v>
          </cell>
          <cell r="AG2107">
            <v>2.6816859999999996</v>
          </cell>
        </row>
        <row r="2108">
          <cell r="P2108">
            <v>0</v>
          </cell>
          <cell r="AG2108">
            <v>0</v>
          </cell>
        </row>
        <row r="2109">
          <cell r="P2109">
            <v>0.44694576713952999</v>
          </cell>
          <cell r="AG2109">
            <v>3.486982291376874</v>
          </cell>
        </row>
        <row r="2110">
          <cell r="P2110">
            <v>0.12163282964909999</v>
          </cell>
          <cell r="AG2110">
            <v>0.94895522951459998</v>
          </cell>
        </row>
        <row r="2111">
          <cell r="P2111">
            <v>0.16224131347164999</v>
          </cell>
          <cell r="AG2111">
            <v>1.2657745717698081</v>
          </cell>
        </row>
        <row r="2112">
          <cell r="P2112">
            <v>0.3350766657</v>
          </cell>
          <cell r="AG2112">
            <v>2.6142017341999999</v>
          </cell>
        </row>
        <row r="2113">
          <cell r="P2113">
            <v>0</v>
          </cell>
          <cell r="AG2113">
            <v>0</v>
          </cell>
        </row>
        <row r="2114">
          <cell r="P2114">
            <v>4.0225289999999996</v>
          </cell>
          <cell r="AG2114">
            <v>31.382973999999994</v>
          </cell>
        </row>
        <row r="2115">
          <cell r="P2115">
            <v>0.20683018238968801</v>
          </cell>
          <cell r="AG2115">
            <v>1.7001440992432362</v>
          </cell>
        </row>
        <row r="2116">
          <cell r="P2116">
            <v>0</v>
          </cell>
          <cell r="AG2116">
            <v>0</v>
          </cell>
        </row>
        <row r="2117">
          <cell r="P2117">
            <v>0</v>
          </cell>
          <cell r="AG2117">
            <v>0</v>
          </cell>
        </row>
        <row r="2118">
          <cell r="P2118">
            <v>0</v>
          </cell>
          <cell r="AG2118">
            <v>0</v>
          </cell>
        </row>
        <row r="2119">
          <cell r="P2119">
            <v>0</v>
          </cell>
          <cell r="AG2119">
            <v>0</v>
          </cell>
        </row>
        <row r="2120">
          <cell r="P2120">
            <v>2.7514098359999999E-2</v>
          </cell>
          <cell r="AG2120">
            <v>0.21465954215999997</v>
          </cell>
        </row>
        <row r="2121">
          <cell r="P2121">
            <v>0</v>
          </cell>
          <cell r="AG2121">
            <v>0</v>
          </cell>
        </row>
        <row r="2122">
          <cell r="P2122">
            <v>0.19813500000000001</v>
          </cell>
          <cell r="AG2122">
            <v>1.5458099999999997</v>
          </cell>
        </row>
        <row r="2123">
          <cell r="P2123">
            <v>0</v>
          </cell>
          <cell r="AG2123">
            <v>0</v>
          </cell>
        </row>
        <row r="2124">
          <cell r="P2124">
            <v>0</v>
          </cell>
          <cell r="AG2124">
            <v>0</v>
          </cell>
        </row>
        <row r="2125">
          <cell r="P2125">
            <v>1.19708333333333E-2</v>
          </cell>
          <cell r="AG2125">
            <v>0.1556208333333331</v>
          </cell>
        </row>
        <row r="2126">
          <cell r="P2126">
            <v>0</v>
          </cell>
          <cell r="AG2126">
            <v>0</v>
          </cell>
        </row>
        <row r="2127">
          <cell r="P2127">
            <v>0</v>
          </cell>
          <cell r="AG2127">
            <v>0</v>
          </cell>
        </row>
        <row r="2128">
          <cell r="P2128">
            <v>0</v>
          </cell>
          <cell r="AG2128">
            <v>0</v>
          </cell>
        </row>
        <row r="2129">
          <cell r="P2129">
            <v>0</v>
          </cell>
          <cell r="AG2129">
            <v>0</v>
          </cell>
        </row>
        <row r="2130">
          <cell r="P2130">
            <v>0</v>
          </cell>
          <cell r="AG2130">
            <v>0</v>
          </cell>
        </row>
        <row r="2131">
          <cell r="P2131">
            <v>0</v>
          </cell>
          <cell r="AG2131">
            <v>0</v>
          </cell>
        </row>
        <row r="2132">
          <cell r="P2132">
            <v>0</v>
          </cell>
          <cell r="AG2132">
            <v>0</v>
          </cell>
        </row>
        <row r="2133">
          <cell r="P2133">
            <v>0</v>
          </cell>
          <cell r="AG2133">
            <v>0</v>
          </cell>
        </row>
        <row r="2134">
          <cell r="P2134">
            <v>0</v>
          </cell>
          <cell r="AG2134">
            <v>0</v>
          </cell>
        </row>
        <row r="2135">
          <cell r="P2135">
            <v>0</v>
          </cell>
          <cell r="AG2135">
            <v>0</v>
          </cell>
        </row>
        <row r="2136">
          <cell r="P2136">
            <v>0</v>
          </cell>
          <cell r="AG2136">
            <v>0</v>
          </cell>
        </row>
        <row r="2137">
          <cell r="P2137">
            <v>0</v>
          </cell>
          <cell r="AG2137">
            <v>0</v>
          </cell>
        </row>
        <row r="2138">
          <cell r="P2138">
            <v>3.6676393325000001E-2</v>
          </cell>
          <cell r="AG2138">
            <v>0.29341114660000001</v>
          </cell>
        </row>
        <row r="2139">
          <cell r="P2139">
            <v>0.1</v>
          </cell>
          <cell r="AG2139">
            <v>0.79999999999999993</v>
          </cell>
        </row>
        <row r="2140">
          <cell r="P2140">
            <v>0</v>
          </cell>
          <cell r="AG2140">
            <v>0</v>
          </cell>
        </row>
        <row r="2141">
          <cell r="P2141">
            <v>0</v>
          </cell>
          <cell r="AG2141">
            <v>0</v>
          </cell>
        </row>
        <row r="2142">
          <cell r="P2142">
            <v>0</v>
          </cell>
          <cell r="AG2142">
            <v>0</v>
          </cell>
        </row>
        <row r="2143">
          <cell r="P2143">
            <v>0</v>
          </cell>
          <cell r="AG2143">
            <v>0</v>
          </cell>
        </row>
        <row r="2144">
          <cell r="P2144">
            <v>0</v>
          </cell>
          <cell r="AG2144">
            <v>0</v>
          </cell>
        </row>
        <row r="2145">
          <cell r="P2145">
            <v>0</v>
          </cell>
          <cell r="AG2145">
            <v>0</v>
          </cell>
        </row>
        <row r="2146">
          <cell r="P2146">
            <v>0</v>
          </cell>
          <cell r="AG2146">
            <v>0</v>
          </cell>
        </row>
        <row r="2147">
          <cell r="P2147">
            <v>0</v>
          </cell>
          <cell r="AG2147">
            <v>0</v>
          </cell>
        </row>
        <row r="2148">
          <cell r="P2148">
            <v>0</v>
          </cell>
          <cell r="AG2148">
            <v>0</v>
          </cell>
        </row>
        <row r="2149">
          <cell r="P2149">
            <v>0</v>
          </cell>
          <cell r="AG2149">
            <v>0</v>
          </cell>
        </row>
        <row r="2150">
          <cell r="P2150">
            <v>0.3</v>
          </cell>
          <cell r="AG2150">
            <v>2.4</v>
          </cell>
        </row>
        <row r="2151">
          <cell r="P2151">
            <v>0</v>
          </cell>
          <cell r="AG2151">
            <v>0</v>
          </cell>
        </row>
        <row r="2152">
          <cell r="P2152">
            <v>0</v>
          </cell>
          <cell r="AG2152">
            <v>0</v>
          </cell>
        </row>
        <row r="2153">
          <cell r="P2153">
            <v>0</v>
          </cell>
          <cell r="AG2153">
            <v>0</v>
          </cell>
        </row>
        <row r="2154">
          <cell r="P2154">
            <v>0</v>
          </cell>
          <cell r="AG2154">
            <v>0</v>
          </cell>
        </row>
        <row r="2155">
          <cell r="P2155">
            <v>0</v>
          </cell>
          <cell r="AG2155">
            <v>0</v>
          </cell>
        </row>
        <row r="2156">
          <cell r="P2156">
            <v>0</v>
          </cell>
          <cell r="AG2156">
            <v>0</v>
          </cell>
        </row>
        <row r="2157">
          <cell r="P2157">
            <v>0.05</v>
          </cell>
          <cell r="AG2157">
            <v>0.39999999999999997</v>
          </cell>
        </row>
        <row r="2158">
          <cell r="P2158">
            <v>0</v>
          </cell>
          <cell r="AG2158">
            <v>0</v>
          </cell>
        </row>
        <row r="2159">
          <cell r="P2159">
            <v>0</v>
          </cell>
          <cell r="AG2159">
            <v>0</v>
          </cell>
        </row>
        <row r="2160">
          <cell r="P2160">
            <v>0</v>
          </cell>
          <cell r="AG2160">
            <v>0</v>
          </cell>
        </row>
        <row r="2161">
          <cell r="P2161">
            <v>0.09</v>
          </cell>
          <cell r="AG2161">
            <v>0.71999999999999986</v>
          </cell>
        </row>
        <row r="2162">
          <cell r="P2162">
            <v>0</v>
          </cell>
          <cell r="AG2162">
            <v>0</v>
          </cell>
        </row>
        <row r="2163">
          <cell r="P2163">
            <v>0</v>
          </cell>
          <cell r="AG2163">
            <v>0</v>
          </cell>
        </row>
        <row r="2164">
          <cell r="P2164">
            <v>0</v>
          </cell>
          <cell r="AG2164">
            <v>0</v>
          </cell>
        </row>
        <row r="2165">
          <cell r="P2165">
            <v>0</v>
          </cell>
          <cell r="AG2165">
            <v>0</v>
          </cell>
        </row>
        <row r="2166">
          <cell r="P2166">
            <v>0</v>
          </cell>
          <cell r="AG2166">
            <v>0</v>
          </cell>
        </row>
        <row r="2167">
          <cell r="P2167">
            <v>0</v>
          </cell>
          <cell r="AG2167">
            <v>0</v>
          </cell>
        </row>
        <row r="2168">
          <cell r="P2168">
            <v>0</v>
          </cell>
          <cell r="AG2168">
            <v>0</v>
          </cell>
        </row>
        <row r="2169">
          <cell r="P2169">
            <v>0</v>
          </cell>
          <cell r="AG2169">
            <v>0</v>
          </cell>
        </row>
        <row r="2170">
          <cell r="P2170">
            <v>0</v>
          </cell>
          <cell r="AG2170">
            <v>0</v>
          </cell>
        </row>
        <row r="2171">
          <cell r="P2171">
            <v>0</v>
          </cell>
          <cell r="AG2171">
            <v>0</v>
          </cell>
        </row>
        <row r="2172">
          <cell r="P2172">
            <v>0</v>
          </cell>
          <cell r="AG2172">
            <v>0</v>
          </cell>
        </row>
        <row r="2173">
          <cell r="P2173">
            <v>0</v>
          </cell>
          <cell r="AG2173">
            <v>0</v>
          </cell>
        </row>
        <row r="2174">
          <cell r="P2174">
            <v>0</v>
          </cell>
          <cell r="AG2174">
            <v>0</v>
          </cell>
        </row>
        <row r="2175">
          <cell r="P2175">
            <v>0</v>
          </cell>
          <cell r="AG2175">
            <v>0</v>
          </cell>
        </row>
        <row r="2176">
          <cell r="P2176">
            <v>0</v>
          </cell>
          <cell r="AG2176">
            <v>0</v>
          </cell>
        </row>
        <row r="2177">
          <cell r="P2177">
            <v>0</v>
          </cell>
          <cell r="AG2177">
            <v>0</v>
          </cell>
        </row>
        <row r="2178">
          <cell r="P2178">
            <v>0</v>
          </cell>
          <cell r="AG2178">
            <v>0</v>
          </cell>
        </row>
        <row r="2179">
          <cell r="P2179">
            <v>0</v>
          </cell>
          <cell r="AG2179">
            <v>0</v>
          </cell>
        </row>
        <row r="2180">
          <cell r="P2180">
            <v>0</v>
          </cell>
          <cell r="AG2180">
            <v>0</v>
          </cell>
        </row>
        <row r="2181">
          <cell r="P2181">
            <v>0</v>
          </cell>
          <cell r="AG2181">
            <v>0</v>
          </cell>
        </row>
        <row r="2182">
          <cell r="P2182">
            <v>0</v>
          </cell>
          <cell r="AG2182">
            <v>0</v>
          </cell>
        </row>
        <row r="2183">
          <cell r="P2183">
            <v>0</v>
          </cell>
          <cell r="AG2183">
            <v>0</v>
          </cell>
        </row>
        <row r="2184">
          <cell r="P2184">
            <v>0</v>
          </cell>
          <cell r="AG2184">
            <v>0</v>
          </cell>
        </row>
        <row r="2185">
          <cell r="P2185">
            <v>0</v>
          </cell>
          <cell r="AG2185">
            <v>0</v>
          </cell>
        </row>
        <row r="2186">
          <cell r="P2186">
            <v>0</v>
          </cell>
          <cell r="AG2186">
            <v>0</v>
          </cell>
        </row>
        <row r="2187">
          <cell r="P2187">
            <v>0</v>
          </cell>
          <cell r="AG2187">
            <v>0</v>
          </cell>
        </row>
        <row r="2188">
          <cell r="P2188">
            <v>0</v>
          </cell>
          <cell r="AG2188">
            <v>0</v>
          </cell>
        </row>
        <row r="2189">
          <cell r="P2189">
            <v>0</v>
          </cell>
          <cell r="AG2189">
            <v>0</v>
          </cell>
        </row>
        <row r="2190">
          <cell r="P2190">
            <v>0</v>
          </cell>
          <cell r="AG2190">
            <v>0</v>
          </cell>
        </row>
        <row r="2191">
          <cell r="P2191">
            <v>0</v>
          </cell>
          <cell r="AG2191">
            <v>0</v>
          </cell>
        </row>
        <row r="2192">
          <cell r="P2192">
            <v>0.74</v>
          </cell>
          <cell r="AG2192">
            <v>5.9200000000000008</v>
          </cell>
        </row>
        <row r="2193">
          <cell r="P2193">
            <v>0</v>
          </cell>
          <cell r="AG2193">
            <v>0</v>
          </cell>
        </row>
        <row r="2194">
          <cell r="P2194">
            <v>0</v>
          </cell>
          <cell r="AG2194">
            <v>0</v>
          </cell>
        </row>
        <row r="2195">
          <cell r="P2195">
            <v>0.03</v>
          </cell>
          <cell r="AG2195">
            <v>0.24</v>
          </cell>
        </row>
        <row r="2196">
          <cell r="P2196">
            <v>0</v>
          </cell>
          <cell r="AG2196">
            <v>0</v>
          </cell>
        </row>
        <row r="2197">
          <cell r="P2197">
            <v>0</v>
          </cell>
          <cell r="AG2197">
            <v>0</v>
          </cell>
        </row>
        <row r="2198">
          <cell r="P2198">
            <v>0</v>
          </cell>
          <cell r="AG2198">
            <v>0</v>
          </cell>
        </row>
        <row r="2199">
          <cell r="P2199">
            <v>0</v>
          </cell>
          <cell r="AG2199">
            <v>0</v>
          </cell>
        </row>
        <row r="2200">
          <cell r="P2200">
            <v>0</v>
          </cell>
          <cell r="AG2200">
            <v>0</v>
          </cell>
        </row>
        <row r="2201">
          <cell r="P2201">
            <v>0</v>
          </cell>
          <cell r="AG2201">
            <v>0</v>
          </cell>
        </row>
        <row r="2202">
          <cell r="P2202">
            <v>0</v>
          </cell>
          <cell r="AG2202">
            <v>0</v>
          </cell>
        </row>
        <row r="2203">
          <cell r="P2203">
            <v>0</v>
          </cell>
          <cell r="AG2203">
            <v>0</v>
          </cell>
        </row>
        <row r="2204">
          <cell r="P2204">
            <v>0</v>
          </cell>
          <cell r="AG2204">
            <v>0</v>
          </cell>
        </row>
        <row r="2205">
          <cell r="P2205">
            <v>0</v>
          </cell>
          <cell r="AG2205">
            <v>0</v>
          </cell>
        </row>
        <row r="2206">
          <cell r="P2206">
            <v>0</v>
          </cell>
          <cell r="AG2206">
            <v>0</v>
          </cell>
        </row>
        <row r="2207">
          <cell r="P2207">
            <v>0</v>
          </cell>
          <cell r="AG2207">
            <v>0</v>
          </cell>
        </row>
        <row r="2208">
          <cell r="P2208">
            <v>1.2729999999999999</v>
          </cell>
          <cell r="AG2208">
            <v>10.183999999999999</v>
          </cell>
        </row>
        <row r="2209">
          <cell r="P2209">
            <v>0</v>
          </cell>
          <cell r="AG2209">
            <v>0</v>
          </cell>
        </row>
        <row r="2210">
          <cell r="P2210">
            <v>0</v>
          </cell>
          <cell r="AG2210">
            <v>0</v>
          </cell>
        </row>
        <row r="2211">
          <cell r="P2211">
            <v>0</v>
          </cell>
          <cell r="AG2211">
            <v>0</v>
          </cell>
        </row>
        <row r="2212">
          <cell r="P2212">
            <v>0</v>
          </cell>
          <cell r="AG2212">
            <v>0</v>
          </cell>
        </row>
        <row r="2213">
          <cell r="P2213">
            <v>0</v>
          </cell>
          <cell r="AG2213">
            <v>0</v>
          </cell>
        </row>
        <row r="2214">
          <cell r="P2214">
            <v>0</v>
          </cell>
          <cell r="AG2214">
            <v>0</v>
          </cell>
        </row>
        <row r="2215">
          <cell r="P2215">
            <v>0</v>
          </cell>
          <cell r="AG2215">
            <v>0</v>
          </cell>
        </row>
        <row r="2216">
          <cell r="P2216">
            <v>0</v>
          </cell>
          <cell r="AG2216">
            <v>0</v>
          </cell>
        </row>
        <row r="2217">
          <cell r="P2217">
            <v>0</v>
          </cell>
          <cell r="AG2217">
            <v>0</v>
          </cell>
        </row>
        <row r="2218">
          <cell r="P2218">
            <v>0</v>
          </cell>
          <cell r="AG2218">
            <v>0</v>
          </cell>
        </row>
        <row r="2219">
          <cell r="P2219">
            <v>0</v>
          </cell>
          <cell r="AG2219">
            <v>0</v>
          </cell>
        </row>
        <row r="2220">
          <cell r="P2220">
            <v>0</v>
          </cell>
          <cell r="AG2220">
            <v>0</v>
          </cell>
        </row>
        <row r="2221">
          <cell r="P2221">
            <v>0</v>
          </cell>
          <cell r="AG2221">
            <v>0</v>
          </cell>
        </row>
        <row r="2222">
          <cell r="P2222">
            <v>0</v>
          </cell>
          <cell r="AG2222">
            <v>0</v>
          </cell>
        </row>
        <row r="2223">
          <cell r="P2223">
            <v>0</v>
          </cell>
          <cell r="AG2223">
            <v>0</v>
          </cell>
        </row>
        <row r="2224">
          <cell r="P2224">
            <v>0</v>
          </cell>
          <cell r="AG2224">
            <v>0</v>
          </cell>
        </row>
        <row r="2225">
          <cell r="P2225">
            <v>0</v>
          </cell>
          <cell r="AG2225">
            <v>0</v>
          </cell>
        </row>
        <row r="2226">
          <cell r="P2226">
            <v>0</v>
          </cell>
          <cell r="AG2226">
            <v>0</v>
          </cell>
        </row>
        <row r="2227">
          <cell r="P2227">
            <v>0</v>
          </cell>
          <cell r="AG2227">
            <v>0</v>
          </cell>
        </row>
        <row r="2228">
          <cell r="P2228">
            <v>0</v>
          </cell>
          <cell r="AG2228">
            <v>0</v>
          </cell>
        </row>
        <row r="2229">
          <cell r="P2229">
            <v>0</v>
          </cell>
          <cell r="AG2229">
            <v>0</v>
          </cell>
        </row>
        <row r="2230">
          <cell r="P2230">
            <v>0</v>
          </cell>
          <cell r="AG2230">
            <v>0</v>
          </cell>
        </row>
        <row r="2231">
          <cell r="P2231">
            <v>0</v>
          </cell>
          <cell r="AG2231">
            <v>0</v>
          </cell>
        </row>
        <row r="2232">
          <cell r="P2232">
            <v>0</v>
          </cell>
          <cell r="AG2232">
            <v>0</v>
          </cell>
        </row>
        <row r="2233">
          <cell r="P2233">
            <v>0</v>
          </cell>
          <cell r="AG2233">
            <v>0</v>
          </cell>
        </row>
        <row r="2234">
          <cell r="P2234">
            <v>0.32400733500000001</v>
          </cell>
          <cell r="AG2234">
            <v>2.5278410100000004</v>
          </cell>
        </row>
        <row r="2235">
          <cell r="P2235">
            <v>0</v>
          </cell>
          <cell r="AG2235">
            <v>0</v>
          </cell>
        </row>
        <row r="2236">
          <cell r="P2236">
            <v>0</v>
          </cell>
          <cell r="AG2236">
            <v>0</v>
          </cell>
        </row>
        <row r="2237">
          <cell r="P2237">
            <v>1.059694578</v>
          </cell>
          <cell r="AG2237">
            <v>8.2675270679999997</v>
          </cell>
        </row>
        <row r="2238">
          <cell r="P2238">
            <v>0.31765425000000003</v>
          </cell>
          <cell r="AG2238">
            <v>2.5412339999999998</v>
          </cell>
        </row>
        <row r="2239">
          <cell r="P2239">
            <v>0</v>
          </cell>
          <cell r="AG2239">
            <v>0</v>
          </cell>
        </row>
        <row r="2240">
          <cell r="P2240">
            <v>0.42353719995967354</v>
          </cell>
          <cell r="AG2240">
            <v>3.3043532897754702</v>
          </cell>
        </row>
        <row r="2241">
          <cell r="P2241">
            <v>0.11526236935289999</v>
          </cell>
          <cell r="AG2241">
            <v>0.89925416089740007</v>
          </cell>
        </row>
        <row r="2242">
          <cell r="P2242">
            <v>0.15374400358536111</v>
          </cell>
          <cell r="AG2242">
            <v>1.1994802441884942</v>
          </cell>
        </row>
        <row r="2243">
          <cell r="P2243">
            <v>0.31752718830000004</v>
          </cell>
          <cell r="AG2243">
            <v>2.4772841898000006</v>
          </cell>
        </row>
        <row r="2244">
          <cell r="P2244">
            <v>0</v>
          </cell>
          <cell r="AG2244">
            <v>0</v>
          </cell>
        </row>
        <row r="2245">
          <cell r="P2245">
            <v>4.3113510000000002</v>
          </cell>
          <cell r="AG2245">
            <v>33.636306000000005</v>
          </cell>
        </row>
        <row r="2246">
          <cell r="P2246">
            <v>0.41366036477937601</v>
          </cell>
          <cell r="AG2246">
            <v>3.4002881984864715</v>
          </cell>
        </row>
        <row r="2247">
          <cell r="P2247">
            <v>0</v>
          </cell>
          <cell r="AG2247">
            <v>0</v>
          </cell>
        </row>
        <row r="2248">
          <cell r="P2248">
            <v>0</v>
          </cell>
          <cell r="AG2248">
            <v>0</v>
          </cell>
        </row>
        <row r="2249">
          <cell r="P2249">
            <v>0</v>
          </cell>
          <cell r="AG2249">
            <v>0</v>
          </cell>
        </row>
        <row r="2250">
          <cell r="P2250">
            <v>0</v>
          </cell>
          <cell r="AG2250">
            <v>0</v>
          </cell>
        </row>
        <row r="2251">
          <cell r="P2251">
            <v>2.9489640839999998E-2</v>
          </cell>
          <cell r="AG2251">
            <v>0.23007233303999999</v>
          </cell>
        </row>
        <row r="2252">
          <cell r="P2252">
            <v>0</v>
          </cell>
          <cell r="AG2252">
            <v>0</v>
          </cell>
        </row>
        <row r="2253">
          <cell r="P2253">
            <v>0.59440500000000007</v>
          </cell>
          <cell r="AG2253">
            <v>4.6374300000000002</v>
          </cell>
        </row>
        <row r="2254">
          <cell r="P2254">
            <v>0.11</v>
          </cell>
          <cell r="AG2254">
            <v>0.88</v>
          </cell>
        </row>
        <row r="2255">
          <cell r="P2255">
            <v>0</v>
          </cell>
          <cell r="AG2255">
            <v>0</v>
          </cell>
        </row>
        <row r="2256">
          <cell r="P2256">
            <v>0</v>
          </cell>
          <cell r="AG2256">
            <v>0</v>
          </cell>
        </row>
        <row r="2257">
          <cell r="P2257">
            <v>0</v>
          </cell>
          <cell r="AG2257">
            <v>0</v>
          </cell>
        </row>
        <row r="2258">
          <cell r="P2258">
            <v>0</v>
          </cell>
          <cell r="AG2258">
            <v>0</v>
          </cell>
        </row>
        <row r="2259">
          <cell r="P2259">
            <v>0</v>
          </cell>
          <cell r="AG2259">
            <v>0</v>
          </cell>
        </row>
        <row r="2260">
          <cell r="P2260">
            <v>0</v>
          </cell>
          <cell r="AG2260">
            <v>0</v>
          </cell>
        </row>
        <row r="2261">
          <cell r="P2261">
            <v>0</v>
          </cell>
          <cell r="AG2261">
            <v>0</v>
          </cell>
        </row>
        <row r="2262">
          <cell r="P2262">
            <v>6.6</v>
          </cell>
          <cell r="AG2262">
            <v>33</v>
          </cell>
        </row>
        <row r="2263">
          <cell r="P2263">
            <v>0</v>
          </cell>
          <cell r="AG2263">
            <v>0</v>
          </cell>
        </row>
        <row r="2264">
          <cell r="P2264">
            <v>0</v>
          </cell>
          <cell r="AG2264">
            <v>0</v>
          </cell>
        </row>
        <row r="2265">
          <cell r="P2265">
            <v>0</v>
          </cell>
          <cell r="AG2265">
            <v>0</v>
          </cell>
        </row>
        <row r="2266">
          <cell r="P2266">
            <v>0</v>
          </cell>
          <cell r="AG2266">
            <v>0</v>
          </cell>
        </row>
        <row r="2267">
          <cell r="P2267">
            <v>0.1</v>
          </cell>
          <cell r="AG2267">
            <v>0.79999999999999993</v>
          </cell>
        </row>
        <row r="2268">
          <cell r="P2268">
            <v>0</v>
          </cell>
          <cell r="AG2268">
            <v>0</v>
          </cell>
        </row>
        <row r="2269">
          <cell r="P2269">
            <v>0.36676393325000001</v>
          </cell>
          <cell r="AG2269">
            <v>2.9341114660000005</v>
          </cell>
        </row>
        <row r="2270">
          <cell r="P2270">
            <v>0.3</v>
          </cell>
          <cell r="AG2270">
            <v>2.4</v>
          </cell>
        </row>
        <row r="2271">
          <cell r="P2271">
            <v>0</v>
          </cell>
          <cell r="AG2271">
            <v>0</v>
          </cell>
        </row>
        <row r="2272">
          <cell r="P2272">
            <v>0</v>
          </cell>
          <cell r="AG2272">
            <v>0</v>
          </cell>
        </row>
        <row r="2273">
          <cell r="P2273">
            <v>0</v>
          </cell>
          <cell r="AG2273">
            <v>0</v>
          </cell>
        </row>
        <row r="2274">
          <cell r="P2274">
            <v>0.1</v>
          </cell>
          <cell r="AG2274">
            <v>0.79999999999999993</v>
          </cell>
        </row>
        <row r="2275">
          <cell r="P2275">
            <v>0</v>
          </cell>
          <cell r="AG2275">
            <v>0</v>
          </cell>
        </row>
        <row r="2276">
          <cell r="P2276">
            <v>0</v>
          </cell>
          <cell r="AG2276">
            <v>0</v>
          </cell>
        </row>
        <row r="2277">
          <cell r="P2277">
            <v>0</v>
          </cell>
          <cell r="AG2277">
            <v>0</v>
          </cell>
        </row>
        <row r="2278">
          <cell r="P2278">
            <v>0</v>
          </cell>
          <cell r="AG2278">
            <v>0</v>
          </cell>
        </row>
        <row r="2279">
          <cell r="P2279">
            <v>0</v>
          </cell>
          <cell r="AG2279">
            <v>0</v>
          </cell>
        </row>
        <row r="2280">
          <cell r="P2280">
            <v>0.06</v>
          </cell>
          <cell r="AG2280">
            <v>0.48</v>
          </cell>
        </row>
        <row r="2281">
          <cell r="P2281">
            <v>0.5</v>
          </cell>
          <cell r="AG2281">
            <v>4</v>
          </cell>
        </row>
        <row r="2282">
          <cell r="P2282">
            <v>0</v>
          </cell>
          <cell r="AG2282">
            <v>0</v>
          </cell>
        </row>
        <row r="2283">
          <cell r="P2283">
            <v>0</v>
          </cell>
          <cell r="AG2283">
            <v>0</v>
          </cell>
        </row>
        <row r="2284">
          <cell r="P2284">
            <v>0</v>
          </cell>
          <cell r="AG2284">
            <v>0</v>
          </cell>
        </row>
        <row r="2285">
          <cell r="P2285">
            <v>0</v>
          </cell>
          <cell r="AG2285">
            <v>0</v>
          </cell>
        </row>
        <row r="2286">
          <cell r="P2286">
            <v>0</v>
          </cell>
          <cell r="AG2286">
            <v>0</v>
          </cell>
        </row>
        <row r="2287">
          <cell r="P2287">
            <v>0</v>
          </cell>
          <cell r="AG2287">
            <v>0</v>
          </cell>
        </row>
        <row r="2288">
          <cell r="P2288">
            <v>0</v>
          </cell>
          <cell r="AG2288">
            <v>0</v>
          </cell>
        </row>
        <row r="2289">
          <cell r="P2289">
            <v>0</v>
          </cell>
          <cell r="AG2289">
            <v>0</v>
          </cell>
        </row>
        <row r="2290">
          <cell r="P2290">
            <v>0</v>
          </cell>
          <cell r="AG2290">
            <v>0</v>
          </cell>
        </row>
        <row r="2291">
          <cell r="P2291">
            <v>0</v>
          </cell>
          <cell r="AG2291">
            <v>0</v>
          </cell>
        </row>
        <row r="2292">
          <cell r="P2292">
            <v>0</v>
          </cell>
          <cell r="AG2292">
            <v>0.8</v>
          </cell>
        </row>
        <row r="2293">
          <cell r="P2293">
            <v>0</v>
          </cell>
          <cell r="AG2293">
            <v>0</v>
          </cell>
        </row>
        <row r="2294">
          <cell r="P2294">
            <v>0</v>
          </cell>
          <cell r="AG2294">
            <v>0</v>
          </cell>
        </row>
        <row r="2295">
          <cell r="P2295">
            <v>0</v>
          </cell>
          <cell r="AG2295">
            <v>0</v>
          </cell>
        </row>
        <row r="2296">
          <cell r="P2296">
            <v>0.10799999999999998</v>
          </cell>
          <cell r="AG2296">
            <v>0.86399999999999988</v>
          </cell>
        </row>
        <row r="2297">
          <cell r="P2297">
            <v>0</v>
          </cell>
          <cell r="AG2297">
            <v>0</v>
          </cell>
        </row>
        <row r="2298">
          <cell r="P2298">
            <v>0</v>
          </cell>
          <cell r="AG2298">
            <v>0</v>
          </cell>
        </row>
        <row r="2299">
          <cell r="P2299">
            <v>0</v>
          </cell>
          <cell r="AG2299">
            <v>0</v>
          </cell>
        </row>
        <row r="2300">
          <cell r="P2300">
            <v>0</v>
          </cell>
          <cell r="AG2300">
            <v>0</v>
          </cell>
        </row>
        <row r="2301">
          <cell r="P2301">
            <v>0</v>
          </cell>
          <cell r="AG2301">
            <v>0</v>
          </cell>
        </row>
        <row r="2302">
          <cell r="P2302">
            <v>0</v>
          </cell>
          <cell r="AG2302">
            <v>0</v>
          </cell>
        </row>
        <row r="2303">
          <cell r="P2303">
            <v>0</v>
          </cell>
          <cell r="AG2303">
            <v>0</v>
          </cell>
        </row>
        <row r="2304">
          <cell r="P2304">
            <v>0</v>
          </cell>
          <cell r="AG2304">
            <v>0</v>
          </cell>
        </row>
        <row r="2305">
          <cell r="P2305">
            <v>0</v>
          </cell>
          <cell r="AG2305">
            <v>0</v>
          </cell>
        </row>
        <row r="2306">
          <cell r="P2306">
            <v>0</v>
          </cell>
          <cell r="AG2306">
            <v>0</v>
          </cell>
        </row>
        <row r="2307">
          <cell r="P2307">
            <v>0</v>
          </cell>
          <cell r="AG2307">
            <v>0</v>
          </cell>
        </row>
        <row r="2308">
          <cell r="P2308">
            <v>0</v>
          </cell>
          <cell r="AG2308">
            <v>0</v>
          </cell>
        </row>
        <row r="2309">
          <cell r="P2309">
            <v>0</v>
          </cell>
          <cell r="AG2309">
            <v>0</v>
          </cell>
        </row>
        <row r="2310">
          <cell r="P2310">
            <v>0</v>
          </cell>
          <cell r="AG2310">
            <v>0</v>
          </cell>
        </row>
        <row r="2311">
          <cell r="P2311">
            <v>0</v>
          </cell>
          <cell r="AG2311">
            <v>0</v>
          </cell>
        </row>
        <row r="2312">
          <cell r="P2312">
            <v>0</v>
          </cell>
          <cell r="AG2312">
            <v>0</v>
          </cell>
        </row>
        <row r="2313">
          <cell r="P2313">
            <v>0</v>
          </cell>
          <cell r="AG2313">
            <v>0</v>
          </cell>
        </row>
        <row r="2314">
          <cell r="P2314">
            <v>0</v>
          </cell>
          <cell r="AG2314">
            <v>0</v>
          </cell>
        </row>
        <row r="2315">
          <cell r="P2315">
            <v>0</v>
          </cell>
          <cell r="AG2315">
            <v>0</v>
          </cell>
        </row>
        <row r="2316">
          <cell r="P2316">
            <v>0</v>
          </cell>
          <cell r="AG2316">
            <v>0</v>
          </cell>
        </row>
        <row r="2317">
          <cell r="P2317">
            <v>0</v>
          </cell>
          <cell r="AG2317">
            <v>0</v>
          </cell>
        </row>
        <row r="2318">
          <cell r="P2318">
            <v>0</v>
          </cell>
          <cell r="AG2318">
            <v>0</v>
          </cell>
        </row>
        <row r="2319">
          <cell r="P2319">
            <v>0</v>
          </cell>
          <cell r="AG2319">
            <v>0</v>
          </cell>
        </row>
        <row r="2320">
          <cell r="P2320">
            <v>0</v>
          </cell>
          <cell r="AG2320">
            <v>0</v>
          </cell>
        </row>
        <row r="2321">
          <cell r="P2321">
            <v>0</v>
          </cell>
          <cell r="AG2321">
            <v>0</v>
          </cell>
        </row>
        <row r="2322">
          <cell r="P2322">
            <v>0</v>
          </cell>
          <cell r="AG2322">
            <v>0</v>
          </cell>
        </row>
        <row r="2323">
          <cell r="P2323">
            <v>1</v>
          </cell>
          <cell r="AG2323">
            <v>8</v>
          </cell>
        </row>
        <row r="2324">
          <cell r="P2324">
            <v>0</v>
          </cell>
          <cell r="AG2324">
            <v>0</v>
          </cell>
        </row>
        <row r="2325">
          <cell r="P2325">
            <v>0</v>
          </cell>
          <cell r="AG2325">
            <v>0</v>
          </cell>
        </row>
        <row r="2326">
          <cell r="P2326">
            <v>0</v>
          </cell>
          <cell r="AG2326">
            <v>0</v>
          </cell>
        </row>
        <row r="2327">
          <cell r="P2327">
            <v>0.1</v>
          </cell>
          <cell r="AG2327">
            <v>0.79999999999999993</v>
          </cell>
        </row>
        <row r="2328">
          <cell r="P2328">
            <v>0</v>
          </cell>
          <cell r="AG2328">
            <v>0</v>
          </cell>
        </row>
        <row r="2329">
          <cell r="P2329">
            <v>0</v>
          </cell>
          <cell r="AG2329">
            <v>0</v>
          </cell>
        </row>
        <row r="2330">
          <cell r="P2330">
            <v>0</v>
          </cell>
          <cell r="AG2330">
            <v>0</v>
          </cell>
        </row>
        <row r="2331">
          <cell r="P2331">
            <v>0</v>
          </cell>
          <cell r="AG2331">
            <v>0</v>
          </cell>
        </row>
        <row r="2332">
          <cell r="P2332">
            <v>0</v>
          </cell>
          <cell r="AG2332">
            <v>0</v>
          </cell>
        </row>
        <row r="2333">
          <cell r="P2333">
            <v>0</v>
          </cell>
          <cell r="AG2333">
            <v>0</v>
          </cell>
        </row>
        <row r="2334">
          <cell r="P2334">
            <v>0</v>
          </cell>
          <cell r="AG2334">
            <v>0</v>
          </cell>
        </row>
        <row r="2335">
          <cell r="P2335">
            <v>0</v>
          </cell>
          <cell r="AG2335">
            <v>0</v>
          </cell>
        </row>
        <row r="2336">
          <cell r="P2336">
            <v>0</v>
          </cell>
          <cell r="AG2336">
            <v>0</v>
          </cell>
        </row>
        <row r="2337">
          <cell r="P2337">
            <v>0</v>
          </cell>
          <cell r="AG2337">
            <v>0</v>
          </cell>
        </row>
        <row r="2338">
          <cell r="P2338">
            <v>0</v>
          </cell>
          <cell r="AG2338">
            <v>0</v>
          </cell>
        </row>
        <row r="2339">
          <cell r="P2339">
            <v>1.2729999999999999</v>
          </cell>
          <cell r="AG2339">
            <v>10.183999999999999</v>
          </cell>
        </row>
        <row r="2340">
          <cell r="P2340">
            <v>0</v>
          </cell>
          <cell r="AG2340">
            <v>0</v>
          </cell>
        </row>
        <row r="2341">
          <cell r="P2341">
            <v>0</v>
          </cell>
          <cell r="AG2341">
            <v>0</v>
          </cell>
        </row>
        <row r="2342">
          <cell r="P2342">
            <v>0</v>
          </cell>
          <cell r="AG2342">
            <v>0</v>
          </cell>
        </row>
        <row r="2343">
          <cell r="P2343">
            <v>0</v>
          </cell>
          <cell r="AG2343">
            <v>0</v>
          </cell>
        </row>
        <row r="2344">
          <cell r="P2344">
            <v>0</v>
          </cell>
          <cell r="AG2344">
            <v>0</v>
          </cell>
        </row>
        <row r="2345">
          <cell r="P2345">
            <v>0</v>
          </cell>
          <cell r="AG2345">
            <v>0</v>
          </cell>
        </row>
        <row r="2346">
          <cell r="P2346">
            <v>0</v>
          </cell>
          <cell r="AG2346">
            <v>0</v>
          </cell>
        </row>
        <row r="2347">
          <cell r="P2347">
            <v>0</v>
          </cell>
          <cell r="AG2347">
            <v>0</v>
          </cell>
        </row>
        <row r="2348">
          <cell r="P2348">
            <v>0</v>
          </cell>
          <cell r="AG2348">
            <v>0</v>
          </cell>
        </row>
        <row r="2349">
          <cell r="P2349">
            <v>0</v>
          </cell>
          <cell r="AG2349">
            <v>0</v>
          </cell>
        </row>
        <row r="2350">
          <cell r="P2350">
            <v>0</v>
          </cell>
          <cell r="AG2350">
            <v>0</v>
          </cell>
        </row>
        <row r="2351">
          <cell r="P2351">
            <v>0</v>
          </cell>
          <cell r="AG2351">
            <v>0</v>
          </cell>
        </row>
        <row r="2352">
          <cell r="P2352">
            <v>0</v>
          </cell>
          <cell r="AG2352">
            <v>0</v>
          </cell>
        </row>
        <row r="2353">
          <cell r="P2353">
            <v>0</v>
          </cell>
          <cell r="AG2353">
            <v>0</v>
          </cell>
        </row>
        <row r="2354">
          <cell r="P2354">
            <v>0</v>
          </cell>
          <cell r="AG2354">
            <v>0</v>
          </cell>
        </row>
        <row r="2355">
          <cell r="P2355">
            <v>0</v>
          </cell>
          <cell r="AG2355">
            <v>0</v>
          </cell>
        </row>
        <row r="2356">
          <cell r="P2356">
            <v>0</v>
          </cell>
          <cell r="AG2356">
            <v>0</v>
          </cell>
        </row>
        <row r="2357">
          <cell r="P2357">
            <v>0</v>
          </cell>
          <cell r="AG2357">
            <v>0</v>
          </cell>
        </row>
        <row r="2358">
          <cell r="P2358">
            <v>0</v>
          </cell>
          <cell r="AG2358">
            <v>0</v>
          </cell>
        </row>
        <row r="2359">
          <cell r="P2359">
            <v>0</v>
          </cell>
          <cell r="AG2359">
            <v>0</v>
          </cell>
        </row>
        <row r="2360">
          <cell r="P2360">
            <v>0</v>
          </cell>
          <cell r="AG2360">
            <v>0</v>
          </cell>
        </row>
        <row r="2361">
          <cell r="P2361">
            <v>0</v>
          </cell>
          <cell r="AG2361">
            <v>0</v>
          </cell>
        </row>
        <row r="2362">
          <cell r="P2362">
            <v>0.49504890000000007</v>
          </cell>
          <cell r="AG2362">
            <v>3.8622734000000003</v>
          </cell>
        </row>
        <row r="2363">
          <cell r="P2363">
            <v>0</v>
          </cell>
          <cell r="AG2363">
            <v>0</v>
          </cell>
        </row>
        <row r="2364">
          <cell r="P2364">
            <v>0.1076773</v>
          </cell>
          <cell r="AG2364">
            <v>0.84086379999999994</v>
          </cell>
        </row>
        <row r="2365">
          <cell r="P2365">
            <v>1.0196452733636365</v>
          </cell>
          <cell r="AG2365">
            <v>7.9551372129090909</v>
          </cell>
        </row>
        <row r="2366">
          <cell r="P2366">
            <v>0</v>
          </cell>
          <cell r="AG2366">
            <v>0</v>
          </cell>
        </row>
        <row r="2367">
          <cell r="P2367">
            <v>0.96420654545454565</v>
          </cell>
          <cell r="AG2367">
            <v>7.5225483636363641</v>
          </cell>
        </row>
        <row r="2368">
          <cell r="P2368">
            <v>3.3348398352363642</v>
          </cell>
          <cell r="AG2368">
            <v>26.017978178690917</v>
          </cell>
        </row>
        <row r="2369">
          <cell r="P2369">
            <v>0.86907450000000008</v>
          </cell>
          <cell r="AG2369">
            <v>6.9525960000000007</v>
          </cell>
        </row>
        <row r="2370">
          <cell r="P2370">
            <v>0</v>
          </cell>
          <cell r="AG2370">
            <v>0</v>
          </cell>
        </row>
        <row r="2371">
          <cell r="P2371">
            <v>1.3328639736892081</v>
          </cell>
          <cell r="AG2371">
            <v>10.398827978541036</v>
          </cell>
        </row>
        <row r="2372">
          <cell r="P2372">
            <v>0.36272860954637998</v>
          </cell>
          <cell r="AG2372">
            <v>2.8299605121202802</v>
          </cell>
        </row>
        <row r="2373">
          <cell r="P2373">
            <v>0.48382962244918232</v>
          </cell>
          <cell r="AG2373">
            <v>3.7747745562103949</v>
          </cell>
        </row>
        <row r="2374">
          <cell r="P2374">
            <v>0.99925236789636407</v>
          </cell>
          <cell r="AG2374">
            <v>7.7960344686509124</v>
          </cell>
        </row>
        <row r="2375">
          <cell r="P2375">
            <v>0</v>
          </cell>
          <cell r="AG2375">
            <v>0</v>
          </cell>
        </row>
        <row r="2376">
          <cell r="P2376">
            <v>10.428894</v>
          </cell>
          <cell r="AG2376">
            <v>81.364164000000002</v>
          </cell>
        </row>
        <row r="2377">
          <cell r="P2377">
            <v>2.688792371065944</v>
          </cell>
          <cell r="AG2377">
            <v>22.101873290162064</v>
          </cell>
        </row>
        <row r="2378">
          <cell r="P2378">
            <v>0</v>
          </cell>
          <cell r="AG2378">
            <v>0</v>
          </cell>
        </row>
        <row r="2379">
          <cell r="P2379">
            <v>0</v>
          </cell>
          <cell r="AG2379">
            <v>0</v>
          </cell>
        </row>
        <row r="2380">
          <cell r="P2380">
            <v>0</v>
          </cell>
          <cell r="AG2380">
            <v>0</v>
          </cell>
        </row>
        <row r="2381">
          <cell r="P2381">
            <v>0</v>
          </cell>
          <cell r="AG2381">
            <v>0</v>
          </cell>
        </row>
        <row r="2382">
          <cell r="P2382">
            <v>7.1333634959999989E-2</v>
          </cell>
          <cell r="AG2382">
            <v>0.55653088175999998</v>
          </cell>
        </row>
        <row r="2383">
          <cell r="P2383">
            <v>0</v>
          </cell>
          <cell r="AG2383">
            <v>0</v>
          </cell>
        </row>
        <row r="2384">
          <cell r="P2384">
            <v>2.9720249999999999</v>
          </cell>
          <cell r="AG2384">
            <v>23.187149999999999</v>
          </cell>
        </row>
        <row r="2385">
          <cell r="P2385">
            <v>0</v>
          </cell>
          <cell r="AG2385">
            <v>0</v>
          </cell>
        </row>
        <row r="2386">
          <cell r="P2386">
            <v>0</v>
          </cell>
          <cell r="AG2386">
            <v>0</v>
          </cell>
        </row>
        <row r="2387">
          <cell r="P2387">
            <v>0.13839583333333311</v>
          </cell>
          <cell r="AG2387">
            <v>1.7991458333333314</v>
          </cell>
        </row>
        <row r="2388">
          <cell r="P2388">
            <v>0</v>
          </cell>
          <cell r="AG2388">
            <v>0</v>
          </cell>
        </row>
        <row r="2389">
          <cell r="P2389">
            <v>0</v>
          </cell>
          <cell r="AG2389">
            <v>0</v>
          </cell>
        </row>
        <row r="2390">
          <cell r="P2390">
            <v>0.21894400000000003</v>
          </cell>
          <cell r="AG2390">
            <v>2.5725920000000002</v>
          </cell>
        </row>
        <row r="2391">
          <cell r="P2391">
            <v>0</v>
          </cell>
          <cell r="AG2391">
            <v>0</v>
          </cell>
        </row>
        <row r="2392">
          <cell r="P2392">
            <v>0</v>
          </cell>
          <cell r="AG2392">
            <v>0</v>
          </cell>
        </row>
        <row r="2393">
          <cell r="P2393">
            <v>1</v>
          </cell>
          <cell r="AG2393">
            <v>5.2</v>
          </cell>
        </row>
        <row r="2394">
          <cell r="P2394">
            <v>0</v>
          </cell>
          <cell r="AG2394">
            <v>0</v>
          </cell>
        </row>
        <row r="2395">
          <cell r="P2395">
            <v>0</v>
          </cell>
          <cell r="AG2395">
            <v>0</v>
          </cell>
        </row>
        <row r="2396">
          <cell r="P2396">
            <v>0</v>
          </cell>
          <cell r="AG2396">
            <v>0</v>
          </cell>
        </row>
        <row r="2397">
          <cell r="P2397">
            <v>0</v>
          </cell>
          <cell r="AG2397">
            <v>0</v>
          </cell>
        </row>
        <row r="2398">
          <cell r="P2398">
            <v>0</v>
          </cell>
          <cell r="AG2398">
            <v>0</v>
          </cell>
        </row>
        <row r="2399">
          <cell r="P2399">
            <v>0.1</v>
          </cell>
          <cell r="AG2399">
            <v>0.79999999999999993</v>
          </cell>
        </row>
        <row r="2400">
          <cell r="P2400">
            <v>0.36676393325000001</v>
          </cell>
          <cell r="AG2400">
            <v>2.9341114660000005</v>
          </cell>
        </row>
        <row r="2401">
          <cell r="P2401">
            <v>0</v>
          </cell>
          <cell r="AG2401">
            <v>0</v>
          </cell>
        </row>
        <row r="2402">
          <cell r="P2402">
            <v>0.1</v>
          </cell>
          <cell r="AG2402">
            <v>0.79999999999999993</v>
          </cell>
        </row>
        <row r="2403">
          <cell r="P2403">
            <v>0.2</v>
          </cell>
          <cell r="AG2403">
            <v>1.5999999999999999</v>
          </cell>
        </row>
        <row r="2404">
          <cell r="P2404">
            <v>0</v>
          </cell>
          <cell r="AG2404">
            <v>0</v>
          </cell>
        </row>
        <row r="2405">
          <cell r="P2405">
            <v>0.25</v>
          </cell>
          <cell r="AG2405">
            <v>2</v>
          </cell>
        </row>
        <row r="2406">
          <cell r="P2406">
            <v>0.05</v>
          </cell>
          <cell r="AG2406">
            <v>0.39999999999999997</v>
          </cell>
        </row>
        <row r="2407">
          <cell r="P2407">
            <v>0</v>
          </cell>
          <cell r="AG2407">
            <v>0</v>
          </cell>
        </row>
        <row r="2408">
          <cell r="P2408">
            <v>0</v>
          </cell>
          <cell r="AG2408">
            <v>1.25</v>
          </cell>
        </row>
        <row r="2409">
          <cell r="P2409">
            <v>0</v>
          </cell>
          <cell r="AG2409">
            <v>0</v>
          </cell>
        </row>
        <row r="2410">
          <cell r="P2410">
            <v>2.7</v>
          </cell>
          <cell r="AG2410">
            <v>22.68</v>
          </cell>
        </row>
        <row r="2411">
          <cell r="P2411">
            <v>0</v>
          </cell>
          <cell r="AG2411">
            <v>0</v>
          </cell>
        </row>
        <row r="2412">
          <cell r="P2412">
            <v>0.25</v>
          </cell>
          <cell r="AG2412">
            <v>2</v>
          </cell>
        </row>
        <row r="2413">
          <cell r="P2413">
            <v>0</v>
          </cell>
          <cell r="AG2413">
            <v>0</v>
          </cell>
        </row>
        <row r="2414">
          <cell r="P2414">
            <v>0</v>
          </cell>
          <cell r="AG2414">
            <v>0</v>
          </cell>
        </row>
        <row r="2415">
          <cell r="P2415">
            <v>0</v>
          </cell>
          <cell r="AG2415">
            <v>0</v>
          </cell>
        </row>
        <row r="2416">
          <cell r="P2416">
            <v>0</v>
          </cell>
          <cell r="AG2416">
            <v>0</v>
          </cell>
        </row>
        <row r="2417">
          <cell r="P2417">
            <v>0</v>
          </cell>
          <cell r="AG2417">
            <v>0</v>
          </cell>
        </row>
        <row r="2418">
          <cell r="P2418">
            <v>0</v>
          </cell>
          <cell r="AG2418">
            <v>0</v>
          </cell>
        </row>
        <row r="2419">
          <cell r="P2419">
            <v>0</v>
          </cell>
          <cell r="AG2419">
            <v>0</v>
          </cell>
        </row>
        <row r="2420">
          <cell r="P2420">
            <v>0</v>
          </cell>
          <cell r="AG2420">
            <v>0</v>
          </cell>
        </row>
        <row r="2421">
          <cell r="P2421">
            <v>0</v>
          </cell>
          <cell r="AG2421">
            <v>0</v>
          </cell>
        </row>
        <row r="2422">
          <cell r="P2422">
            <v>0</v>
          </cell>
          <cell r="AG2422">
            <v>0</v>
          </cell>
        </row>
        <row r="2423">
          <cell r="P2423">
            <v>0</v>
          </cell>
          <cell r="AG2423">
            <v>0</v>
          </cell>
        </row>
        <row r="2424">
          <cell r="P2424">
            <v>0</v>
          </cell>
          <cell r="AG2424">
            <v>0</v>
          </cell>
        </row>
        <row r="2425">
          <cell r="P2425">
            <v>0</v>
          </cell>
          <cell r="AG2425">
            <v>0</v>
          </cell>
        </row>
        <row r="2426">
          <cell r="P2426">
            <v>0</v>
          </cell>
          <cell r="AG2426">
            <v>0</v>
          </cell>
        </row>
        <row r="2427">
          <cell r="P2427">
            <v>0</v>
          </cell>
          <cell r="AG2427">
            <v>0</v>
          </cell>
        </row>
        <row r="2428">
          <cell r="P2428">
            <v>0</v>
          </cell>
          <cell r="AG2428">
            <v>0</v>
          </cell>
        </row>
        <row r="2429">
          <cell r="P2429">
            <v>0</v>
          </cell>
          <cell r="AG2429">
            <v>0</v>
          </cell>
        </row>
        <row r="2430">
          <cell r="P2430">
            <v>0</v>
          </cell>
          <cell r="AG2430">
            <v>0</v>
          </cell>
        </row>
        <row r="2431">
          <cell r="P2431">
            <v>0</v>
          </cell>
          <cell r="AG2431">
            <v>0</v>
          </cell>
        </row>
        <row r="2432">
          <cell r="P2432">
            <v>0</v>
          </cell>
          <cell r="AG2432">
            <v>0</v>
          </cell>
        </row>
        <row r="2433">
          <cell r="P2433">
            <v>0</v>
          </cell>
          <cell r="AG2433">
            <v>0</v>
          </cell>
        </row>
        <row r="2434">
          <cell r="P2434">
            <v>0</v>
          </cell>
          <cell r="AG2434">
            <v>0</v>
          </cell>
        </row>
        <row r="2435">
          <cell r="P2435">
            <v>0</v>
          </cell>
          <cell r="AG2435">
            <v>0</v>
          </cell>
        </row>
        <row r="2436">
          <cell r="P2436">
            <v>0</v>
          </cell>
          <cell r="AG2436">
            <v>0</v>
          </cell>
        </row>
        <row r="2437">
          <cell r="P2437">
            <v>0</v>
          </cell>
          <cell r="AG2437">
            <v>0</v>
          </cell>
        </row>
        <row r="2438">
          <cell r="P2438">
            <v>0</v>
          </cell>
          <cell r="AG2438">
            <v>0</v>
          </cell>
        </row>
        <row r="2439">
          <cell r="P2439">
            <v>0</v>
          </cell>
          <cell r="AG2439">
            <v>0</v>
          </cell>
        </row>
        <row r="2440">
          <cell r="P2440">
            <v>0</v>
          </cell>
          <cell r="AG2440">
            <v>0</v>
          </cell>
        </row>
        <row r="2441">
          <cell r="P2441">
            <v>0</v>
          </cell>
          <cell r="AG2441">
            <v>0</v>
          </cell>
        </row>
        <row r="2442">
          <cell r="P2442">
            <v>0</v>
          </cell>
          <cell r="AG2442">
            <v>0</v>
          </cell>
        </row>
        <row r="2443">
          <cell r="P2443">
            <v>0</v>
          </cell>
          <cell r="AG2443">
            <v>0</v>
          </cell>
        </row>
        <row r="2444">
          <cell r="P2444">
            <v>0.84001799999999993</v>
          </cell>
          <cell r="AG2444">
            <v>7.0994914009276515</v>
          </cell>
        </row>
        <row r="2445">
          <cell r="P2445">
            <v>0</v>
          </cell>
          <cell r="AG2445">
            <v>0</v>
          </cell>
        </row>
        <row r="2446">
          <cell r="P2446">
            <v>0</v>
          </cell>
          <cell r="AG2446">
            <v>0</v>
          </cell>
        </row>
        <row r="2447">
          <cell r="P2447">
            <v>0</v>
          </cell>
          <cell r="AG2447">
            <v>0</v>
          </cell>
        </row>
        <row r="2448">
          <cell r="P2448">
            <v>0</v>
          </cell>
          <cell r="AG2448">
            <v>0</v>
          </cell>
        </row>
        <row r="2449">
          <cell r="P2449">
            <v>0</v>
          </cell>
          <cell r="AG2449">
            <v>0</v>
          </cell>
        </row>
        <row r="2450">
          <cell r="P2450">
            <v>0</v>
          </cell>
          <cell r="AG2450">
            <v>0</v>
          </cell>
        </row>
        <row r="2451">
          <cell r="P2451">
            <v>0</v>
          </cell>
          <cell r="AG2451">
            <v>0</v>
          </cell>
        </row>
        <row r="2452">
          <cell r="P2452">
            <v>0</v>
          </cell>
          <cell r="AG2452">
            <v>0</v>
          </cell>
        </row>
        <row r="2453">
          <cell r="P2453">
            <v>6.7014964539007096</v>
          </cell>
          <cell r="AG2453">
            <v>54.017070921985805</v>
          </cell>
        </row>
        <row r="2454">
          <cell r="P2454">
            <v>0.15</v>
          </cell>
          <cell r="AG2454">
            <v>1.2</v>
          </cell>
        </row>
        <row r="2455">
          <cell r="P2455">
            <v>0</v>
          </cell>
          <cell r="AG2455">
            <v>0</v>
          </cell>
        </row>
        <row r="2456">
          <cell r="P2456">
            <v>0</v>
          </cell>
          <cell r="AG2456">
            <v>0</v>
          </cell>
        </row>
        <row r="2457">
          <cell r="P2457">
            <v>0</v>
          </cell>
          <cell r="AG2457">
            <v>0</v>
          </cell>
        </row>
        <row r="2458">
          <cell r="P2458">
            <v>0</v>
          </cell>
          <cell r="AG2458">
            <v>0</v>
          </cell>
        </row>
        <row r="2459">
          <cell r="P2459">
            <v>0</v>
          </cell>
          <cell r="AG2459">
            <v>0</v>
          </cell>
        </row>
        <row r="2460">
          <cell r="P2460">
            <v>0</v>
          </cell>
          <cell r="AG2460">
            <v>0</v>
          </cell>
        </row>
        <row r="2461">
          <cell r="P2461">
            <v>0</v>
          </cell>
          <cell r="AG2461">
            <v>0</v>
          </cell>
        </row>
        <row r="2462">
          <cell r="P2462">
            <v>0</v>
          </cell>
          <cell r="AG2462">
            <v>0</v>
          </cell>
        </row>
        <row r="2463">
          <cell r="P2463">
            <v>0</v>
          </cell>
          <cell r="AG2463">
            <v>0</v>
          </cell>
        </row>
        <row r="2464">
          <cell r="P2464">
            <v>0</v>
          </cell>
          <cell r="AG2464">
            <v>0</v>
          </cell>
        </row>
        <row r="2465">
          <cell r="P2465">
            <v>0</v>
          </cell>
          <cell r="AG2465">
            <v>0</v>
          </cell>
        </row>
        <row r="2466">
          <cell r="P2466">
            <v>0</v>
          </cell>
          <cell r="AG2466">
            <v>0</v>
          </cell>
        </row>
        <row r="2467">
          <cell r="P2467">
            <v>0</v>
          </cell>
          <cell r="AG2467">
            <v>0</v>
          </cell>
        </row>
        <row r="2468">
          <cell r="P2468">
            <v>0</v>
          </cell>
          <cell r="AG2468">
            <v>0</v>
          </cell>
        </row>
        <row r="2469">
          <cell r="P2469">
            <v>0</v>
          </cell>
          <cell r="AG2469">
            <v>0</v>
          </cell>
        </row>
        <row r="2470">
          <cell r="P2470">
            <v>0</v>
          </cell>
          <cell r="AG2470">
            <v>0</v>
          </cell>
        </row>
        <row r="2471">
          <cell r="P2471">
            <v>0</v>
          </cell>
          <cell r="AG2471">
            <v>0</v>
          </cell>
        </row>
        <row r="2472">
          <cell r="P2472">
            <v>0</v>
          </cell>
          <cell r="AG2472">
            <v>0</v>
          </cell>
        </row>
        <row r="2473">
          <cell r="P2473">
            <v>0</v>
          </cell>
          <cell r="AG2473">
            <v>0</v>
          </cell>
        </row>
        <row r="2474">
          <cell r="P2474">
            <v>0</v>
          </cell>
          <cell r="AG2474">
            <v>0</v>
          </cell>
        </row>
        <row r="2475">
          <cell r="P2475">
            <v>0</v>
          </cell>
          <cell r="AG2475">
            <v>0</v>
          </cell>
        </row>
        <row r="2476">
          <cell r="P2476">
            <v>0</v>
          </cell>
          <cell r="AG2476">
            <v>0</v>
          </cell>
        </row>
        <row r="2477">
          <cell r="P2477">
            <v>0</v>
          </cell>
          <cell r="AG2477">
            <v>0</v>
          </cell>
        </row>
        <row r="2478">
          <cell r="P2478">
            <v>0</v>
          </cell>
          <cell r="AG2478">
            <v>0</v>
          </cell>
        </row>
        <row r="2479">
          <cell r="P2479">
            <v>0</v>
          </cell>
          <cell r="AG2479">
            <v>0</v>
          </cell>
        </row>
        <row r="2480">
          <cell r="P2480">
            <v>0</v>
          </cell>
          <cell r="AG2480">
            <v>0</v>
          </cell>
        </row>
        <row r="2481">
          <cell r="P2481">
            <v>0</v>
          </cell>
          <cell r="AG2481">
            <v>0</v>
          </cell>
        </row>
        <row r="2482">
          <cell r="P2482">
            <v>0</v>
          </cell>
          <cell r="AG2482">
            <v>0</v>
          </cell>
        </row>
        <row r="2483">
          <cell r="P2483">
            <v>0</v>
          </cell>
          <cell r="AG2483">
            <v>0</v>
          </cell>
        </row>
        <row r="2484">
          <cell r="P2484">
            <v>0</v>
          </cell>
          <cell r="AG2484">
            <v>0</v>
          </cell>
        </row>
        <row r="2485">
          <cell r="P2485">
            <v>0</v>
          </cell>
          <cell r="AG2485">
            <v>0</v>
          </cell>
        </row>
        <row r="2486">
          <cell r="P2486">
            <v>0</v>
          </cell>
          <cell r="AG2486">
            <v>0</v>
          </cell>
        </row>
        <row r="2487">
          <cell r="P2487">
            <v>0</v>
          </cell>
          <cell r="AG2487">
            <v>0</v>
          </cell>
        </row>
        <row r="2488">
          <cell r="P2488">
            <v>0</v>
          </cell>
          <cell r="AG2488">
            <v>0</v>
          </cell>
        </row>
        <row r="2489">
          <cell r="P2489">
            <v>0</v>
          </cell>
          <cell r="AG2489">
            <v>0</v>
          </cell>
        </row>
        <row r="2490">
          <cell r="P2490">
            <v>0</v>
          </cell>
          <cell r="AG2490">
            <v>0</v>
          </cell>
        </row>
        <row r="2491">
          <cell r="P2491">
            <v>0</v>
          </cell>
          <cell r="AG2491">
            <v>0</v>
          </cell>
        </row>
        <row r="2492">
          <cell r="P2492">
            <v>0</v>
          </cell>
          <cell r="AG2492">
            <v>0</v>
          </cell>
        </row>
        <row r="2493">
          <cell r="P2493">
            <v>0.27407121000000001</v>
          </cell>
          <cell r="AG2493">
            <v>2.1382492599999998</v>
          </cell>
        </row>
        <row r="2494">
          <cell r="P2494">
            <v>0</v>
          </cell>
          <cell r="AG2494">
            <v>0</v>
          </cell>
        </row>
        <row r="2495">
          <cell r="P2495">
            <v>5.9237374000000009E-2</v>
          </cell>
          <cell r="AG2495">
            <v>0.46270904400000007</v>
          </cell>
        </row>
        <row r="2496">
          <cell r="P2496">
            <v>0.57171058313090906</v>
          </cell>
          <cell r="AG2496">
            <v>4.4604194749672734</v>
          </cell>
        </row>
        <row r="2497">
          <cell r="P2497">
            <v>0</v>
          </cell>
          <cell r="AG2497">
            <v>0</v>
          </cell>
        </row>
        <row r="2498">
          <cell r="P2498">
            <v>0.53256427636363646</v>
          </cell>
          <cell r="AG2498">
            <v>4.1549609309090929</v>
          </cell>
        </row>
        <row r="2499">
          <cell r="P2499">
            <v>1.8698299071810909</v>
          </cell>
          <cell r="AG2499">
            <v>14.588195459304725</v>
          </cell>
        </row>
        <row r="2500">
          <cell r="P2500">
            <v>0.48834450000000007</v>
          </cell>
          <cell r="AG2500">
            <v>3.906756000000001</v>
          </cell>
        </row>
        <row r="2501">
          <cell r="P2501">
            <v>0</v>
          </cell>
          <cell r="AG2501">
            <v>0</v>
          </cell>
        </row>
        <row r="2502">
          <cell r="P2502">
            <v>0.74733091942680063</v>
          </cell>
          <cell r="AG2502">
            <v>5.8305889126653137</v>
          </cell>
        </row>
        <row r="2503">
          <cell r="P2503">
            <v>0.20338032284298957</v>
          </cell>
          <cell r="AG2503">
            <v>1.5867496240248573</v>
          </cell>
        </row>
        <row r="2504">
          <cell r="P2504">
            <v>0.27128112375192848</v>
          </cell>
          <cell r="AG2504">
            <v>2.1165037752975073</v>
          </cell>
        </row>
        <row r="2505">
          <cell r="P2505">
            <v>0.56027637146829112</v>
          </cell>
          <cell r="AG2505">
            <v>4.3712110854679285</v>
          </cell>
        </row>
        <row r="2506">
          <cell r="P2506">
            <v>0</v>
          </cell>
          <cell r="AG2506">
            <v>0</v>
          </cell>
        </row>
        <row r="2507">
          <cell r="P2507">
            <v>8.3716200000000001</v>
          </cell>
          <cell r="AG2507">
            <v>65.313719999999989</v>
          </cell>
        </row>
        <row r="2508">
          <cell r="P2508">
            <v>1.4960716526187432</v>
          </cell>
          <cell r="AG2508">
            <v>12.297708984526073</v>
          </cell>
        </row>
        <row r="2509">
          <cell r="P2509">
            <v>0</v>
          </cell>
          <cell r="AG2509">
            <v>0</v>
          </cell>
        </row>
        <row r="2510">
          <cell r="P2510">
            <v>0</v>
          </cell>
          <cell r="AG2510">
            <v>0</v>
          </cell>
        </row>
        <row r="2511">
          <cell r="P2511">
            <v>0</v>
          </cell>
          <cell r="AG2511">
            <v>0</v>
          </cell>
        </row>
        <row r="2512">
          <cell r="P2512">
            <v>0</v>
          </cell>
          <cell r="AG2512">
            <v>0</v>
          </cell>
        </row>
        <row r="2513">
          <cell r="P2513">
            <v>4.0083316559999999E-2</v>
          </cell>
          <cell r="AG2513">
            <v>0.31272209135999995</v>
          </cell>
        </row>
        <row r="2514">
          <cell r="P2514">
            <v>0</v>
          </cell>
          <cell r="AG2514">
            <v>0</v>
          </cell>
        </row>
        <row r="2515">
          <cell r="P2515">
            <v>1.6643340000000002</v>
          </cell>
          <cell r="AG2515">
            <v>12.984804</v>
          </cell>
        </row>
        <row r="2516">
          <cell r="P2516">
            <v>0</v>
          </cell>
          <cell r="AG2516">
            <v>0</v>
          </cell>
        </row>
        <row r="2517">
          <cell r="P2517">
            <v>0</v>
          </cell>
          <cell r="AG2517">
            <v>0</v>
          </cell>
        </row>
        <row r="2518">
          <cell r="P2518">
            <v>0.11071666666666648</v>
          </cell>
          <cell r="AG2518">
            <v>1.4393166666666655</v>
          </cell>
        </row>
        <row r="2519">
          <cell r="P2519">
            <v>0</v>
          </cell>
          <cell r="AG2519">
            <v>0</v>
          </cell>
        </row>
        <row r="2520">
          <cell r="P2520">
            <v>0</v>
          </cell>
          <cell r="AG2520">
            <v>0</v>
          </cell>
        </row>
        <row r="2521">
          <cell r="P2521">
            <v>0.21894400000000003</v>
          </cell>
          <cell r="AG2521">
            <v>2.5725920000000002</v>
          </cell>
        </row>
        <row r="2522">
          <cell r="P2522">
            <v>0</v>
          </cell>
          <cell r="AG2522">
            <v>0</v>
          </cell>
        </row>
        <row r="2523">
          <cell r="P2523">
            <v>0</v>
          </cell>
          <cell r="AG2523">
            <v>0</v>
          </cell>
        </row>
        <row r="2524">
          <cell r="P2524">
            <v>0</v>
          </cell>
          <cell r="AG2524">
            <v>0</v>
          </cell>
        </row>
        <row r="2525">
          <cell r="P2525">
            <v>0</v>
          </cell>
          <cell r="AG2525">
            <v>0</v>
          </cell>
        </row>
        <row r="2526">
          <cell r="P2526">
            <v>0</v>
          </cell>
          <cell r="AG2526">
            <v>0</v>
          </cell>
        </row>
        <row r="2527">
          <cell r="P2527">
            <v>0</v>
          </cell>
          <cell r="AG2527">
            <v>0</v>
          </cell>
        </row>
        <row r="2528">
          <cell r="P2528">
            <v>0</v>
          </cell>
          <cell r="AG2528">
            <v>0</v>
          </cell>
        </row>
        <row r="2529">
          <cell r="P2529">
            <v>0</v>
          </cell>
          <cell r="AG2529">
            <v>0</v>
          </cell>
        </row>
        <row r="2530">
          <cell r="P2530">
            <v>0.1</v>
          </cell>
          <cell r="AG2530">
            <v>0.79999999999999993</v>
          </cell>
        </row>
        <row r="2531">
          <cell r="P2531">
            <v>0.36676393325000001</v>
          </cell>
          <cell r="AG2531">
            <v>2.9341114660000005</v>
          </cell>
        </row>
        <row r="2532">
          <cell r="P2532">
            <v>0</v>
          </cell>
          <cell r="AG2532">
            <v>0</v>
          </cell>
        </row>
        <row r="2533">
          <cell r="P2533">
            <v>0.1</v>
          </cell>
          <cell r="AG2533">
            <v>0.79999999999999993</v>
          </cell>
        </row>
        <row r="2534">
          <cell r="P2534">
            <v>0.2</v>
          </cell>
          <cell r="AG2534">
            <v>1.5999999999999999</v>
          </cell>
        </row>
        <row r="2535">
          <cell r="P2535">
            <v>0</v>
          </cell>
          <cell r="AG2535">
            <v>0</v>
          </cell>
        </row>
        <row r="2536">
          <cell r="P2536">
            <v>0.25</v>
          </cell>
          <cell r="AG2536">
            <v>2</v>
          </cell>
        </row>
        <row r="2537">
          <cell r="P2537">
            <v>0.05</v>
          </cell>
          <cell r="AG2537">
            <v>0.39999999999999997</v>
          </cell>
        </row>
        <row r="2538">
          <cell r="P2538">
            <v>0</v>
          </cell>
          <cell r="AG2538">
            <v>0</v>
          </cell>
        </row>
        <row r="2539">
          <cell r="P2539">
            <v>0</v>
          </cell>
          <cell r="AG2539">
            <v>1.25</v>
          </cell>
        </row>
        <row r="2540">
          <cell r="P2540">
            <v>0</v>
          </cell>
          <cell r="AG2540">
            <v>0</v>
          </cell>
        </row>
        <row r="2541">
          <cell r="P2541">
            <v>2.7</v>
          </cell>
          <cell r="AG2541">
            <v>22.68</v>
          </cell>
        </row>
        <row r="2542">
          <cell r="P2542">
            <v>0.28999999999999998</v>
          </cell>
          <cell r="AG2542">
            <v>2.3199999999999998</v>
          </cell>
        </row>
        <row r="2543">
          <cell r="P2543">
            <v>0.45</v>
          </cell>
          <cell r="AG2543">
            <v>3.6000000000000005</v>
          </cell>
        </row>
        <row r="2544">
          <cell r="P2544">
            <v>0</v>
          </cell>
          <cell r="AG2544">
            <v>0</v>
          </cell>
        </row>
        <row r="2545">
          <cell r="P2545">
            <v>0</v>
          </cell>
          <cell r="AG2545">
            <v>0</v>
          </cell>
        </row>
        <row r="2546">
          <cell r="P2546">
            <v>0</v>
          </cell>
          <cell r="AG2546">
            <v>0</v>
          </cell>
        </row>
        <row r="2547">
          <cell r="P2547">
            <v>0</v>
          </cell>
          <cell r="AG2547">
            <v>0</v>
          </cell>
        </row>
        <row r="2548">
          <cell r="P2548">
            <v>0</v>
          </cell>
          <cell r="AG2548">
            <v>0</v>
          </cell>
        </row>
        <row r="2549">
          <cell r="P2549">
            <v>0</v>
          </cell>
          <cell r="AG2549">
            <v>0</v>
          </cell>
        </row>
        <row r="2550">
          <cell r="P2550">
            <v>0</v>
          </cell>
          <cell r="AG2550">
            <v>0</v>
          </cell>
        </row>
        <row r="2551">
          <cell r="P2551">
            <v>0</v>
          </cell>
          <cell r="AG2551">
            <v>0</v>
          </cell>
        </row>
        <row r="2552">
          <cell r="P2552">
            <v>0</v>
          </cell>
          <cell r="AG2552">
            <v>0</v>
          </cell>
        </row>
        <row r="2553">
          <cell r="P2553">
            <v>0</v>
          </cell>
          <cell r="AG2553">
            <v>0</v>
          </cell>
        </row>
        <row r="2554">
          <cell r="P2554">
            <v>0</v>
          </cell>
          <cell r="AG2554">
            <v>0</v>
          </cell>
        </row>
        <row r="2555">
          <cell r="P2555">
            <v>0</v>
          </cell>
          <cell r="AG2555">
            <v>0</v>
          </cell>
        </row>
        <row r="2556">
          <cell r="P2556">
            <v>0</v>
          </cell>
          <cell r="AG2556">
            <v>0</v>
          </cell>
        </row>
        <row r="2557">
          <cell r="P2557">
            <v>0</v>
          </cell>
          <cell r="AG2557">
            <v>0</v>
          </cell>
        </row>
        <row r="2558">
          <cell r="P2558">
            <v>0</v>
          </cell>
          <cell r="AG2558">
            <v>0</v>
          </cell>
        </row>
        <row r="2559">
          <cell r="P2559">
            <v>0</v>
          </cell>
          <cell r="AG2559">
            <v>0</v>
          </cell>
        </row>
        <row r="2560">
          <cell r="P2560">
            <v>0</v>
          </cell>
          <cell r="AG2560">
            <v>0</v>
          </cell>
        </row>
        <row r="2561">
          <cell r="P2561">
            <v>0</v>
          </cell>
          <cell r="AG2561">
            <v>0</v>
          </cell>
        </row>
        <row r="2562">
          <cell r="P2562">
            <v>0</v>
          </cell>
          <cell r="AG2562">
            <v>0</v>
          </cell>
        </row>
        <row r="2563">
          <cell r="P2563">
            <v>0</v>
          </cell>
          <cell r="AG2563">
            <v>0</v>
          </cell>
        </row>
        <row r="2564">
          <cell r="P2564">
            <v>0</v>
          </cell>
          <cell r="AG2564">
            <v>0</v>
          </cell>
        </row>
        <row r="2565">
          <cell r="P2565">
            <v>0</v>
          </cell>
          <cell r="AG2565">
            <v>0</v>
          </cell>
        </row>
        <row r="2566">
          <cell r="P2566">
            <v>0</v>
          </cell>
          <cell r="AG2566">
            <v>0</v>
          </cell>
        </row>
        <row r="2567">
          <cell r="P2567">
            <v>0</v>
          </cell>
          <cell r="AG2567">
            <v>0</v>
          </cell>
        </row>
        <row r="2568">
          <cell r="P2568">
            <v>0</v>
          </cell>
          <cell r="AG2568">
            <v>0</v>
          </cell>
        </row>
        <row r="2569">
          <cell r="P2569">
            <v>0</v>
          </cell>
          <cell r="AG2569">
            <v>0</v>
          </cell>
        </row>
        <row r="2570">
          <cell r="P2570">
            <v>0</v>
          </cell>
          <cell r="AG2570">
            <v>0</v>
          </cell>
        </row>
        <row r="2571">
          <cell r="P2571">
            <v>0</v>
          </cell>
          <cell r="AG2571">
            <v>0</v>
          </cell>
        </row>
        <row r="2572">
          <cell r="P2572">
            <v>0</v>
          </cell>
          <cell r="AG2572">
            <v>0</v>
          </cell>
        </row>
        <row r="2573">
          <cell r="P2573">
            <v>0</v>
          </cell>
          <cell r="AG2573">
            <v>0</v>
          </cell>
        </row>
        <row r="2574">
          <cell r="P2574">
            <v>0</v>
          </cell>
          <cell r="AG2574">
            <v>0</v>
          </cell>
        </row>
        <row r="2575">
          <cell r="P2575">
            <v>0.84001799999999993</v>
          </cell>
          <cell r="AG2575">
            <v>7.0994914009276515</v>
          </cell>
        </row>
        <row r="2576">
          <cell r="P2576">
            <v>0</v>
          </cell>
          <cell r="AG2576">
            <v>0</v>
          </cell>
        </row>
        <row r="2577">
          <cell r="P2577">
            <v>0</v>
          </cell>
          <cell r="AG2577">
            <v>0</v>
          </cell>
        </row>
        <row r="2578">
          <cell r="P2578">
            <v>0</v>
          </cell>
          <cell r="AG2578">
            <v>0</v>
          </cell>
        </row>
        <row r="2579">
          <cell r="P2579">
            <v>0</v>
          </cell>
          <cell r="AG2579">
            <v>0</v>
          </cell>
        </row>
        <row r="2580">
          <cell r="P2580">
            <v>0</v>
          </cell>
          <cell r="AG2580">
            <v>0</v>
          </cell>
        </row>
        <row r="2581">
          <cell r="P2581">
            <v>0</v>
          </cell>
          <cell r="AG2581">
            <v>0</v>
          </cell>
        </row>
        <row r="2582">
          <cell r="P2582">
            <v>0</v>
          </cell>
          <cell r="AG2582">
            <v>0</v>
          </cell>
        </row>
        <row r="2583">
          <cell r="P2583">
            <v>0</v>
          </cell>
          <cell r="AG2583">
            <v>0</v>
          </cell>
        </row>
        <row r="2584">
          <cell r="P2584">
            <v>6.3758780141843969</v>
          </cell>
          <cell r="AG2584">
            <v>51.233879716312046</v>
          </cell>
        </row>
        <row r="2585">
          <cell r="P2585">
            <v>0</v>
          </cell>
          <cell r="AG2585">
            <v>0</v>
          </cell>
        </row>
        <row r="2586">
          <cell r="P2586">
            <v>0</v>
          </cell>
          <cell r="AG2586">
            <v>0</v>
          </cell>
        </row>
        <row r="2587">
          <cell r="P2587">
            <v>0</v>
          </cell>
          <cell r="AG2587">
            <v>0</v>
          </cell>
        </row>
        <row r="2588">
          <cell r="P2588">
            <v>0</v>
          </cell>
          <cell r="AG2588">
            <v>0</v>
          </cell>
        </row>
        <row r="2589">
          <cell r="P2589">
            <v>0</v>
          </cell>
          <cell r="AG2589">
            <v>0</v>
          </cell>
        </row>
        <row r="2590">
          <cell r="P2590">
            <v>0</v>
          </cell>
          <cell r="AG2590">
            <v>0</v>
          </cell>
        </row>
        <row r="2591">
          <cell r="P2591">
            <v>0</v>
          </cell>
          <cell r="AG2591">
            <v>0</v>
          </cell>
        </row>
        <row r="2592">
          <cell r="P2592">
            <v>0</v>
          </cell>
          <cell r="AG2592">
            <v>0</v>
          </cell>
        </row>
        <row r="2593">
          <cell r="P2593">
            <v>0</v>
          </cell>
          <cell r="AG2593">
            <v>0</v>
          </cell>
        </row>
        <row r="2594">
          <cell r="P2594">
            <v>0</v>
          </cell>
          <cell r="AG2594">
            <v>0</v>
          </cell>
        </row>
        <row r="2595">
          <cell r="P2595">
            <v>0</v>
          </cell>
          <cell r="AG2595">
            <v>0</v>
          </cell>
        </row>
        <row r="2596">
          <cell r="P2596">
            <v>0</v>
          </cell>
          <cell r="AG2596">
            <v>0</v>
          </cell>
        </row>
        <row r="2597">
          <cell r="P2597">
            <v>0</v>
          </cell>
          <cell r="AG2597">
            <v>0</v>
          </cell>
        </row>
        <row r="2598">
          <cell r="P2598">
            <v>0</v>
          </cell>
          <cell r="AG2598">
            <v>0</v>
          </cell>
        </row>
        <row r="2599">
          <cell r="P2599">
            <v>0</v>
          </cell>
          <cell r="AG2599">
            <v>0</v>
          </cell>
        </row>
        <row r="2600">
          <cell r="P2600">
            <v>0</v>
          </cell>
          <cell r="AG2600">
            <v>0</v>
          </cell>
        </row>
        <row r="2601">
          <cell r="P2601">
            <v>0</v>
          </cell>
          <cell r="AG2601">
            <v>0</v>
          </cell>
        </row>
        <row r="2602">
          <cell r="P2602">
            <v>0</v>
          </cell>
          <cell r="AG2602">
            <v>0</v>
          </cell>
        </row>
        <row r="2603">
          <cell r="P2603">
            <v>0</v>
          </cell>
          <cell r="AG2603">
            <v>0</v>
          </cell>
        </row>
        <row r="2604">
          <cell r="P2604">
            <v>0</v>
          </cell>
          <cell r="AG2604">
            <v>0</v>
          </cell>
        </row>
        <row r="2605">
          <cell r="P2605">
            <v>0</v>
          </cell>
          <cell r="AG2605">
            <v>0</v>
          </cell>
        </row>
        <row r="2606">
          <cell r="P2606">
            <v>0</v>
          </cell>
          <cell r="AG2606">
            <v>0</v>
          </cell>
        </row>
        <row r="2607">
          <cell r="P2607">
            <v>0</v>
          </cell>
          <cell r="AG2607">
            <v>0</v>
          </cell>
        </row>
        <row r="2608">
          <cell r="P2608">
            <v>0</v>
          </cell>
          <cell r="AG2608">
            <v>0</v>
          </cell>
        </row>
        <row r="2609">
          <cell r="P2609">
            <v>0</v>
          </cell>
          <cell r="AG2609">
            <v>0</v>
          </cell>
        </row>
        <row r="2610">
          <cell r="P2610">
            <v>0</v>
          </cell>
          <cell r="AG2610">
            <v>0</v>
          </cell>
        </row>
        <row r="2611">
          <cell r="P2611">
            <v>0</v>
          </cell>
          <cell r="AG2611">
            <v>0</v>
          </cell>
        </row>
        <row r="2612">
          <cell r="P2612">
            <v>0</v>
          </cell>
          <cell r="AG2612">
            <v>0</v>
          </cell>
        </row>
        <row r="2613">
          <cell r="P2613">
            <v>0</v>
          </cell>
          <cell r="AG2613">
            <v>0</v>
          </cell>
        </row>
        <row r="2614">
          <cell r="P2614">
            <v>0</v>
          </cell>
          <cell r="AG2614">
            <v>0</v>
          </cell>
        </row>
        <row r="2615">
          <cell r="P2615">
            <v>0</v>
          </cell>
          <cell r="AG2615">
            <v>0</v>
          </cell>
        </row>
        <row r="2616">
          <cell r="P2616">
            <v>0</v>
          </cell>
          <cell r="AG2616">
            <v>0</v>
          </cell>
        </row>
        <row r="2617">
          <cell r="P2617">
            <v>0</v>
          </cell>
          <cell r="AG2617">
            <v>0</v>
          </cell>
        </row>
        <row r="2618">
          <cell r="P2618">
            <v>0</v>
          </cell>
          <cell r="AG2618">
            <v>0</v>
          </cell>
        </row>
        <row r="2619">
          <cell r="P2619">
            <v>0</v>
          </cell>
          <cell r="AG2619">
            <v>0</v>
          </cell>
        </row>
        <row r="2620">
          <cell r="P2620">
            <v>0</v>
          </cell>
          <cell r="AG2620">
            <v>0</v>
          </cell>
        </row>
        <row r="2621">
          <cell r="P2621">
            <v>0</v>
          </cell>
          <cell r="AG2621">
            <v>0</v>
          </cell>
        </row>
        <row r="2622">
          <cell r="P2622">
            <v>0</v>
          </cell>
          <cell r="AG2622">
            <v>0</v>
          </cell>
        </row>
        <row r="2623">
          <cell r="P2623">
            <v>0</v>
          </cell>
          <cell r="AG2623">
            <v>0</v>
          </cell>
        </row>
        <row r="2624">
          <cell r="P2624">
            <v>0.27407121000000001</v>
          </cell>
          <cell r="AG2624">
            <v>2.1382492599999998</v>
          </cell>
        </row>
        <row r="2625">
          <cell r="P2625">
            <v>0</v>
          </cell>
          <cell r="AG2625">
            <v>0</v>
          </cell>
        </row>
        <row r="2626">
          <cell r="P2626">
            <v>5.9237374000000009E-2</v>
          </cell>
          <cell r="AG2626">
            <v>0.46270904400000007</v>
          </cell>
        </row>
        <row r="2627">
          <cell r="P2627">
            <v>0.57171058313090906</v>
          </cell>
          <cell r="AG2627">
            <v>4.4604194749672734</v>
          </cell>
        </row>
        <row r="2628">
          <cell r="P2628">
            <v>0</v>
          </cell>
          <cell r="AG2628">
            <v>0</v>
          </cell>
        </row>
        <row r="2629">
          <cell r="P2629">
            <v>0.53256427636363646</v>
          </cell>
          <cell r="AG2629">
            <v>4.1549609309090929</v>
          </cell>
        </row>
        <row r="2630">
          <cell r="P2630">
            <v>1.8698299071810909</v>
          </cell>
          <cell r="AG2630">
            <v>14.588195459304725</v>
          </cell>
        </row>
        <row r="2631">
          <cell r="P2631">
            <v>0.48834450000000007</v>
          </cell>
          <cell r="AG2631">
            <v>3.906756000000001</v>
          </cell>
        </row>
        <row r="2632">
          <cell r="P2632">
            <v>0</v>
          </cell>
          <cell r="AG2632">
            <v>0</v>
          </cell>
        </row>
        <row r="2633">
          <cell r="P2633">
            <v>0.74733091942680063</v>
          </cell>
          <cell r="AG2633">
            <v>5.8305889126653137</v>
          </cell>
        </row>
        <row r="2634">
          <cell r="P2634">
            <v>0.20338032284298957</v>
          </cell>
          <cell r="AG2634">
            <v>1.5867496240248573</v>
          </cell>
        </row>
        <row r="2635">
          <cell r="P2635">
            <v>0.27128112375192848</v>
          </cell>
          <cell r="AG2635">
            <v>2.1165037752975073</v>
          </cell>
        </row>
        <row r="2636">
          <cell r="P2636">
            <v>0.56027637146829112</v>
          </cell>
          <cell r="AG2636">
            <v>4.3712110854679285</v>
          </cell>
        </row>
        <row r="2637">
          <cell r="P2637">
            <v>0</v>
          </cell>
          <cell r="AG2637">
            <v>0</v>
          </cell>
        </row>
        <row r="2638">
          <cell r="P2638">
            <v>8.3716200000000001</v>
          </cell>
          <cell r="AG2638">
            <v>65.313719999999989</v>
          </cell>
        </row>
        <row r="2639">
          <cell r="P2639">
            <v>1.4960716526187432</v>
          </cell>
          <cell r="AG2639">
            <v>12.297708984526073</v>
          </cell>
        </row>
        <row r="2640">
          <cell r="P2640">
            <v>0</v>
          </cell>
          <cell r="AG2640">
            <v>0</v>
          </cell>
        </row>
        <row r="2641">
          <cell r="P2641">
            <v>0</v>
          </cell>
          <cell r="AG2641">
            <v>0</v>
          </cell>
        </row>
        <row r="2642">
          <cell r="P2642">
            <v>0</v>
          </cell>
          <cell r="AG2642">
            <v>0</v>
          </cell>
        </row>
        <row r="2643">
          <cell r="P2643">
            <v>0</v>
          </cell>
          <cell r="AG2643">
            <v>0</v>
          </cell>
        </row>
        <row r="2644">
          <cell r="P2644">
            <v>4.0083316559999999E-2</v>
          </cell>
          <cell r="AG2644">
            <v>0.31272209135999995</v>
          </cell>
        </row>
        <row r="2645">
          <cell r="P2645">
            <v>0</v>
          </cell>
          <cell r="AG2645">
            <v>0</v>
          </cell>
        </row>
        <row r="2646">
          <cell r="P2646">
            <v>1.6643340000000002</v>
          </cell>
          <cell r="AG2646">
            <v>12.984804</v>
          </cell>
        </row>
        <row r="2647">
          <cell r="P2647">
            <v>0</v>
          </cell>
          <cell r="AG2647">
            <v>0</v>
          </cell>
        </row>
        <row r="2648">
          <cell r="P2648">
            <v>0</v>
          </cell>
          <cell r="AG2648">
            <v>0</v>
          </cell>
        </row>
        <row r="2649">
          <cell r="P2649">
            <v>0.1581666666666664</v>
          </cell>
          <cell r="AG2649">
            <v>2.0561666666666643</v>
          </cell>
        </row>
        <row r="2650">
          <cell r="P2650">
            <v>0</v>
          </cell>
          <cell r="AG2650">
            <v>0</v>
          </cell>
        </row>
        <row r="2651">
          <cell r="P2651">
            <v>0</v>
          </cell>
          <cell r="AG2651">
            <v>0</v>
          </cell>
        </row>
        <row r="2652">
          <cell r="P2652">
            <v>0.21894400000000003</v>
          </cell>
          <cell r="AG2652">
            <v>1.7515520000000002</v>
          </cell>
        </row>
        <row r="2653">
          <cell r="P2653">
            <v>0</v>
          </cell>
          <cell r="AG2653">
            <v>0</v>
          </cell>
        </row>
        <row r="2654">
          <cell r="P2654">
            <v>0</v>
          </cell>
          <cell r="AG2654">
            <v>0</v>
          </cell>
        </row>
        <row r="2655">
          <cell r="P2655">
            <v>0</v>
          </cell>
          <cell r="AG2655">
            <v>0</v>
          </cell>
        </row>
        <row r="2656">
          <cell r="P2656">
            <v>0</v>
          </cell>
          <cell r="AG2656">
            <v>0</v>
          </cell>
        </row>
        <row r="2657">
          <cell r="P2657">
            <v>0</v>
          </cell>
          <cell r="AG2657">
            <v>0</v>
          </cell>
        </row>
        <row r="2658">
          <cell r="P2658">
            <v>0</v>
          </cell>
          <cell r="AG2658">
            <v>0</v>
          </cell>
        </row>
        <row r="2659">
          <cell r="P2659">
            <v>0</v>
          </cell>
          <cell r="AG2659">
            <v>0</v>
          </cell>
        </row>
        <row r="2660">
          <cell r="P2660">
            <v>0</v>
          </cell>
          <cell r="AG2660">
            <v>0</v>
          </cell>
        </row>
        <row r="2661">
          <cell r="P2661">
            <v>0.1</v>
          </cell>
          <cell r="AG2661">
            <v>0.79999999999999993</v>
          </cell>
        </row>
        <row r="2662">
          <cell r="P2662">
            <v>0.36676393325000001</v>
          </cell>
          <cell r="AG2662">
            <v>2.9341114660000005</v>
          </cell>
        </row>
        <row r="2663">
          <cell r="P2663">
            <v>0</v>
          </cell>
          <cell r="AG2663">
            <v>0</v>
          </cell>
        </row>
        <row r="2664">
          <cell r="P2664">
            <v>0.1</v>
          </cell>
          <cell r="AG2664">
            <v>0.79999999999999993</v>
          </cell>
        </row>
        <row r="2665">
          <cell r="P2665">
            <v>0.2</v>
          </cell>
          <cell r="AG2665">
            <v>1.5999999999999999</v>
          </cell>
        </row>
        <row r="2666">
          <cell r="P2666">
            <v>0</v>
          </cell>
          <cell r="AG2666">
            <v>0</v>
          </cell>
        </row>
        <row r="2667">
          <cell r="P2667">
            <v>0.25</v>
          </cell>
          <cell r="AG2667">
            <v>2</v>
          </cell>
        </row>
        <row r="2668">
          <cell r="P2668">
            <v>0.05</v>
          </cell>
          <cell r="AG2668">
            <v>0.39999999999999997</v>
          </cell>
        </row>
        <row r="2669">
          <cell r="P2669">
            <v>0</v>
          </cell>
          <cell r="AG2669">
            <v>0</v>
          </cell>
        </row>
        <row r="2670">
          <cell r="P2670">
            <v>0</v>
          </cell>
          <cell r="AG2670">
            <v>1.25</v>
          </cell>
        </row>
        <row r="2671">
          <cell r="P2671">
            <v>0</v>
          </cell>
          <cell r="AG2671">
            <v>0</v>
          </cell>
        </row>
        <row r="2672">
          <cell r="P2672">
            <v>1.6</v>
          </cell>
          <cell r="AG2672">
            <v>13.44</v>
          </cell>
        </row>
        <row r="2673">
          <cell r="P2673">
            <v>0</v>
          </cell>
          <cell r="AG2673">
            <v>0</v>
          </cell>
        </row>
        <row r="2674">
          <cell r="P2674">
            <v>0.5</v>
          </cell>
          <cell r="AG2674">
            <v>4</v>
          </cell>
        </row>
        <row r="2675">
          <cell r="P2675">
            <v>0</v>
          </cell>
          <cell r="AG2675">
            <v>0</v>
          </cell>
        </row>
        <row r="2676">
          <cell r="P2676">
            <v>0</v>
          </cell>
          <cell r="AG2676">
            <v>0</v>
          </cell>
        </row>
        <row r="2677">
          <cell r="P2677">
            <v>0</v>
          </cell>
          <cell r="AG2677">
            <v>0</v>
          </cell>
        </row>
        <row r="2678">
          <cell r="P2678">
            <v>0</v>
          </cell>
          <cell r="AG2678">
            <v>0</v>
          </cell>
        </row>
        <row r="2679">
          <cell r="P2679">
            <v>0</v>
          </cell>
          <cell r="AG2679">
            <v>0</v>
          </cell>
        </row>
        <row r="2680">
          <cell r="P2680">
            <v>0</v>
          </cell>
          <cell r="AG2680">
            <v>0</v>
          </cell>
        </row>
        <row r="2681">
          <cell r="P2681">
            <v>0</v>
          </cell>
          <cell r="AG2681">
            <v>0</v>
          </cell>
        </row>
        <row r="2682">
          <cell r="P2682">
            <v>0</v>
          </cell>
          <cell r="AG2682">
            <v>0</v>
          </cell>
        </row>
        <row r="2683">
          <cell r="P2683">
            <v>0</v>
          </cell>
          <cell r="AG2683">
            <v>0</v>
          </cell>
        </row>
        <row r="2684">
          <cell r="P2684">
            <v>0</v>
          </cell>
          <cell r="AG2684">
            <v>0</v>
          </cell>
        </row>
        <row r="2685">
          <cell r="P2685">
            <v>0</v>
          </cell>
          <cell r="AG2685">
            <v>0</v>
          </cell>
        </row>
        <row r="2686">
          <cell r="P2686">
            <v>0</v>
          </cell>
          <cell r="AG2686">
            <v>0</v>
          </cell>
        </row>
        <row r="2687">
          <cell r="P2687">
            <v>0</v>
          </cell>
          <cell r="AG2687">
            <v>0</v>
          </cell>
        </row>
        <row r="2688">
          <cell r="P2688">
            <v>0</v>
          </cell>
          <cell r="AG2688">
            <v>0</v>
          </cell>
        </row>
        <row r="2689">
          <cell r="P2689">
            <v>0</v>
          </cell>
          <cell r="AG2689">
            <v>0</v>
          </cell>
        </row>
        <row r="2690">
          <cell r="P2690">
            <v>0</v>
          </cell>
          <cell r="AG2690">
            <v>0</v>
          </cell>
        </row>
        <row r="2691">
          <cell r="P2691">
            <v>0</v>
          </cell>
          <cell r="AG2691">
            <v>0</v>
          </cell>
        </row>
        <row r="2692">
          <cell r="P2692">
            <v>0</v>
          </cell>
          <cell r="AG2692">
            <v>0</v>
          </cell>
        </row>
        <row r="2693">
          <cell r="P2693">
            <v>0</v>
          </cell>
          <cell r="AG2693">
            <v>0</v>
          </cell>
        </row>
        <row r="2694">
          <cell r="P2694">
            <v>0</v>
          </cell>
          <cell r="AG2694">
            <v>0</v>
          </cell>
        </row>
        <row r="2695">
          <cell r="P2695">
            <v>0</v>
          </cell>
          <cell r="AG2695">
            <v>0</v>
          </cell>
        </row>
        <row r="2696">
          <cell r="P2696">
            <v>0</v>
          </cell>
          <cell r="AG2696">
            <v>0</v>
          </cell>
        </row>
        <row r="2697">
          <cell r="P2697">
            <v>0</v>
          </cell>
          <cell r="AG2697">
            <v>0</v>
          </cell>
        </row>
        <row r="2698">
          <cell r="P2698">
            <v>0</v>
          </cell>
          <cell r="AG2698">
            <v>0</v>
          </cell>
        </row>
        <row r="2699">
          <cell r="P2699">
            <v>0</v>
          </cell>
          <cell r="AG2699">
            <v>0</v>
          </cell>
        </row>
        <row r="2700">
          <cell r="P2700">
            <v>0</v>
          </cell>
          <cell r="AG2700">
            <v>0</v>
          </cell>
        </row>
        <row r="2701">
          <cell r="P2701">
            <v>0</v>
          </cell>
          <cell r="AG2701">
            <v>0</v>
          </cell>
        </row>
        <row r="2702">
          <cell r="P2702">
            <v>0</v>
          </cell>
          <cell r="AG2702">
            <v>0</v>
          </cell>
        </row>
        <row r="2703">
          <cell r="P2703">
            <v>0</v>
          </cell>
          <cell r="AG2703">
            <v>0</v>
          </cell>
        </row>
        <row r="2704">
          <cell r="P2704">
            <v>0</v>
          </cell>
          <cell r="AG2704">
            <v>0</v>
          </cell>
        </row>
        <row r="2705">
          <cell r="P2705">
            <v>0</v>
          </cell>
          <cell r="AG2705">
            <v>0</v>
          </cell>
        </row>
        <row r="2706">
          <cell r="P2706">
            <v>0.84001799999999993</v>
          </cell>
          <cell r="AG2706">
            <v>7.0994914009276515</v>
          </cell>
        </row>
        <row r="2707">
          <cell r="P2707">
            <v>0</v>
          </cell>
          <cell r="AG2707">
            <v>0</v>
          </cell>
        </row>
        <row r="2708">
          <cell r="P2708">
            <v>0</v>
          </cell>
          <cell r="AG2708">
            <v>0</v>
          </cell>
        </row>
        <row r="2709">
          <cell r="P2709">
            <v>0</v>
          </cell>
          <cell r="AG2709">
            <v>0</v>
          </cell>
        </row>
        <row r="2710">
          <cell r="P2710">
            <v>0</v>
          </cell>
          <cell r="AG2710">
            <v>0</v>
          </cell>
        </row>
        <row r="2711">
          <cell r="P2711">
            <v>0</v>
          </cell>
          <cell r="AG2711">
            <v>0</v>
          </cell>
        </row>
        <row r="2712">
          <cell r="P2712">
            <v>0</v>
          </cell>
          <cell r="AG2712">
            <v>0</v>
          </cell>
        </row>
        <row r="2713">
          <cell r="P2713">
            <v>0</v>
          </cell>
          <cell r="AG2713">
            <v>0</v>
          </cell>
        </row>
        <row r="2714">
          <cell r="P2714">
            <v>0</v>
          </cell>
          <cell r="AG2714">
            <v>0</v>
          </cell>
        </row>
        <row r="2715">
          <cell r="P2715">
            <v>4.6622780141843974</v>
          </cell>
          <cell r="AG2715">
            <v>37.52507971631205</v>
          </cell>
        </row>
        <row r="2716">
          <cell r="P2716">
            <v>0</v>
          </cell>
          <cell r="AG2716">
            <v>0</v>
          </cell>
        </row>
        <row r="2717">
          <cell r="P2717">
            <v>0</v>
          </cell>
          <cell r="AG2717">
            <v>0</v>
          </cell>
        </row>
        <row r="2718">
          <cell r="P2718">
            <v>0</v>
          </cell>
          <cell r="AG2718">
            <v>0</v>
          </cell>
        </row>
        <row r="2719">
          <cell r="P2719">
            <v>0</v>
          </cell>
          <cell r="AG2719">
            <v>0</v>
          </cell>
        </row>
        <row r="2720">
          <cell r="P2720">
            <v>0</v>
          </cell>
          <cell r="AG2720">
            <v>0</v>
          </cell>
        </row>
        <row r="2721">
          <cell r="P2721">
            <v>0</v>
          </cell>
          <cell r="AG2721">
            <v>0</v>
          </cell>
        </row>
        <row r="2722">
          <cell r="P2722">
            <v>0</v>
          </cell>
          <cell r="AG2722">
            <v>0</v>
          </cell>
        </row>
        <row r="2723">
          <cell r="P2723">
            <v>0</v>
          </cell>
          <cell r="AG2723">
            <v>0</v>
          </cell>
        </row>
        <row r="2724">
          <cell r="P2724">
            <v>0</v>
          </cell>
          <cell r="AG2724">
            <v>0</v>
          </cell>
        </row>
        <row r="2725">
          <cell r="P2725">
            <v>0</v>
          </cell>
          <cell r="AG2725">
            <v>0</v>
          </cell>
        </row>
        <row r="2726">
          <cell r="P2726">
            <v>0</v>
          </cell>
          <cell r="AG2726">
            <v>0</v>
          </cell>
        </row>
        <row r="2727">
          <cell r="P2727">
            <v>0</v>
          </cell>
          <cell r="AG2727">
            <v>0</v>
          </cell>
        </row>
        <row r="2728">
          <cell r="P2728">
            <v>0</v>
          </cell>
          <cell r="AG2728">
            <v>0</v>
          </cell>
        </row>
        <row r="2729">
          <cell r="P2729">
            <v>0</v>
          </cell>
          <cell r="AG2729">
            <v>0</v>
          </cell>
        </row>
        <row r="2730">
          <cell r="P2730">
            <v>0</v>
          </cell>
          <cell r="AG2730">
            <v>0</v>
          </cell>
        </row>
        <row r="2731">
          <cell r="P2731">
            <v>0</v>
          </cell>
          <cell r="AG2731">
            <v>0</v>
          </cell>
        </row>
        <row r="2732">
          <cell r="P2732">
            <v>0</v>
          </cell>
          <cell r="AG2732">
            <v>0</v>
          </cell>
        </row>
        <row r="2733">
          <cell r="P2733">
            <v>0</v>
          </cell>
          <cell r="AG2733">
            <v>0</v>
          </cell>
        </row>
        <row r="2734">
          <cell r="P2734">
            <v>0</v>
          </cell>
          <cell r="AG2734">
            <v>0</v>
          </cell>
        </row>
        <row r="2735">
          <cell r="P2735">
            <v>0</v>
          </cell>
          <cell r="AG2735">
            <v>0</v>
          </cell>
        </row>
        <row r="2736">
          <cell r="P2736">
            <v>0</v>
          </cell>
          <cell r="AG2736">
            <v>0</v>
          </cell>
        </row>
        <row r="2737">
          <cell r="P2737">
            <v>0</v>
          </cell>
          <cell r="AG2737">
            <v>0</v>
          </cell>
        </row>
        <row r="2738">
          <cell r="P2738">
            <v>0</v>
          </cell>
          <cell r="AG2738">
            <v>0</v>
          </cell>
        </row>
        <row r="2739">
          <cell r="P2739">
            <v>0</v>
          </cell>
          <cell r="AG2739">
            <v>0</v>
          </cell>
        </row>
        <row r="2740">
          <cell r="P2740">
            <v>0</v>
          </cell>
          <cell r="AG2740">
            <v>0</v>
          </cell>
        </row>
        <row r="2741">
          <cell r="P2741">
            <v>0</v>
          </cell>
          <cell r="AG2741">
            <v>0</v>
          </cell>
        </row>
        <row r="2742">
          <cell r="P2742">
            <v>0</v>
          </cell>
          <cell r="AG2742">
            <v>0</v>
          </cell>
        </row>
        <row r="2743">
          <cell r="P2743">
            <v>0</v>
          </cell>
          <cell r="AG2743">
            <v>0</v>
          </cell>
        </row>
        <row r="2744">
          <cell r="P2744">
            <v>0</v>
          </cell>
          <cell r="AG2744">
            <v>0</v>
          </cell>
        </row>
        <row r="2745">
          <cell r="P2745">
            <v>0</v>
          </cell>
          <cell r="AG2745">
            <v>0</v>
          </cell>
        </row>
        <row r="2746">
          <cell r="P2746">
            <v>0</v>
          </cell>
          <cell r="AG2746">
            <v>0</v>
          </cell>
        </row>
        <row r="2747">
          <cell r="P2747">
            <v>0</v>
          </cell>
          <cell r="AG2747">
            <v>0</v>
          </cell>
        </row>
        <row r="2748">
          <cell r="P2748">
            <v>0</v>
          </cell>
          <cell r="AG2748">
            <v>0</v>
          </cell>
        </row>
        <row r="2749">
          <cell r="P2749">
            <v>0</v>
          </cell>
          <cell r="AG2749">
            <v>0</v>
          </cell>
        </row>
        <row r="2750">
          <cell r="P2750">
            <v>0</v>
          </cell>
          <cell r="AG2750">
            <v>0</v>
          </cell>
        </row>
        <row r="2751">
          <cell r="P2751">
            <v>0</v>
          </cell>
          <cell r="AG2751">
            <v>0</v>
          </cell>
        </row>
        <row r="2752">
          <cell r="P2752">
            <v>0</v>
          </cell>
          <cell r="AG2752">
            <v>0</v>
          </cell>
        </row>
        <row r="2753">
          <cell r="P2753">
            <v>0</v>
          </cell>
          <cell r="AG2753">
            <v>0</v>
          </cell>
        </row>
        <row r="2754">
          <cell r="P2754">
            <v>0</v>
          </cell>
          <cell r="AG2754">
            <v>0</v>
          </cell>
        </row>
        <row r="2755">
          <cell r="P2755">
            <v>0</v>
          </cell>
          <cell r="AG2755">
            <v>0</v>
          </cell>
        </row>
        <row r="2756">
          <cell r="P2756">
            <v>0</v>
          </cell>
          <cell r="AG2756">
            <v>0</v>
          </cell>
        </row>
        <row r="2757">
          <cell r="P2757">
            <v>0</v>
          </cell>
          <cell r="AG2757">
            <v>0</v>
          </cell>
        </row>
        <row r="2758">
          <cell r="P2758">
            <v>0</v>
          </cell>
          <cell r="AG2758">
            <v>0</v>
          </cell>
        </row>
        <row r="2759">
          <cell r="P2759">
            <v>0</v>
          </cell>
          <cell r="AG2759">
            <v>0</v>
          </cell>
        </row>
        <row r="2760">
          <cell r="P2760">
            <v>0</v>
          </cell>
          <cell r="AG2760">
            <v>0</v>
          </cell>
        </row>
        <row r="2761">
          <cell r="P2761">
            <v>0</v>
          </cell>
          <cell r="AG2761">
            <v>0</v>
          </cell>
        </row>
        <row r="2762">
          <cell r="P2762">
            <v>0</v>
          </cell>
          <cell r="AG2762">
            <v>0</v>
          </cell>
        </row>
        <row r="2763">
          <cell r="P2763">
            <v>0</v>
          </cell>
          <cell r="AG2763">
            <v>0</v>
          </cell>
        </row>
        <row r="2764">
          <cell r="P2764">
            <v>0</v>
          </cell>
          <cell r="AG2764">
            <v>0</v>
          </cell>
        </row>
        <row r="2765">
          <cell r="P2765">
            <v>0</v>
          </cell>
          <cell r="AG2765">
            <v>0</v>
          </cell>
        </row>
        <row r="2766">
          <cell r="P2766">
            <v>0</v>
          </cell>
          <cell r="AG2766">
            <v>0</v>
          </cell>
        </row>
        <row r="2767">
          <cell r="P2767">
            <v>0</v>
          </cell>
          <cell r="AG2767">
            <v>0</v>
          </cell>
        </row>
        <row r="2768">
          <cell r="P2768">
            <v>0</v>
          </cell>
          <cell r="AG2768">
            <v>0</v>
          </cell>
        </row>
        <row r="2769">
          <cell r="P2769">
            <v>0</v>
          </cell>
          <cell r="AG2769">
            <v>0</v>
          </cell>
        </row>
        <row r="2770">
          <cell r="P2770">
            <v>0</v>
          </cell>
          <cell r="AG2770">
            <v>0</v>
          </cell>
        </row>
        <row r="2771">
          <cell r="P2771">
            <v>0</v>
          </cell>
          <cell r="AG2771">
            <v>0</v>
          </cell>
        </row>
        <row r="2772">
          <cell r="P2772">
            <v>0</v>
          </cell>
          <cell r="AG2772">
            <v>0</v>
          </cell>
        </row>
        <row r="2773">
          <cell r="P2773">
            <v>0</v>
          </cell>
          <cell r="AG2773">
            <v>0</v>
          </cell>
        </row>
        <row r="2774">
          <cell r="P2774">
            <v>0</v>
          </cell>
          <cell r="AG2774">
            <v>0</v>
          </cell>
        </row>
        <row r="2775">
          <cell r="P2775">
            <v>0</v>
          </cell>
          <cell r="AG2775">
            <v>0</v>
          </cell>
        </row>
        <row r="2776">
          <cell r="P2776">
            <v>0</v>
          </cell>
          <cell r="AG2776">
            <v>0</v>
          </cell>
        </row>
        <row r="2777">
          <cell r="P2777">
            <v>0</v>
          </cell>
          <cell r="AG2777">
            <v>0</v>
          </cell>
        </row>
        <row r="2778">
          <cell r="P2778">
            <v>0</v>
          </cell>
          <cell r="AG2778">
            <v>0</v>
          </cell>
        </row>
        <row r="2779">
          <cell r="P2779">
            <v>0</v>
          </cell>
          <cell r="AG2779">
            <v>0</v>
          </cell>
        </row>
        <row r="2780">
          <cell r="P2780">
            <v>0</v>
          </cell>
          <cell r="AG2780">
            <v>0</v>
          </cell>
        </row>
        <row r="2781">
          <cell r="P2781">
            <v>0</v>
          </cell>
          <cell r="AG2781">
            <v>0</v>
          </cell>
        </row>
        <row r="2782">
          <cell r="P2782">
            <v>0</v>
          </cell>
          <cell r="AG2782">
            <v>0</v>
          </cell>
        </row>
        <row r="2783">
          <cell r="P2783">
            <v>0</v>
          </cell>
          <cell r="AG2783">
            <v>0</v>
          </cell>
        </row>
        <row r="2784">
          <cell r="P2784">
            <v>0</v>
          </cell>
          <cell r="AG2784">
            <v>0</v>
          </cell>
        </row>
        <row r="2785">
          <cell r="P2785">
            <v>0</v>
          </cell>
          <cell r="AG2785">
            <v>0</v>
          </cell>
        </row>
        <row r="2786">
          <cell r="P2786">
            <v>0</v>
          </cell>
          <cell r="AG2786">
            <v>0</v>
          </cell>
        </row>
        <row r="2787">
          <cell r="P2787">
            <v>0</v>
          </cell>
          <cell r="AG2787">
            <v>0</v>
          </cell>
        </row>
        <row r="2788">
          <cell r="P2788">
            <v>0</v>
          </cell>
          <cell r="AG2788">
            <v>0</v>
          </cell>
        </row>
        <row r="2789">
          <cell r="P2789">
            <v>0</v>
          </cell>
          <cell r="AG2789">
            <v>0</v>
          </cell>
        </row>
        <row r="2790">
          <cell r="P2790">
            <v>0</v>
          </cell>
          <cell r="AG2790">
            <v>0</v>
          </cell>
        </row>
        <row r="2791">
          <cell r="P2791">
            <v>0</v>
          </cell>
          <cell r="AG2791">
            <v>0</v>
          </cell>
        </row>
        <row r="2792">
          <cell r="P2792">
            <v>0</v>
          </cell>
          <cell r="AG2792">
            <v>0</v>
          </cell>
        </row>
        <row r="2793">
          <cell r="P2793">
            <v>0</v>
          </cell>
          <cell r="AG2793">
            <v>0</v>
          </cell>
        </row>
        <row r="2794">
          <cell r="P2794">
            <v>0</v>
          </cell>
          <cell r="AG2794">
            <v>0</v>
          </cell>
        </row>
        <row r="2795">
          <cell r="P2795">
            <v>0</v>
          </cell>
          <cell r="AG2795">
            <v>0</v>
          </cell>
        </row>
        <row r="2796">
          <cell r="P2796">
            <v>0</v>
          </cell>
          <cell r="AG2796">
            <v>0</v>
          </cell>
        </row>
        <row r="2797">
          <cell r="P2797">
            <v>0</v>
          </cell>
          <cell r="AG2797">
            <v>0</v>
          </cell>
        </row>
        <row r="2798">
          <cell r="P2798">
            <v>0</v>
          </cell>
          <cell r="AG2798">
            <v>0</v>
          </cell>
        </row>
        <row r="2799">
          <cell r="P2799">
            <v>0</v>
          </cell>
          <cell r="AG2799">
            <v>0</v>
          </cell>
        </row>
        <row r="2800">
          <cell r="P2800">
            <v>0</v>
          </cell>
          <cell r="AG2800">
            <v>0</v>
          </cell>
        </row>
        <row r="2801">
          <cell r="P2801">
            <v>0</v>
          </cell>
          <cell r="AG2801">
            <v>0</v>
          </cell>
        </row>
        <row r="2802">
          <cell r="P2802">
            <v>0</v>
          </cell>
          <cell r="AG2802">
            <v>0</v>
          </cell>
        </row>
        <row r="2803">
          <cell r="P2803">
            <v>0</v>
          </cell>
          <cell r="AG2803">
            <v>0</v>
          </cell>
        </row>
        <row r="2804">
          <cell r="P2804">
            <v>0</v>
          </cell>
          <cell r="AG2804">
            <v>0</v>
          </cell>
        </row>
        <row r="2805">
          <cell r="P2805">
            <v>0</v>
          </cell>
          <cell r="AG2805">
            <v>0</v>
          </cell>
        </row>
        <row r="2806">
          <cell r="P2806">
            <v>0</v>
          </cell>
          <cell r="AG2806">
            <v>0</v>
          </cell>
        </row>
        <row r="2807">
          <cell r="P2807">
            <v>0</v>
          </cell>
          <cell r="AG2807">
            <v>0</v>
          </cell>
        </row>
        <row r="2808">
          <cell r="P2808">
            <v>0</v>
          </cell>
          <cell r="AG2808">
            <v>0</v>
          </cell>
        </row>
        <row r="2809">
          <cell r="P2809">
            <v>0</v>
          </cell>
          <cell r="AG2809">
            <v>0</v>
          </cell>
        </row>
        <row r="2810">
          <cell r="P2810">
            <v>0</v>
          </cell>
          <cell r="AG2810">
            <v>0</v>
          </cell>
        </row>
        <row r="2811">
          <cell r="P2811">
            <v>0</v>
          </cell>
          <cell r="AG2811">
            <v>0</v>
          </cell>
        </row>
        <row r="2812">
          <cell r="P2812">
            <v>0</v>
          </cell>
          <cell r="AG2812">
            <v>0</v>
          </cell>
        </row>
        <row r="2813">
          <cell r="P2813">
            <v>0</v>
          </cell>
          <cell r="AG2813">
            <v>0</v>
          </cell>
        </row>
        <row r="2814">
          <cell r="P2814">
            <v>0</v>
          </cell>
          <cell r="AG2814">
            <v>0</v>
          </cell>
        </row>
        <row r="2815">
          <cell r="P2815">
            <v>0</v>
          </cell>
          <cell r="AG2815">
            <v>0</v>
          </cell>
        </row>
        <row r="2816">
          <cell r="P2816">
            <v>0</v>
          </cell>
          <cell r="AG2816">
            <v>0</v>
          </cell>
        </row>
        <row r="2817">
          <cell r="P2817">
            <v>0</v>
          </cell>
          <cell r="AG2817">
            <v>0</v>
          </cell>
        </row>
        <row r="2818">
          <cell r="P2818">
            <v>0</v>
          </cell>
          <cell r="AG2818">
            <v>0</v>
          </cell>
        </row>
        <row r="2819">
          <cell r="P2819">
            <v>0</v>
          </cell>
          <cell r="AG2819">
            <v>0</v>
          </cell>
        </row>
        <row r="2820">
          <cell r="P2820">
            <v>0</v>
          </cell>
          <cell r="AG2820">
            <v>0</v>
          </cell>
        </row>
        <row r="2821">
          <cell r="P2821">
            <v>0</v>
          </cell>
          <cell r="AG2821">
            <v>0</v>
          </cell>
        </row>
        <row r="2822">
          <cell r="P2822">
            <v>0</v>
          </cell>
          <cell r="AG2822">
            <v>0</v>
          </cell>
        </row>
        <row r="2823">
          <cell r="P2823">
            <v>0</v>
          </cell>
          <cell r="AG2823">
            <v>0</v>
          </cell>
        </row>
        <row r="2824">
          <cell r="P2824">
            <v>0</v>
          </cell>
          <cell r="AG2824">
            <v>0</v>
          </cell>
        </row>
        <row r="2825">
          <cell r="P2825">
            <v>0</v>
          </cell>
          <cell r="AG2825">
            <v>0</v>
          </cell>
        </row>
        <row r="2826">
          <cell r="P2826">
            <v>0</v>
          </cell>
          <cell r="AG2826">
            <v>0</v>
          </cell>
        </row>
        <row r="2827">
          <cell r="P2827">
            <v>0</v>
          </cell>
          <cell r="AG2827">
            <v>0</v>
          </cell>
        </row>
        <row r="2828">
          <cell r="P2828">
            <v>0</v>
          </cell>
          <cell r="AG2828">
            <v>0</v>
          </cell>
        </row>
        <row r="2829">
          <cell r="P2829">
            <v>0</v>
          </cell>
          <cell r="AG2829">
            <v>0</v>
          </cell>
        </row>
        <row r="2830">
          <cell r="P2830">
            <v>0</v>
          </cell>
          <cell r="AG2830">
            <v>0</v>
          </cell>
        </row>
        <row r="2831">
          <cell r="P2831">
            <v>0</v>
          </cell>
          <cell r="AG2831">
            <v>0</v>
          </cell>
        </row>
        <row r="2832">
          <cell r="P2832">
            <v>0</v>
          </cell>
          <cell r="AG2832">
            <v>0</v>
          </cell>
        </row>
        <row r="2833">
          <cell r="P2833">
            <v>0</v>
          </cell>
          <cell r="AG2833">
            <v>0</v>
          </cell>
        </row>
        <row r="2834">
          <cell r="P2834">
            <v>0</v>
          </cell>
          <cell r="AG2834">
            <v>0</v>
          </cell>
        </row>
        <row r="2835">
          <cell r="P2835">
            <v>0</v>
          </cell>
          <cell r="AG2835">
            <v>0</v>
          </cell>
        </row>
        <row r="2836">
          <cell r="P2836">
            <v>0</v>
          </cell>
          <cell r="AG2836">
            <v>0</v>
          </cell>
        </row>
        <row r="2837">
          <cell r="P2837">
            <v>0</v>
          </cell>
          <cell r="AG2837">
            <v>0</v>
          </cell>
        </row>
        <row r="2838">
          <cell r="P2838">
            <v>0</v>
          </cell>
          <cell r="AG2838">
            <v>0</v>
          </cell>
        </row>
        <row r="2839">
          <cell r="P2839">
            <v>0</v>
          </cell>
          <cell r="AG2839">
            <v>0</v>
          </cell>
        </row>
        <row r="2840">
          <cell r="P2840">
            <v>0</v>
          </cell>
          <cell r="AG2840">
            <v>0</v>
          </cell>
        </row>
        <row r="2841">
          <cell r="P2841">
            <v>0</v>
          </cell>
          <cell r="AG2841">
            <v>0</v>
          </cell>
        </row>
        <row r="2842">
          <cell r="P2842">
            <v>0</v>
          </cell>
          <cell r="AG2842">
            <v>0</v>
          </cell>
        </row>
        <row r="2843">
          <cell r="P2843">
            <v>0</v>
          </cell>
          <cell r="AG2843">
            <v>0</v>
          </cell>
        </row>
        <row r="2844">
          <cell r="P2844">
            <v>0</v>
          </cell>
          <cell r="AG2844">
            <v>0</v>
          </cell>
        </row>
        <row r="2845">
          <cell r="P2845">
            <v>0</v>
          </cell>
          <cell r="AG2845">
            <v>0</v>
          </cell>
        </row>
        <row r="2846">
          <cell r="P2846">
            <v>0</v>
          </cell>
          <cell r="AG2846">
            <v>0</v>
          </cell>
        </row>
        <row r="2847">
          <cell r="P2847">
            <v>0</v>
          </cell>
          <cell r="AG2847">
            <v>0</v>
          </cell>
        </row>
        <row r="2848">
          <cell r="P2848">
            <v>0</v>
          </cell>
          <cell r="AG2848">
            <v>0</v>
          </cell>
        </row>
        <row r="2849">
          <cell r="P2849">
            <v>0</v>
          </cell>
          <cell r="AG2849">
            <v>0</v>
          </cell>
        </row>
        <row r="2850">
          <cell r="P2850">
            <v>0</v>
          </cell>
          <cell r="AG2850">
            <v>0</v>
          </cell>
        </row>
        <row r="2851">
          <cell r="P2851">
            <v>0</v>
          </cell>
          <cell r="AG2851">
            <v>0</v>
          </cell>
        </row>
        <row r="2852">
          <cell r="P2852">
            <v>0</v>
          </cell>
          <cell r="AG2852">
            <v>0</v>
          </cell>
        </row>
        <row r="2853">
          <cell r="P2853">
            <v>0</v>
          </cell>
          <cell r="AG2853">
            <v>0</v>
          </cell>
        </row>
        <row r="2854">
          <cell r="P2854">
            <v>0</v>
          </cell>
          <cell r="AG2854">
            <v>0</v>
          </cell>
        </row>
        <row r="2855">
          <cell r="P2855">
            <v>0</v>
          </cell>
          <cell r="AG2855">
            <v>0</v>
          </cell>
        </row>
        <row r="2856">
          <cell r="P2856">
            <v>0</v>
          </cell>
          <cell r="AG2856">
            <v>0</v>
          </cell>
        </row>
        <row r="2857">
          <cell r="P2857">
            <v>0</v>
          </cell>
          <cell r="AG2857">
            <v>0</v>
          </cell>
        </row>
        <row r="2858">
          <cell r="P2858">
            <v>0</v>
          </cell>
          <cell r="AG2858">
            <v>0</v>
          </cell>
        </row>
        <row r="2859">
          <cell r="P2859">
            <v>0</v>
          </cell>
          <cell r="AG2859">
            <v>0</v>
          </cell>
        </row>
        <row r="2860">
          <cell r="P2860">
            <v>0</v>
          </cell>
          <cell r="AG2860">
            <v>0</v>
          </cell>
        </row>
        <row r="2861">
          <cell r="P2861">
            <v>0</v>
          </cell>
          <cell r="AG2861">
            <v>0</v>
          </cell>
        </row>
        <row r="2862">
          <cell r="P2862">
            <v>0</v>
          </cell>
          <cell r="AG2862">
            <v>0</v>
          </cell>
        </row>
        <row r="2863">
          <cell r="P2863">
            <v>0</v>
          </cell>
          <cell r="AG2863">
            <v>0</v>
          </cell>
        </row>
        <row r="2864">
          <cell r="P2864">
            <v>0</v>
          </cell>
          <cell r="AG2864">
            <v>0</v>
          </cell>
        </row>
        <row r="2865">
          <cell r="P2865">
            <v>0</v>
          </cell>
          <cell r="AG2865">
            <v>0</v>
          </cell>
        </row>
        <row r="2866">
          <cell r="P2866">
            <v>0</v>
          </cell>
          <cell r="AG2866">
            <v>0</v>
          </cell>
        </row>
        <row r="2867">
          <cell r="P2867">
            <v>0</v>
          </cell>
          <cell r="AG2867">
            <v>0</v>
          </cell>
        </row>
        <row r="2868">
          <cell r="P2868">
            <v>0</v>
          </cell>
          <cell r="AG2868">
            <v>0</v>
          </cell>
        </row>
        <row r="2869">
          <cell r="P2869">
            <v>0</v>
          </cell>
          <cell r="AG2869">
            <v>0</v>
          </cell>
        </row>
        <row r="2870">
          <cell r="P2870">
            <v>0</v>
          </cell>
          <cell r="AG2870">
            <v>0</v>
          </cell>
        </row>
        <row r="2871">
          <cell r="P2871">
            <v>0</v>
          </cell>
          <cell r="AG2871">
            <v>0</v>
          </cell>
        </row>
        <row r="2872">
          <cell r="P2872">
            <v>0</v>
          </cell>
          <cell r="AG2872">
            <v>0</v>
          </cell>
        </row>
        <row r="2873">
          <cell r="P2873">
            <v>0</v>
          </cell>
          <cell r="AG2873">
            <v>0</v>
          </cell>
        </row>
        <row r="2874">
          <cell r="P2874">
            <v>0</v>
          </cell>
          <cell r="AG2874">
            <v>0</v>
          </cell>
        </row>
        <row r="2875">
          <cell r="P2875">
            <v>0</v>
          </cell>
          <cell r="AG2875">
            <v>0</v>
          </cell>
        </row>
        <row r="2876">
          <cell r="P2876">
            <v>0</v>
          </cell>
          <cell r="AG2876">
            <v>0</v>
          </cell>
        </row>
        <row r="2877">
          <cell r="P2877">
            <v>0</v>
          </cell>
          <cell r="AG2877">
            <v>0</v>
          </cell>
        </row>
        <row r="2878">
          <cell r="P2878">
            <v>0</v>
          </cell>
          <cell r="AG2878">
            <v>0</v>
          </cell>
        </row>
        <row r="2879">
          <cell r="P2879">
            <v>0</v>
          </cell>
          <cell r="AG2879">
            <v>0</v>
          </cell>
        </row>
        <row r="2880">
          <cell r="P2880">
            <v>0</v>
          </cell>
          <cell r="AG2880">
            <v>0</v>
          </cell>
        </row>
        <row r="2881">
          <cell r="P2881">
            <v>0</v>
          </cell>
          <cell r="AG2881">
            <v>0</v>
          </cell>
        </row>
        <row r="2882">
          <cell r="P2882">
            <v>0</v>
          </cell>
          <cell r="AG2882">
            <v>0</v>
          </cell>
        </row>
        <row r="2883">
          <cell r="P2883">
            <v>0</v>
          </cell>
          <cell r="AG2883">
            <v>0</v>
          </cell>
        </row>
        <row r="2884">
          <cell r="P2884">
            <v>0</v>
          </cell>
          <cell r="AG2884">
            <v>0</v>
          </cell>
        </row>
        <row r="2885">
          <cell r="P2885">
            <v>0</v>
          </cell>
          <cell r="AG2885">
            <v>0</v>
          </cell>
        </row>
        <row r="2886">
          <cell r="P2886">
            <v>0</v>
          </cell>
          <cell r="AG2886">
            <v>0</v>
          </cell>
        </row>
        <row r="2887">
          <cell r="P2887">
            <v>0</v>
          </cell>
          <cell r="AG2887">
            <v>0</v>
          </cell>
        </row>
        <row r="2888">
          <cell r="P2888">
            <v>0</v>
          </cell>
          <cell r="AG2888">
            <v>0</v>
          </cell>
        </row>
        <row r="2889">
          <cell r="P2889">
            <v>0</v>
          </cell>
          <cell r="AG2889">
            <v>0</v>
          </cell>
        </row>
        <row r="2890">
          <cell r="P2890">
            <v>0</v>
          </cell>
          <cell r="AG2890">
            <v>0</v>
          </cell>
        </row>
        <row r="2891">
          <cell r="P2891">
            <v>0</v>
          </cell>
          <cell r="AG2891">
            <v>0</v>
          </cell>
        </row>
        <row r="2892">
          <cell r="P2892">
            <v>0</v>
          </cell>
          <cell r="AG2892">
            <v>0</v>
          </cell>
        </row>
        <row r="2893">
          <cell r="P2893">
            <v>0</v>
          </cell>
          <cell r="AG2893">
            <v>0</v>
          </cell>
        </row>
        <row r="2894">
          <cell r="P2894">
            <v>0</v>
          </cell>
          <cell r="AG2894">
            <v>0</v>
          </cell>
        </row>
        <row r="2895">
          <cell r="P2895">
            <v>0</v>
          </cell>
          <cell r="AG2895">
            <v>0</v>
          </cell>
        </row>
        <row r="2896">
          <cell r="P2896">
            <v>0</v>
          </cell>
          <cell r="AG2896">
            <v>0</v>
          </cell>
        </row>
        <row r="2897">
          <cell r="P2897">
            <v>0</v>
          </cell>
          <cell r="AG2897">
            <v>0</v>
          </cell>
        </row>
        <row r="2898">
          <cell r="P2898">
            <v>0</v>
          </cell>
          <cell r="AG2898">
            <v>0</v>
          </cell>
        </row>
        <row r="2899">
          <cell r="P2899">
            <v>0</v>
          </cell>
          <cell r="AG2899">
            <v>0</v>
          </cell>
        </row>
        <row r="2900">
          <cell r="P2900">
            <v>0</v>
          </cell>
          <cell r="AG2900">
            <v>0</v>
          </cell>
        </row>
        <row r="2901">
          <cell r="P2901">
            <v>0</v>
          </cell>
          <cell r="AG2901">
            <v>0</v>
          </cell>
        </row>
        <row r="2902">
          <cell r="P2902">
            <v>0</v>
          </cell>
          <cell r="AG2902">
            <v>0</v>
          </cell>
        </row>
        <row r="2903">
          <cell r="P2903">
            <v>0</v>
          </cell>
          <cell r="AG2903">
            <v>0</v>
          </cell>
        </row>
        <row r="2904">
          <cell r="P2904">
            <v>0</v>
          </cell>
          <cell r="AG2904">
            <v>0</v>
          </cell>
        </row>
        <row r="2905">
          <cell r="P2905">
            <v>0</v>
          </cell>
          <cell r="AG2905">
            <v>0</v>
          </cell>
        </row>
        <row r="2906">
          <cell r="P2906">
            <v>0</v>
          </cell>
          <cell r="AG2906">
            <v>0</v>
          </cell>
        </row>
        <row r="2907">
          <cell r="P2907">
            <v>0</v>
          </cell>
          <cell r="AG2907">
            <v>0</v>
          </cell>
        </row>
        <row r="2908">
          <cell r="P2908">
            <v>0</v>
          </cell>
          <cell r="AG2908">
            <v>0</v>
          </cell>
        </row>
        <row r="2909">
          <cell r="P2909">
            <v>0</v>
          </cell>
          <cell r="AG2909">
            <v>0</v>
          </cell>
        </row>
        <row r="2910">
          <cell r="P2910">
            <v>0</v>
          </cell>
          <cell r="AG2910">
            <v>0</v>
          </cell>
        </row>
        <row r="2911">
          <cell r="P2911">
            <v>0</v>
          </cell>
          <cell r="AG2911">
            <v>0</v>
          </cell>
        </row>
        <row r="2912">
          <cell r="P2912">
            <v>0</v>
          </cell>
          <cell r="AG2912">
            <v>0</v>
          </cell>
        </row>
        <row r="2913">
          <cell r="P2913">
            <v>0</v>
          </cell>
          <cell r="AG2913">
            <v>0</v>
          </cell>
        </row>
        <row r="2914">
          <cell r="P2914">
            <v>0</v>
          </cell>
          <cell r="AG2914">
            <v>0</v>
          </cell>
        </row>
        <row r="2915">
          <cell r="P2915">
            <v>0</v>
          </cell>
          <cell r="AG2915">
            <v>0</v>
          </cell>
        </row>
        <row r="2916">
          <cell r="P2916">
            <v>0</v>
          </cell>
          <cell r="AG2916">
            <v>0</v>
          </cell>
        </row>
        <row r="2917">
          <cell r="P2917">
            <v>0</v>
          </cell>
          <cell r="AG2917">
            <v>0</v>
          </cell>
        </row>
        <row r="2918">
          <cell r="P2918">
            <v>0</v>
          </cell>
          <cell r="AG2918">
            <v>0</v>
          </cell>
        </row>
        <row r="2919">
          <cell r="P2919">
            <v>0</v>
          </cell>
          <cell r="AG2919">
            <v>0</v>
          </cell>
        </row>
        <row r="2920">
          <cell r="P2920">
            <v>0</v>
          </cell>
          <cell r="AG2920">
            <v>0</v>
          </cell>
        </row>
        <row r="2921">
          <cell r="P2921">
            <v>0</v>
          </cell>
          <cell r="AG2921">
            <v>0</v>
          </cell>
        </row>
        <row r="2922">
          <cell r="P2922">
            <v>0</v>
          </cell>
          <cell r="AG2922">
            <v>0</v>
          </cell>
        </row>
        <row r="2923">
          <cell r="P2923">
            <v>0</v>
          </cell>
          <cell r="AG2923">
            <v>0</v>
          </cell>
        </row>
        <row r="2924">
          <cell r="P2924">
            <v>0</v>
          </cell>
          <cell r="AG2924">
            <v>0</v>
          </cell>
        </row>
        <row r="2925">
          <cell r="P2925">
            <v>0</v>
          </cell>
          <cell r="AG2925">
            <v>0</v>
          </cell>
        </row>
        <row r="2926">
          <cell r="P2926">
            <v>0</v>
          </cell>
          <cell r="AG2926">
            <v>0</v>
          </cell>
        </row>
        <row r="2927">
          <cell r="P2927">
            <v>0</v>
          </cell>
          <cell r="AG2927">
            <v>0</v>
          </cell>
        </row>
        <row r="2928">
          <cell r="P2928">
            <v>0</v>
          </cell>
          <cell r="AG2928">
            <v>0</v>
          </cell>
        </row>
        <row r="2929">
          <cell r="P2929">
            <v>0</v>
          </cell>
          <cell r="AG2929">
            <v>0</v>
          </cell>
        </row>
        <row r="2930">
          <cell r="P2930">
            <v>0</v>
          </cell>
          <cell r="AG2930">
            <v>0</v>
          </cell>
        </row>
        <row r="2931">
          <cell r="P2931">
            <v>0</v>
          </cell>
          <cell r="AG2931">
            <v>0</v>
          </cell>
        </row>
        <row r="2932">
          <cell r="P2932">
            <v>0</v>
          </cell>
          <cell r="AG2932">
            <v>0</v>
          </cell>
        </row>
        <row r="2933">
          <cell r="P2933">
            <v>0</v>
          </cell>
          <cell r="AG2933">
            <v>0</v>
          </cell>
        </row>
        <row r="2934">
          <cell r="P2934">
            <v>0</v>
          </cell>
          <cell r="AG2934">
            <v>0</v>
          </cell>
        </row>
        <row r="2935">
          <cell r="P2935">
            <v>0</v>
          </cell>
          <cell r="AG2935">
            <v>0</v>
          </cell>
        </row>
        <row r="2936">
          <cell r="P2936">
            <v>0</v>
          </cell>
          <cell r="AG2936">
            <v>0</v>
          </cell>
        </row>
        <row r="2937">
          <cell r="P2937">
            <v>0</v>
          </cell>
          <cell r="AG2937">
            <v>0</v>
          </cell>
        </row>
        <row r="2938">
          <cell r="P2938">
            <v>0</v>
          </cell>
          <cell r="AG2938">
            <v>0</v>
          </cell>
        </row>
        <row r="2939">
          <cell r="P2939">
            <v>0</v>
          </cell>
          <cell r="AG2939">
            <v>0</v>
          </cell>
        </row>
        <row r="2940">
          <cell r="P2940">
            <v>0</v>
          </cell>
          <cell r="AG2940">
            <v>0</v>
          </cell>
        </row>
        <row r="2941">
          <cell r="P2941">
            <v>0</v>
          </cell>
          <cell r="AG2941">
            <v>0</v>
          </cell>
        </row>
        <row r="2942">
          <cell r="P2942">
            <v>0</v>
          </cell>
          <cell r="AG2942">
            <v>0</v>
          </cell>
        </row>
        <row r="2943">
          <cell r="P2943">
            <v>0</v>
          </cell>
          <cell r="AG2943">
            <v>0</v>
          </cell>
        </row>
        <row r="2944">
          <cell r="P2944">
            <v>0</v>
          </cell>
          <cell r="AG2944">
            <v>0</v>
          </cell>
        </row>
        <row r="2945">
          <cell r="P2945">
            <v>0</v>
          </cell>
          <cell r="AG2945">
            <v>0</v>
          </cell>
        </row>
        <row r="2946">
          <cell r="P2946">
            <v>0</v>
          </cell>
          <cell r="AG2946">
            <v>0</v>
          </cell>
        </row>
        <row r="2947">
          <cell r="P2947">
            <v>0</v>
          </cell>
          <cell r="AG2947">
            <v>0</v>
          </cell>
        </row>
        <row r="2948">
          <cell r="P2948">
            <v>0</v>
          </cell>
          <cell r="AG2948">
            <v>0</v>
          </cell>
        </row>
        <row r="2949">
          <cell r="P2949">
            <v>0</v>
          </cell>
          <cell r="AG2949">
            <v>0</v>
          </cell>
        </row>
        <row r="2950">
          <cell r="P2950">
            <v>0</v>
          </cell>
          <cell r="AG2950">
            <v>0</v>
          </cell>
        </row>
        <row r="2951">
          <cell r="P2951">
            <v>0</v>
          </cell>
          <cell r="AG2951">
            <v>0</v>
          </cell>
        </row>
        <row r="2952">
          <cell r="P2952">
            <v>0</v>
          </cell>
          <cell r="AG2952">
            <v>0</v>
          </cell>
        </row>
        <row r="2953">
          <cell r="P2953">
            <v>0</v>
          </cell>
          <cell r="AG2953">
            <v>0</v>
          </cell>
        </row>
        <row r="2954">
          <cell r="P2954">
            <v>0</v>
          </cell>
          <cell r="AG2954">
            <v>0</v>
          </cell>
        </row>
        <row r="2955">
          <cell r="P2955">
            <v>0</v>
          </cell>
          <cell r="AG2955">
            <v>0</v>
          </cell>
        </row>
        <row r="2956">
          <cell r="P2956">
            <v>0</v>
          </cell>
          <cell r="AG2956">
            <v>0</v>
          </cell>
        </row>
        <row r="2957">
          <cell r="P2957">
            <v>0</v>
          </cell>
          <cell r="AG2957">
            <v>0</v>
          </cell>
        </row>
        <row r="2958">
          <cell r="P2958">
            <v>0</v>
          </cell>
          <cell r="AG2958">
            <v>0</v>
          </cell>
        </row>
        <row r="2959">
          <cell r="P2959">
            <v>0</v>
          </cell>
          <cell r="AG2959">
            <v>0</v>
          </cell>
        </row>
        <row r="2960">
          <cell r="P2960">
            <v>0</v>
          </cell>
          <cell r="AG2960">
            <v>0</v>
          </cell>
        </row>
        <row r="2961">
          <cell r="P2961">
            <v>0</v>
          </cell>
          <cell r="AG2961">
            <v>0</v>
          </cell>
        </row>
        <row r="2962">
          <cell r="P2962">
            <v>0</v>
          </cell>
          <cell r="AG2962">
            <v>0</v>
          </cell>
        </row>
        <row r="2963">
          <cell r="P2963">
            <v>0</v>
          </cell>
          <cell r="AG2963">
            <v>0</v>
          </cell>
        </row>
        <row r="2964">
          <cell r="P2964">
            <v>0</v>
          </cell>
          <cell r="AG2964">
            <v>0</v>
          </cell>
        </row>
        <row r="2965">
          <cell r="P2965">
            <v>0</v>
          </cell>
          <cell r="AG2965">
            <v>0</v>
          </cell>
        </row>
        <row r="2966">
          <cell r="P2966">
            <v>0</v>
          </cell>
          <cell r="AG2966">
            <v>0</v>
          </cell>
        </row>
        <row r="2967">
          <cell r="P2967">
            <v>0</v>
          </cell>
          <cell r="AG2967">
            <v>0</v>
          </cell>
        </row>
        <row r="2968">
          <cell r="P2968">
            <v>0</v>
          </cell>
          <cell r="AG2968">
            <v>0</v>
          </cell>
        </row>
        <row r="2969">
          <cell r="P2969">
            <v>0</v>
          </cell>
          <cell r="AG2969">
            <v>0</v>
          </cell>
        </row>
        <row r="2970">
          <cell r="P2970">
            <v>0</v>
          </cell>
          <cell r="AG2970">
            <v>0</v>
          </cell>
        </row>
        <row r="2971">
          <cell r="P2971">
            <v>0</v>
          </cell>
          <cell r="AG2971">
            <v>0</v>
          </cell>
        </row>
        <row r="2972">
          <cell r="P2972">
            <v>0</v>
          </cell>
          <cell r="AG2972">
            <v>0</v>
          </cell>
        </row>
        <row r="2973">
          <cell r="P2973">
            <v>0</v>
          </cell>
          <cell r="AG2973">
            <v>0</v>
          </cell>
        </row>
        <row r="2974">
          <cell r="P2974">
            <v>0</v>
          </cell>
          <cell r="AG2974">
            <v>0</v>
          </cell>
        </row>
        <row r="2975">
          <cell r="P2975">
            <v>0</v>
          </cell>
          <cell r="AG2975">
            <v>0</v>
          </cell>
        </row>
        <row r="2976">
          <cell r="P2976">
            <v>0</v>
          </cell>
          <cell r="AG2976">
            <v>0</v>
          </cell>
        </row>
        <row r="2977">
          <cell r="P2977">
            <v>0</v>
          </cell>
          <cell r="AG2977">
            <v>0</v>
          </cell>
        </row>
        <row r="2978">
          <cell r="P2978">
            <v>0</v>
          </cell>
          <cell r="AG2978">
            <v>0</v>
          </cell>
        </row>
        <row r="2979">
          <cell r="P2979">
            <v>0</v>
          </cell>
          <cell r="AG2979">
            <v>0</v>
          </cell>
        </row>
        <row r="2980">
          <cell r="P2980">
            <v>0</v>
          </cell>
          <cell r="AG2980">
            <v>0</v>
          </cell>
        </row>
        <row r="2981">
          <cell r="P2981">
            <v>0</v>
          </cell>
          <cell r="AG2981">
            <v>0</v>
          </cell>
        </row>
        <row r="2982">
          <cell r="P2982">
            <v>0</v>
          </cell>
          <cell r="AG2982">
            <v>0</v>
          </cell>
        </row>
        <row r="2983">
          <cell r="P2983">
            <v>0</v>
          </cell>
          <cell r="AG2983">
            <v>0</v>
          </cell>
        </row>
        <row r="2984">
          <cell r="P2984">
            <v>0</v>
          </cell>
          <cell r="AG2984">
            <v>0</v>
          </cell>
        </row>
        <row r="2985">
          <cell r="P2985">
            <v>0</v>
          </cell>
          <cell r="AG2985">
            <v>0</v>
          </cell>
        </row>
        <row r="2986">
          <cell r="P2986">
            <v>0</v>
          </cell>
          <cell r="AG2986">
            <v>0</v>
          </cell>
        </row>
        <row r="2987">
          <cell r="P2987">
            <v>0</v>
          </cell>
          <cell r="AG2987">
            <v>0</v>
          </cell>
        </row>
        <row r="2988">
          <cell r="P2988">
            <v>0</v>
          </cell>
          <cell r="AG2988">
            <v>0</v>
          </cell>
        </row>
        <row r="2989">
          <cell r="P2989">
            <v>0</v>
          </cell>
          <cell r="AG2989">
            <v>0</v>
          </cell>
        </row>
        <row r="2990">
          <cell r="P2990">
            <v>0</v>
          </cell>
          <cell r="AG2990">
            <v>0</v>
          </cell>
        </row>
        <row r="2991">
          <cell r="P2991">
            <v>0</v>
          </cell>
          <cell r="AG2991">
            <v>0</v>
          </cell>
        </row>
        <row r="2992">
          <cell r="P2992">
            <v>0</v>
          </cell>
          <cell r="AG2992">
            <v>0</v>
          </cell>
        </row>
        <row r="2993">
          <cell r="P2993">
            <v>0</v>
          </cell>
          <cell r="AG2993">
            <v>0</v>
          </cell>
        </row>
        <row r="2994">
          <cell r="P2994">
            <v>0</v>
          </cell>
          <cell r="AG2994">
            <v>0</v>
          </cell>
        </row>
        <row r="2995">
          <cell r="P2995">
            <v>0</v>
          </cell>
          <cell r="AG2995">
            <v>0</v>
          </cell>
        </row>
        <row r="2996">
          <cell r="P2996">
            <v>0</v>
          </cell>
          <cell r="AG2996">
            <v>0</v>
          </cell>
        </row>
        <row r="2997">
          <cell r="P2997">
            <v>0</v>
          </cell>
          <cell r="AG2997">
            <v>0</v>
          </cell>
        </row>
        <row r="2998">
          <cell r="P2998">
            <v>0</v>
          </cell>
          <cell r="AG2998">
            <v>0</v>
          </cell>
        </row>
        <row r="2999">
          <cell r="P2999">
            <v>0</v>
          </cell>
          <cell r="AG2999">
            <v>0</v>
          </cell>
        </row>
        <row r="3000">
          <cell r="P3000">
            <v>0</v>
          </cell>
          <cell r="AG3000">
            <v>0</v>
          </cell>
        </row>
        <row r="3001">
          <cell r="P3001">
            <v>0</v>
          </cell>
          <cell r="AG3001">
            <v>0</v>
          </cell>
        </row>
        <row r="3002">
          <cell r="P3002">
            <v>0</v>
          </cell>
          <cell r="AG3002">
            <v>0</v>
          </cell>
        </row>
        <row r="3003">
          <cell r="P3003">
            <v>0</v>
          </cell>
          <cell r="AG3003">
            <v>0</v>
          </cell>
        </row>
        <row r="3004">
          <cell r="P3004">
            <v>0</v>
          </cell>
          <cell r="AG3004">
            <v>0</v>
          </cell>
        </row>
        <row r="3005">
          <cell r="P3005">
            <v>0</v>
          </cell>
          <cell r="AG3005">
            <v>0</v>
          </cell>
        </row>
        <row r="3006">
          <cell r="P3006">
            <v>0</v>
          </cell>
          <cell r="AG3006">
            <v>0</v>
          </cell>
        </row>
        <row r="3007">
          <cell r="P3007">
            <v>0</v>
          </cell>
          <cell r="AG3007">
            <v>0</v>
          </cell>
        </row>
        <row r="3008">
          <cell r="P3008">
            <v>0</v>
          </cell>
          <cell r="AG3008">
            <v>0</v>
          </cell>
        </row>
        <row r="3009">
          <cell r="P3009">
            <v>0</v>
          </cell>
          <cell r="AG3009">
            <v>0</v>
          </cell>
        </row>
        <row r="3010">
          <cell r="P3010">
            <v>0</v>
          </cell>
          <cell r="AG3010">
            <v>0</v>
          </cell>
        </row>
        <row r="3011">
          <cell r="P3011">
            <v>0</v>
          </cell>
          <cell r="AG3011">
            <v>0</v>
          </cell>
        </row>
        <row r="3012">
          <cell r="P3012">
            <v>0</v>
          </cell>
          <cell r="AG3012">
            <v>0</v>
          </cell>
        </row>
        <row r="3013">
          <cell r="P3013">
            <v>0</v>
          </cell>
          <cell r="AG3013">
            <v>0</v>
          </cell>
        </row>
        <row r="3014">
          <cell r="P3014">
            <v>0</v>
          </cell>
          <cell r="AG3014">
            <v>0</v>
          </cell>
        </row>
        <row r="3015">
          <cell r="P3015">
            <v>0</v>
          </cell>
          <cell r="AG3015">
            <v>0</v>
          </cell>
        </row>
        <row r="3016">
          <cell r="P3016">
            <v>0</v>
          </cell>
          <cell r="AG3016">
            <v>0</v>
          </cell>
        </row>
        <row r="3017">
          <cell r="P3017">
            <v>8.0974500000000005E-2</v>
          </cell>
          <cell r="AG3017">
            <v>0.63174700000000006</v>
          </cell>
        </row>
        <row r="3018">
          <cell r="P3018">
            <v>0</v>
          </cell>
          <cell r="AG3018">
            <v>0</v>
          </cell>
        </row>
        <row r="3019">
          <cell r="P3019">
            <v>1.5467380000000001E-2</v>
          </cell>
          <cell r="AG3019">
            <v>0.12146028</v>
          </cell>
        </row>
        <row r="3020">
          <cell r="P3020">
            <v>0.20798179780000003</v>
          </cell>
          <cell r="AG3020">
            <v>1.6226996468000001</v>
          </cell>
        </row>
        <row r="3021">
          <cell r="P3021">
            <v>0</v>
          </cell>
          <cell r="AG3021">
            <v>0</v>
          </cell>
        </row>
        <row r="3022">
          <cell r="P3022">
            <v>0.15060480000000009</v>
          </cell>
          <cell r="AG3022">
            <v>1.1749888000000008</v>
          </cell>
        </row>
        <row r="3023">
          <cell r="P3023">
            <v>0.68022282103999998</v>
          </cell>
          <cell r="AG3023">
            <v>5.3071823742399999</v>
          </cell>
        </row>
        <row r="3024">
          <cell r="P3024">
            <v>0.18331649999999999</v>
          </cell>
          <cell r="AG3024">
            <v>1.4665319999999999</v>
          </cell>
        </row>
        <row r="3025">
          <cell r="P3025">
            <v>0</v>
          </cell>
          <cell r="AG3025">
            <v>0</v>
          </cell>
        </row>
        <row r="3026">
          <cell r="P3026">
            <v>0.27187047565695122</v>
          </cell>
          <cell r="AG3026">
            <v>2.1211669938929751</v>
          </cell>
        </row>
        <row r="3027">
          <cell r="P3027">
            <v>7.3987444749371994E-2</v>
          </cell>
          <cell r="AG3027">
            <v>0.57725917235263202</v>
          </cell>
        </row>
        <row r="3028">
          <cell r="P3028">
            <v>9.868898266347309E-2</v>
          </cell>
          <cell r="AG3028">
            <v>0.7699836187831488</v>
          </cell>
        </row>
        <row r="3029">
          <cell r="P3029">
            <v>0.20382216184400009</v>
          </cell>
          <cell r="AG3029">
            <v>1.5902456538640009</v>
          </cell>
        </row>
        <row r="3030">
          <cell r="P3030">
            <v>0</v>
          </cell>
          <cell r="AG3030">
            <v>0</v>
          </cell>
        </row>
        <row r="3031">
          <cell r="P3031">
            <v>2.1997979999999999</v>
          </cell>
          <cell r="AG3031">
            <v>17.162387999999996</v>
          </cell>
        </row>
        <row r="3032">
          <cell r="P3032">
            <v>0.48260375890927204</v>
          </cell>
          <cell r="AG3032">
            <v>3.9670028982342163</v>
          </cell>
        </row>
        <row r="3033">
          <cell r="P3033">
            <v>0</v>
          </cell>
          <cell r="AG3033">
            <v>0</v>
          </cell>
        </row>
        <row r="3034">
          <cell r="P3034">
            <v>0</v>
          </cell>
          <cell r="AG3034">
            <v>0</v>
          </cell>
        </row>
        <row r="3035">
          <cell r="P3035">
            <v>0</v>
          </cell>
          <cell r="AG3035">
            <v>0</v>
          </cell>
        </row>
        <row r="3036">
          <cell r="P3036">
            <v>0</v>
          </cell>
          <cell r="AG3036">
            <v>0</v>
          </cell>
        </row>
        <row r="3037">
          <cell r="P3037">
            <v>1.504661832E-2</v>
          </cell>
          <cell r="AG3037">
            <v>0.11739073391999998</v>
          </cell>
        </row>
        <row r="3038">
          <cell r="P3038">
            <v>0</v>
          </cell>
          <cell r="AG3038">
            <v>0</v>
          </cell>
        </row>
        <row r="3039">
          <cell r="P3039">
            <v>0.59440500000000007</v>
          </cell>
          <cell r="AG3039">
            <v>4.6374300000000002</v>
          </cell>
        </row>
        <row r="3040">
          <cell r="P3040">
            <v>0</v>
          </cell>
          <cell r="AG3040">
            <v>0</v>
          </cell>
        </row>
        <row r="3041">
          <cell r="P3041">
            <v>0</v>
          </cell>
          <cell r="AG3041">
            <v>0</v>
          </cell>
        </row>
        <row r="3042">
          <cell r="P3042">
            <v>3.95416666666666E-2</v>
          </cell>
          <cell r="AG3042">
            <v>0.51404166666666617</v>
          </cell>
        </row>
        <row r="3043">
          <cell r="P3043">
            <v>0</v>
          </cell>
          <cell r="AG3043">
            <v>0</v>
          </cell>
        </row>
        <row r="3044">
          <cell r="P3044">
            <v>0</v>
          </cell>
          <cell r="AG3044">
            <v>0</v>
          </cell>
        </row>
        <row r="3045">
          <cell r="P3045">
            <v>0</v>
          </cell>
          <cell r="AG3045">
            <v>0</v>
          </cell>
        </row>
        <row r="3046">
          <cell r="P3046">
            <v>0</v>
          </cell>
          <cell r="AG3046">
            <v>0</v>
          </cell>
        </row>
        <row r="3047">
          <cell r="P3047">
            <v>0.1</v>
          </cell>
          <cell r="AG3047">
            <v>0.79999999999999993</v>
          </cell>
        </row>
        <row r="3048">
          <cell r="P3048">
            <v>23.3</v>
          </cell>
          <cell r="AG3048">
            <v>25.400000000000002</v>
          </cell>
        </row>
        <row r="3049">
          <cell r="P3049">
            <v>0</v>
          </cell>
          <cell r="AG3049">
            <v>0</v>
          </cell>
        </row>
        <row r="3050">
          <cell r="P3050">
            <v>0</v>
          </cell>
          <cell r="AG3050">
            <v>0</v>
          </cell>
        </row>
        <row r="3051">
          <cell r="P3051">
            <v>0</v>
          </cell>
          <cell r="AG3051">
            <v>0</v>
          </cell>
        </row>
        <row r="3052">
          <cell r="P3052">
            <v>0</v>
          </cell>
          <cell r="AG3052">
            <v>0</v>
          </cell>
        </row>
        <row r="3053">
          <cell r="P3053">
            <v>0</v>
          </cell>
          <cell r="AG3053">
            <v>0</v>
          </cell>
        </row>
        <row r="3054">
          <cell r="P3054">
            <v>0.26300000000000001</v>
          </cell>
          <cell r="AG3054">
            <v>2.1039999999999996</v>
          </cell>
        </row>
        <row r="3055">
          <cell r="P3055">
            <v>0.29341114660000001</v>
          </cell>
          <cell r="AG3055">
            <v>2.3472891728</v>
          </cell>
        </row>
        <row r="3056">
          <cell r="P3056">
            <v>0</v>
          </cell>
          <cell r="AG3056">
            <v>0</v>
          </cell>
        </row>
        <row r="3057">
          <cell r="P3057">
            <v>0.05</v>
          </cell>
          <cell r="AG3057">
            <v>0.39999999999999997</v>
          </cell>
        </row>
        <row r="3058">
          <cell r="P3058">
            <v>0.1</v>
          </cell>
          <cell r="AG3058">
            <v>0.79999999999999993</v>
          </cell>
        </row>
        <row r="3059">
          <cell r="P3059">
            <v>0</v>
          </cell>
          <cell r="AG3059">
            <v>0</v>
          </cell>
        </row>
        <row r="3060">
          <cell r="P3060">
            <v>0.25</v>
          </cell>
          <cell r="AG3060">
            <v>2</v>
          </cell>
        </row>
        <row r="3061">
          <cell r="P3061">
            <v>0</v>
          </cell>
          <cell r="AG3061">
            <v>0</v>
          </cell>
        </row>
        <row r="3062">
          <cell r="P3062">
            <v>0</v>
          </cell>
          <cell r="AG3062">
            <v>0</v>
          </cell>
        </row>
        <row r="3063">
          <cell r="P3063">
            <v>0</v>
          </cell>
          <cell r="AG3063">
            <v>1.25</v>
          </cell>
        </row>
        <row r="3064">
          <cell r="P3064">
            <v>0</v>
          </cell>
          <cell r="AG3064">
            <v>0</v>
          </cell>
        </row>
        <row r="3065">
          <cell r="P3065">
            <v>0</v>
          </cell>
          <cell r="AG3065">
            <v>0</v>
          </cell>
        </row>
        <row r="3066">
          <cell r="P3066">
            <v>0</v>
          </cell>
          <cell r="AG3066">
            <v>0</v>
          </cell>
        </row>
        <row r="3067">
          <cell r="P3067">
            <v>0.33</v>
          </cell>
          <cell r="AG3067">
            <v>2.64</v>
          </cell>
        </row>
        <row r="3068">
          <cell r="P3068">
            <v>0</v>
          </cell>
          <cell r="AG3068">
            <v>0</v>
          </cell>
        </row>
        <row r="3069">
          <cell r="P3069">
            <v>0</v>
          </cell>
          <cell r="AG3069">
            <v>0</v>
          </cell>
        </row>
        <row r="3070">
          <cell r="P3070">
            <v>0</v>
          </cell>
          <cell r="AG3070">
            <v>0</v>
          </cell>
        </row>
        <row r="3071">
          <cell r="P3071">
            <v>0</v>
          </cell>
          <cell r="AG3071">
            <v>0</v>
          </cell>
        </row>
        <row r="3072">
          <cell r="P3072">
            <v>0</v>
          </cell>
          <cell r="AG3072">
            <v>0</v>
          </cell>
        </row>
        <row r="3073">
          <cell r="P3073">
            <v>0</v>
          </cell>
          <cell r="AG3073">
            <v>0</v>
          </cell>
        </row>
        <row r="3074">
          <cell r="P3074">
            <v>0</v>
          </cell>
          <cell r="AG3074">
            <v>0</v>
          </cell>
        </row>
        <row r="3075">
          <cell r="P3075">
            <v>0</v>
          </cell>
          <cell r="AG3075">
            <v>0</v>
          </cell>
        </row>
        <row r="3076">
          <cell r="P3076">
            <v>0</v>
          </cell>
          <cell r="AG3076">
            <v>0</v>
          </cell>
        </row>
        <row r="3077">
          <cell r="P3077">
            <v>0</v>
          </cell>
          <cell r="AG3077">
            <v>0</v>
          </cell>
        </row>
        <row r="3078">
          <cell r="P3078">
            <v>0</v>
          </cell>
          <cell r="AG3078">
            <v>0</v>
          </cell>
        </row>
        <row r="3079">
          <cell r="P3079">
            <v>0</v>
          </cell>
          <cell r="AG3079">
            <v>0</v>
          </cell>
        </row>
        <row r="3080">
          <cell r="P3080">
            <v>0</v>
          </cell>
          <cell r="AG3080">
            <v>0</v>
          </cell>
        </row>
        <row r="3081">
          <cell r="P3081">
            <v>0</v>
          </cell>
          <cell r="AG3081">
            <v>0</v>
          </cell>
        </row>
        <row r="3082">
          <cell r="P3082">
            <v>0</v>
          </cell>
          <cell r="AG3082">
            <v>0</v>
          </cell>
        </row>
        <row r="3083">
          <cell r="P3083">
            <v>0</v>
          </cell>
          <cell r="AG3083">
            <v>0</v>
          </cell>
        </row>
        <row r="3084">
          <cell r="P3084">
            <v>0</v>
          </cell>
          <cell r="AG3084">
            <v>0</v>
          </cell>
        </row>
        <row r="3085">
          <cell r="P3085">
            <v>0</v>
          </cell>
          <cell r="AG3085">
            <v>0</v>
          </cell>
        </row>
        <row r="3086">
          <cell r="P3086">
            <v>0</v>
          </cell>
          <cell r="AG3086">
            <v>0</v>
          </cell>
        </row>
        <row r="3087">
          <cell r="P3087">
            <v>0</v>
          </cell>
          <cell r="AG3087">
            <v>0</v>
          </cell>
        </row>
        <row r="3088">
          <cell r="P3088">
            <v>0</v>
          </cell>
          <cell r="AG3088">
            <v>0</v>
          </cell>
        </row>
        <row r="3089">
          <cell r="P3089">
            <v>0</v>
          </cell>
          <cell r="AG3089">
            <v>0</v>
          </cell>
        </row>
        <row r="3090">
          <cell r="P3090">
            <v>0</v>
          </cell>
          <cell r="AG3090">
            <v>0</v>
          </cell>
        </row>
        <row r="3091">
          <cell r="P3091">
            <v>0</v>
          </cell>
          <cell r="AG3091">
            <v>0</v>
          </cell>
        </row>
        <row r="3092">
          <cell r="P3092">
            <v>0</v>
          </cell>
          <cell r="AG3092">
            <v>0</v>
          </cell>
        </row>
        <row r="3093">
          <cell r="P3093">
            <v>0</v>
          </cell>
          <cell r="AG3093">
            <v>0</v>
          </cell>
        </row>
        <row r="3094">
          <cell r="P3094">
            <v>0</v>
          </cell>
          <cell r="AG3094">
            <v>0</v>
          </cell>
        </row>
        <row r="3095">
          <cell r="P3095">
            <v>0</v>
          </cell>
          <cell r="AG3095">
            <v>0</v>
          </cell>
        </row>
        <row r="3096">
          <cell r="P3096">
            <v>0</v>
          </cell>
          <cell r="AG3096">
            <v>0</v>
          </cell>
        </row>
        <row r="3097">
          <cell r="P3097">
            <v>0</v>
          </cell>
          <cell r="AG3097">
            <v>0</v>
          </cell>
        </row>
        <row r="3098">
          <cell r="P3098">
            <v>0</v>
          </cell>
          <cell r="AG3098">
            <v>0</v>
          </cell>
        </row>
        <row r="3099">
          <cell r="P3099">
            <v>0</v>
          </cell>
          <cell r="AG3099">
            <v>0</v>
          </cell>
        </row>
        <row r="3100">
          <cell r="P3100">
            <v>0</v>
          </cell>
          <cell r="AG3100">
            <v>0</v>
          </cell>
        </row>
        <row r="3101">
          <cell r="P3101">
            <v>0</v>
          </cell>
          <cell r="AG3101">
            <v>0</v>
          </cell>
        </row>
        <row r="3102">
          <cell r="P3102">
            <v>0</v>
          </cell>
          <cell r="AG3102">
            <v>0</v>
          </cell>
        </row>
        <row r="3103">
          <cell r="P3103">
            <v>0</v>
          </cell>
          <cell r="AG3103">
            <v>0</v>
          </cell>
        </row>
        <row r="3104">
          <cell r="P3104">
            <v>0</v>
          </cell>
          <cell r="AG3104">
            <v>0</v>
          </cell>
        </row>
        <row r="3105">
          <cell r="P3105">
            <v>0</v>
          </cell>
          <cell r="AG3105">
            <v>0</v>
          </cell>
        </row>
        <row r="3106">
          <cell r="P3106">
            <v>0</v>
          </cell>
          <cell r="AG3106">
            <v>0</v>
          </cell>
        </row>
        <row r="3107">
          <cell r="P3107">
            <v>0</v>
          </cell>
          <cell r="AG3107">
            <v>0</v>
          </cell>
        </row>
        <row r="3108">
          <cell r="P3108">
            <v>0.40509929078014201</v>
          </cell>
          <cell r="AG3108">
            <v>3.3218141843971618</v>
          </cell>
        </row>
        <row r="3109">
          <cell r="P3109">
            <v>0.85</v>
          </cell>
          <cell r="AG3109">
            <v>6.7999999999999989</v>
          </cell>
        </row>
        <row r="3110">
          <cell r="P3110">
            <v>0</v>
          </cell>
          <cell r="AG3110">
            <v>0</v>
          </cell>
        </row>
        <row r="3111">
          <cell r="P3111">
            <v>0</v>
          </cell>
          <cell r="AG3111">
            <v>0</v>
          </cell>
        </row>
        <row r="3112">
          <cell r="P3112">
            <v>0</v>
          </cell>
          <cell r="AG3112">
            <v>0</v>
          </cell>
        </row>
        <row r="3113">
          <cell r="P3113">
            <v>0</v>
          </cell>
          <cell r="AG3113">
            <v>0</v>
          </cell>
        </row>
        <row r="3114">
          <cell r="P3114">
            <v>0</v>
          </cell>
          <cell r="AG3114">
            <v>0</v>
          </cell>
        </row>
        <row r="3115">
          <cell r="P3115">
            <v>0</v>
          </cell>
          <cell r="AG3115">
            <v>0</v>
          </cell>
        </row>
        <row r="3116">
          <cell r="P3116">
            <v>0</v>
          </cell>
          <cell r="AG3116">
            <v>0</v>
          </cell>
        </row>
        <row r="3117">
          <cell r="P3117">
            <v>0</v>
          </cell>
          <cell r="AG3117">
            <v>0</v>
          </cell>
        </row>
        <row r="3118">
          <cell r="P3118">
            <v>0</v>
          </cell>
          <cell r="AG3118">
            <v>0</v>
          </cell>
        </row>
        <row r="3119">
          <cell r="P3119">
            <v>0</v>
          </cell>
          <cell r="AG3119">
            <v>0</v>
          </cell>
        </row>
        <row r="3120">
          <cell r="P3120">
            <v>0</v>
          </cell>
          <cell r="AG3120">
            <v>0</v>
          </cell>
        </row>
        <row r="3121">
          <cell r="P3121">
            <v>0</v>
          </cell>
          <cell r="AG3121">
            <v>0</v>
          </cell>
        </row>
        <row r="3122">
          <cell r="P3122">
            <v>0</v>
          </cell>
          <cell r="AG3122">
            <v>0</v>
          </cell>
        </row>
        <row r="3123">
          <cell r="P3123">
            <v>0</v>
          </cell>
          <cell r="AG3123">
            <v>0</v>
          </cell>
        </row>
        <row r="3124">
          <cell r="P3124">
            <v>0</v>
          </cell>
          <cell r="AG3124">
            <v>0</v>
          </cell>
        </row>
        <row r="3125">
          <cell r="P3125">
            <v>1.95</v>
          </cell>
          <cell r="AG3125">
            <v>16.525790638355389</v>
          </cell>
        </row>
        <row r="3126">
          <cell r="P3126">
            <v>0</v>
          </cell>
          <cell r="AG3126">
            <v>0</v>
          </cell>
        </row>
        <row r="3127">
          <cell r="P3127">
            <v>0</v>
          </cell>
          <cell r="AG3127">
            <v>0</v>
          </cell>
        </row>
        <row r="3128">
          <cell r="P3128">
            <v>0</v>
          </cell>
          <cell r="AG3128">
            <v>0</v>
          </cell>
        </row>
        <row r="3129">
          <cell r="P3129">
            <v>0</v>
          </cell>
          <cell r="AG3129">
            <v>0</v>
          </cell>
        </row>
        <row r="3130">
          <cell r="P3130">
            <v>0</v>
          </cell>
          <cell r="AG3130">
            <v>0</v>
          </cell>
        </row>
        <row r="3131">
          <cell r="P3131">
            <v>0</v>
          </cell>
          <cell r="AG3131">
            <v>0</v>
          </cell>
        </row>
        <row r="3132">
          <cell r="P3132">
            <v>0</v>
          </cell>
          <cell r="AG3132">
            <v>0</v>
          </cell>
        </row>
        <row r="3133">
          <cell r="P3133">
            <v>0</v>
          </cell>
          <cell r="AG3133">
            <v>0</v>
          </cell>
        </row>
        <row r="3134">
          <cell r="P3134">
            <v>0</v>
          </cell>
          <cell r="AG3134">
            <v>0</v>
          </cell>
        </row>
        <row r="3135">
          <cell r="P3135">
            <v>0</v>
          </cell>
          <cell r="AG3135">
            <v>0</v>
          </cell>
        </row>
        <row r="3136">
          <cell r="P3136">
            <v>0</v>
          </cell>
          <cell r="AG3136">
            <v>0</v>
          </cell>
        </row>
        <row r="3137">
          <cell r="P3137">
            <v>0</v>
          </cell>
          <cell r="AG3137">
            <v>0</v>
          </cell>
        </row>
        <row r="3138">
          <cell r="P3138">
            <v>0</v>
          </cell>
          <cell r="AG3138">
            <v>0</v>
          </cell>
        </row>
        <row r="3139">
          <cell r="P3139">
            <v>0</v>
          </cell>
          <cell r="AG3139">
            <v>0</v>
          </cell>
        </row>
        <row r="3140">
          <cell r="P3140">
            <v>0</v>
          </cell>
          <cell r="AG3140">
            <v>0</v>
          </cell>
        </row>
        <row r="3141">
          <cell r="P3141">
            <v>0</v>
          </cell>
          <cell r="AG3141">
            <v>0</v>
          </cell>
        </row>
        <row r="3142">
          <cell r="P3142">
            <v>0</v>
          </cell>
          <cell r="AG3142">
            <v>0</v>
          </cell>
        </row>
        <row r="3143">
          <cell r="P3143">
            <v>0</v>
          </cell>
          <cell r="AG3143">
            <v>0</v>
          </cell>
        </row>
        <row r="3144">
          <cell r="P3144">
            <v>0</v>
          </cell>
          <cell r="AG3144">
            <v>0</v>
          </cell>
        </row>
        <row r="3145">
          <cell r="P3145">
            <v>0</v>
          </cell>
          <cell r="AG3145">
            <v>0</v>
          </cell>
        </row>
        <row r="3146">
          <cell r="P3146">
            <v>0</v>
          </cell>
          <cell r="AG3146">
            <v>0</v>
          </cell>
        </row>
        <row r="3147">
          <cell r="P3147">
            <v>0</v>
          </cell>
          <cell r="AG3147">
            <v>0</v>
          </cell>
        </row>
        <row r="3148">
          <cell r="P3148">
            <v>0.69964409999999999</v>
          </cell>
          <cell r="AG3148">
            <v>5.4584846000000002</v>
          </cell>
        </row>
        <row r="3149">
          <cell r="P3149">
            <v>0</v>
          </cell>
          <cell r="AG3149">
            <v>0</v>
          </cell>
        </row>
        <row r="3150">
          <cell r="P3150">
            <v>0.21015630000000002</v>
          </cell>
          <cell r="AG3150">
            <v>1.6395977999999998</v>
          </cell>
        </row>
        <row r="3151">
          <cell r="P3151">
            <v>1.5843987930000001</v>
          </cell>
          <cell r="AG3151">
            <v>12.361165358000001</v>
          </cell>
        </row>
        <row r="3152">
          <cell r="P3152">
            <v>0</v>
          </cell>
          <cell r="AG3152">
            <v>0</v>
          </cell>
        </row>
        <row r="3153">
          <cell r="P3153">
            <v>2.4453744000000004</v>
          </cell>
          <cell r="AG3153">
            <v>19.078326400000002</v>
          </cell>
        </row>
        <row r="3154">
          <cell r="P3154">
            <v>5.1819160524000001</v>
          </cell>
          <cell r="AG3154">
            <v>40.428281994399995</v>
          </cell>
        </row>
        <row r="3155">
          <cell r="P3155">
            <v>1.27373425</v>
          </cell>
          <cell r="AG3155">
            <v>10.189874000000001</v>
          </cell>
        </row>
        <row r="3156">
          <cell r="P3156">
            <v>0</v>
          </cell>
          <cell r="AG3156">
            <v>0</v>
          </cell>
        </row>
        <row r="3157">
          <cell r="P3157">
            <v>2.0711007311198895</v>
          </cell>
          <cell r="AG3157">
            <v>16.158317415764181</v>
          </cell>
        </row>
        <row r="3158">
          <cell r="P3158">
            <v>0.56363402662182005</v>
          </cell>
          <cell r="AG3158">
            <v>4.3973609644549194</v>
          </cell>
        </row>
        <row r="3159">
          <cell r="P3159">
            <v>0.75180956539651955</v>
          </cell>
          <cell r="AG3159">
            <v>5.8654692219223952</v>
          </cell>
        </row>
        <row r="3160">
          <cell r="P3160">
            <v>1.5527108171400001</v>
          </cell>
          <cell r="AG3160">
            <v>12.11394205084</v>
          </cell>
        </row>
        <row r="3161">
          <cell r="P3161">
            <v>0</v>
          </cell>
          <cell r="AG3161">
            <v>0</v>
          </cell>
        </row>
        <row r="3162">
          <cell r="P3162">
            <v>15.284810999999999</v>
          </cell>
          <cell r="AG3162">
            <v>119.24906600000001</v>
          </cell>
        </row>
        <row r="3163">
          <cell r="P3163">
            <v>2.8956225534556324</v>
          </cell>
          <cell r="AG3163">
            <v>23.802017389405293</v>
          </cell>
        </row>
        <row r="3164">
          <cell r="P3164">
            <v>0</v>
          </cell>
          <cell r="AG3164">
            <v>0</v>
          </cell>
        </row>
        <row r="3165">
          <cell r="P3165">
            <v>0</v>
          </cell>
          <cell r="AG3165">
            <v>0</v>
          </cell>
        </row>
        <row r="3166">
          <cell r="P3166">
            <v>0</v>
          </cell>
          <cell r="AG3166">
            <v>0</v>
          </cell>
        </row>
        <row r="3167">
          <cell r="P3167">
            <v>0</v>
          </cell>
          <cell r="AG3167">
            <v>0</v>
          </cell>
        </row>
        <row r="3168">
          <cell r="P3168">
            <v>0.10454810724000001</v>
          </cell>
          <cell r="AG3168">
            <v>0.81566361143999988</v>
          </cell>
        </row>
        <row r="3169">
          <cell r="P3169">
            <v>0</v>
          </cell>
          <cell r="AG3169">
            <v>0</v>
          </cell>
        </row>
        <row r="3170">
          <cell r="P3170">
            <v>4.1608350000000005</v>
          </cell>
          <cell r="AG3170">
            <v>32.462009999999999</v>
          </cell>
        </row>
        <row r="3171">
          <cell r="P3171">
            <v>0.55000000000000004</v>
          </cell>
          <cell r="AG3171">
            <v>4.3999999999999995</v>
          </cell>
        </row>
        <row r="3172">
          <cell r="P3172">
            <v>0</v>
          </cell>
          <cell r="AG3172">
            <v>0</v>
          </cell>
        </row>
        <row r="3173">
          <cell r="P3173">
            <v>0.17574374999999998</v>
          </cell>
          <cell r="AG3173">
            <v>2.2846687500000002</v>
          </cell>
        </row>
        <row r="3174">
          <cell r="P3174">
            <v>0</v>
          </cell>
          <cell r="AG3174">
            <v>0</v>
          </cell>
        </row>
        <row r="3175">
          <cell r="P3175">
            <v>0</v>
          </cell>
          <cell r="AG3175">
            <v>0</v>
          </cell>
        </row>
        <row r="3176">
          <cell r="P3176">
            <v>0</v>
          </cell>
          <cell r="AG3176">
            <v>0</v>
          </cell>
        </row>
        <row r="3177">
          <cell r="P3177">
            <v>0</v>
          </cell>
          <cell r="AG3177">
            <v>0</v>
          </cell>
        </row>
        <row r="3178">
          <cell r="P3178">
            <v>0</v>
          </cell>
          <cell r="AG3178">
            <v>0</v>
          </cell>
        </row>
        <row r="3179">
          <cell r="P3179">
            <v>0</v>
          </cell>
          <cell r="AG3179">
            <v>0</v>
          </cell>
        </row>
        <row r="3180">
          <cell r="P3180">
            <v>0</v>
          </cell>
          <cell r="AG3180">
            <v>28</v>
          </cell>
        </row>
        <row r="3181">
          <cell r="P3181">
            <v>0</v>
          </cell>
          <cell r="AG3181">
            <v>0</v>
          </cell>
        </row>
        <row r="3182">
          <cell r="P3182">
            <v>0</v>
          </cell>
          <cell r="AG3182">
            <v>0</v>
          </cell>
        </row>
        <row r="3183">
          <cell r="P3183">
            <v>0</v>
          </cell>
          <cell r="AG3183">
            <v>0</v>
          </cell>
        </row>
        <row r="3184">
          <cell r="P3184">
            <v>0</v>
          </cell>
          <cell r="AG3184">
            <v>0</v>
          </cell>
        </row>
        <row r="3185">
          <cell r="P3185">
            <v>0</v>
          </cell>
          <cell r="AG3185">
            <v>0</v>
          </cell>
        </row>
        <row r="3186">
          <cell r="P3186">
            <v>1.467055733</v>
          </cell>
          <cell r="AG3186">
            <v>11.736445864000002</v>
          </cell>
        </row>
        <row r="3187">
          <cell r="P3187">
            <v>0</v>
          </cell>
          <cell r="AG3187">
            <v>0</v>
          </cell>
        </row>
        <row r="3188">
          <cell r="P3188">
            <v>0</v>
          </cell>
          <cell r="AG3188">
            <v>0</v>
          </cell>
        </row>
        <row r="3189">
          <cell r="P3189">
            <v>0</v>
          </cell>
          <cell r="AG3189">
            <v>0</v>
          </cell>
        </row>
        <row r="3190">
          <cell r="P3190">
            <v>0</v>
          </cell>
          <cell r="AG3190">
            <v>0</v>
          </cell>
        </row>
        <row r="3191">
          <cell r="P3191">
            <v>0</v>
          </cell>
          <cell r="AG3191">
            <v>0</v>
          </cell>
        </row>
        <row r="3192">
          <cell r="P3192">
            <v>0</v>
          </cell>
          <cell r="AG3192">
            <v>0</v>
          </cell>
        </row>
        <row r="3193">
          <cell r="P3193">
            <v>0</v>
          </cell>
          <cell r="AG3193">
            <v>0</v>
          </cell>
        </row>
        <row r="3194">
          <cell r="P3194">
            <v>0</v>
          </cell>
          <cell r="AG3194">
            <v>0</v>
          </cell>
        </row>
        <row r="3195">
          <cell r="P3195">
            <v>0</v>
          </cell>
          <cell r="AG3195">
            <v>0</v>
          </cell>
        </row>
        <row r="3196">
          <cell r="P3196">
            <v>0</v>
          </cell>
          <cell r="AG3196">
            <v>0</v>
          </cell>
        </row>
        <row r="3197">
          <cell r="P3197">
            <v>0</v>
          </cell>
          <cell r="AG3197">
            <v>0</v>
          </cell>
        </row>
        <row r="3198">
          <cell r="P3198">
            <v>0</v>
          </cell>
          <cell r="AG3198">
            <v>0</v>
          </cell>
        </row>
        <row r="3199">
          <cell r="P3199">
            <v>0</v>
          </cell>
          <cell r="AG3199">
            <v>0</v>
          </cell>
        </row>
        <row r="3200">
          <cell r="P3200">
            <v>0</v>
          </cell>
          <cell r="AG3200">
            <v>0</v>
          </cell>
        </row>
        <row r="3201">
          <cell r="P3201">
            <v>0</v>
          </cell>
          <cell r="AG3201">
            <v>0</v>
          </cell>
        </row>
        <row r="3202">
          <cell r="P3202">
            <v>0</v>
          </cell>
          <cell r="AG3202">
            <v>0</v>
          </cell>
        </row>
        <row r="3203">
          <cell r="P3203">
            <v>0</v>
          </cell>
          <cell r="AG3203">
            <v>0</v>
          </cell>
        </row>
        <row r="3204">
          <cell r="P3204">
            <v>0</v>
          </cell>
          <cell r="AG3204">
            <v>0</v>
          </cell>
        </row>
        <row r="3205">
          <cell r="P3205">
            <v>0</v>
          </cell>
          <cell r="AG3205">
            <v>0</v>
          </cell>
        </row>
        <row r="3206">
          <cell r="P3206">
            <v>0</v>
          </cell>
          <cell r="AG3206">
            <v>0</v>
          </cell>
        </row>
        <row r="3207">
          <cell r="P3207">
            <v>0</v>
          </cell>
          <cell r="AG3207">
            <v>0</v>
          </cell>
        </row>
        <row r="3208">
          <cell r="P3208">
            <v>0</v>
          </cell>
          <cell r="AG3208">
            <v>0</v>
          </cell>
        </row>
        <row r="3209">
          <cell r="P3209">
            <v>0</v>
          </cell>
          <cell r="AG3209">
            <v>0</v>
          </cell>
        </row>
        <row r="3210">
          <cell r="P3210">
            <v>0</v>
          </cell>
          <cell r="AG3210">
            <v>0</v>
          </cell>
        </row>
        <row r="3211">
          <cell r="P3211">
            <v>0</v>
          </cell>
          <cell r="AG3211">
            <v>0</v>
          </cell>
        </row>
        <row r="3212">
          <cell r="P3212">
            <v>1</v>
          </cell>
          <cell r="AG3212">
            <v>3</v>
          </cell>
        </row>
        <row r="3213">
          <cell r="P3213">
            <v>0</v>
          </cell>
          <cell r="AG3213">
            <v>0</v>
          </cell>
        </row>
        <row r="3214">
          <cell r="P3214">
            <v>0</v>
          </cell>
          <cell r="AG3214">
            <v>0</v>
          </cell>
        </row>
        <row r="3215">
          <cell r="P3215">
            <v>0</v>
          </cell>
          <cell r="AG3215">
            <v>0</v>
          </cell>
        </row>
        <row r="3216">
          <cell r="P3216">
            <v>0</v>
          </cell>
          <cell r="AG3216">
            <v>0</v>
          </cell>
        </row>
        <row r="3217">
          <cell r="P3217">
            <v>0</v>
          </cell>
          <cell r="AG3217">
            <v>0</v>
          </cell>
        </row>
        <row r="3218">
          <cell r="P3218">
            <v>0</v>
          </cell>
          <cell r="AG3218">
            <v>0</v>
          </cell>
        </row>
        <row r="3219">
          <cell r="P3219">
            <v>0</v>
          </cell>
          <cell r="AG3219">
            <v>0</v>
          </cell>
        </row>
        <row r="3220">
          <cell r="P3220">
            <v>0</v>
          </cell>
          <cell r="AG3220">
            <v>0</v>
          </cell>
        </row>
        <row r="3221">
          <cell r="P3221">
            <v>0</v>
          </cell>
          <cell r="AG3221">
            <v>0</v>
          </cell>
        </row>
        <row r="3222">
          <cell r="P3222">
            <v>0</v>
          </cell>
          <cell r="AG3222">
            <v>0</v>
          </cell>
        </row>
        <row r="3223">
          <cell r="P3223">
            <v>0</v>
          </cell>
          <cell r="AG3223">
            <v>0</v>
          </cell>
        </row>
        <row r="3224">
          <cell r="P3224">
            <v>0</v>
          </cell>
          <cell r="AG3224">
            <v>0</v>
          </cell>
        </row>
        <row r="3225">
          <cell r="P3225">
            <v>0</v>
          </cell>
          <cell r="AG3225">
            <v>0</v>
          </cell>
        </row>
        <row r="3226">
          <cell r="P3226">
            <v>0</v>
          </cell>
          <cell r="AG3226">
            <v>0</v>
          </cell>
        </row>
        <row r="3227">
          <cell r="P3227">
            <v>0</v>
          </cell>
          <cell r="AG3227">
            <v>0</v>
          </cell>
        </row>
        <row r="3228">
          <cell r="P3228">
            <v>0</v>
          </cell>
          <cell r="AG3228">
            <v>0</v>
          </cell>
        </row>
        <row r="3229">
          <cell r="P3229">
            <v>5.2271999999999998</v>
          </cell>
          <cell r="AG3229">
            <v>44.75990845225013</v>
          </cell>
        </row>
        <row r="3230">
          <cell r="P3230">
            <v>0.84001799999999993</v>
          </cell>
          <cell r="AG3230">
            <v>7.0994914009276515</v>
          </cell>
        </row>
        <row r="3231">
          <cell r="P3231">
            <v>0</v>
          </cell>
          <cell r="AG3231">
            <v>0</v>
          </cell>
        </row>
        <row r="3232">
          <cell r="P3232">
            <v>0</v>
          </cell>
          <cell r="AG3232">
            <v>0</v>
          </cell>
        </row>
        <row r="3233">
          <cell r="P3233">
            <v>0</v>
          </cell>
          <cell r="AG3233">
            <v>0</v>
          </cell>
        </row>
        <row r="3234">
          <cell r="P3234">
            <v>0</v>
          </cell>
          <cell r="AG3234">
            <v>0</v>
          </cell>
        </row>
        <row r="3235">
          <cell r="P3235">
            <v>0</v>
          </cell>
          <cell r="AG3235">
            <v>0</v>
          </cell>
        </row>
        <row r="3236">
          <cell r="P3236">
            <v>0</v>
          </cell>
          <cell r="AG3236">
            <v>0</v>
          </cell>
        </row>
        <row r="3237">
          <cell r="P3237">
            <v>0</v>
          </cell>
          <cell r="AG3237">
            <v>0</v>
          </cell>
        </row>
        <row r="3238">
          <cell r="P3238">
            <v>0</v>
          </cell>
          <cell r="AG3238">
            <v>0</v>
          </cell>
        </row>
        <row r="3239">
          <cell r="P3239">
            <v>2.835695035460994</v>
          </cell>
          <cell r="AG3239">
            <v>23.252699290780132</v>
          </cell>
        </row>
        <row r="3240">
          <cell r="P3240">
            <v>0</v>
          </cell>
          <cell r="AG3240">
            <v>0</v>
          </cell>
        </row>
        <row r="3241">
          <cell r="P3241">
            <v>0</v>
          </cell>
          <cell r="AG3241">
            <v>0</v>
          </cell>
        </row>
        <row r="3242">
          <cell r="P3242">
            <v>0</v>
          </cell>
          <cell r="AG3242">
            <v>0</v>
          </cell>
        </row>
        <row r="3243">
          <cell r="P3243">
            <v>0</v>
          </cell>
          <cell r="AG3243">
            <v>0</v>
          </cell>
        </row>
        <row r="3244">
          <cell r="P3244">
            <v>0</v>
          </cell>
          <cell r="AG3244">
            <v>0</v>
          </cell>
        </row>
        <row r="3245">
          <cell r="P3245">
            <v>0</v>
          </cell>
          <cell r="AG3245">
            <v>0</v>
          </cell>
        </row>
        <row r="3246">
          <cell r="P3246">
            <v>0</v>
          </cell>
          <cell r="AG3246">
            <v>0</v>
          </cell>
        </row>
        <row r="3247">
          <cell r="P3247">
            <v>0</v>
          </cell>
          <cell r="AG3247">
            <v>0</v>
          </cell>
        </row>
        <row r="3248">
          <cell r="P3248">
            <v>0</v>
          </cell>
          <cell r="AG3248">
            <v>0</v>
          </cell>
        </row>
        <row r="3249">
          <cell r="P3249">
            <v>0</v>
          </cell>
          <cell r="AG3249">
            <v>0</v>
          </cell>
        </row>
        <row r="3250">
          <cell r="P3250">
            <v>0</v>
          </cell>
          <cell r="AG3250">
            <v>0</v>
          </cell>
        </row>
        <row r="3251">
          <cell r="P3251">
            <v>0</v>
          </cell>
          <cell r="AG3251">
            <v>0</v>
          </cell>
        </row>
        <row r="3252">
          <cell r="P3252">
            <v>0</v>
          </cell>
          <cell r="AG3252">
            <v>0</v>
          </cell>
        </row>
        <row r="3253">
          <cell r="P3253">
            <v>0</v>
          </cell>
          <cell r="AG3253">
            <v>0</v>
          </cell>
        </row>
        <row r="3254">
          <cell r="P3254">
            <v>0</v>
          </cell>
          <cell r="AG3254">
            <v>0</v>
          </cell>
        </row>
        <row r="3255">
          <cell r="P3255">
            <v>0</v>
          </cell>
          <cell r="AG3255">
            <v>0</v>
          </cell>
        </row>
        <row r="3256">
          <cell r="P3256">
            <v>0</v>
          </cell>
          <cell r="AG3256">
            <v>0</v>
          </cell>
        </row>
        <row r="3257">
          <cell r="P3257">
            <v>0</v>
          </cell>
          <cell r="AG3257">
            <v>0</v>
          </cell>
        </row>
        <row r="3258">
          <cell r="P3258">
            <v>0</v>
          </cell>
          <cell r="AG3258">
            <v>0</v>
          </cell>
        </row>
        <row r="3259">
          <cell r="P3259">
            <v>0</v>
          </cell>
          <cell r="AG3259">
            <v>0</v>
          </cell>
        </row>
        <row r="3260">
          <cell r="P3260">
            <v>0</v>
          </cell>
          <cell r="AG3260">
            <v>0</v>
          </cell>
        </row>
        <row r="3261">
          <cell r="P3261">
            <v>0</v>
          </cell>
          <cell r="AG3261">
            <v>0</v>
          </cell>
        </row>
        <row r="3262">
          <cell r="P3262">
            <v>0</v>
          </cell>
          <cell r="AG3262">
            <v>0</v>
          </cell>
        </row>
        <row r="3263">
          <cell r="P3263">
            <v>0</v>
          </cell>
          <cell r="AG3263">
            <v>0</v>
          </cell>
        </row>
        <row r="3264">
          <cell r="P3264">
            <v>0</v>
          </cell>
          <cell r="AG3264">
            <v>0</v>
          </cell>
        </row>
        <row r="3265">
          <cell r="P3265">
            <v>0</v>
          </cell>
          <cell r="AG3265">
            <v>0</v>
          </cell>
        </row>
        <row r="3266">
          <cell r="P3266">
            <v>0</v>
          </cell>
          <cell r="AG3266">
            <v>0</v>
          </cell>
        </row>
        <row r="3267">
          <cell r="P3267">
            <v>0</v>
          </cell>
          <cell r="AG3267">
            <v>0</v>
          </cell>
        </row>
        <row r="3268">
          <cell r="P3268">
            <v>0</v>
          </cell>
          <cell r="AG3268">
            <v>0</v>
          </cell>
        </row>
        <row r="3269">
          <cell r="P3269">
            <v>0</v>
          </cell>
          <cell r="AG3269">
            <v>0</v>
          </cell>
        </row>
        <row r="3270">
          <cell r="P3270">
            <v>0</v>
          </cell>
          <cell r="AG3270">
            <v>0</v>
          </cell>
        </row>
        <row r="3271">
          <cell r="P3271">
            <v>0</v>
          </cell>
          <cell r="AG3271">
            <v>0</v>
          </cell>
        </row>
        <row r="3272">
          <cell r="P3272">
            <v>0</v>
          </cell>
          <cell r="AG3272">
            <v>0</v>
          </cell>
        </row>
        <row r="3273">
          <cell r="P3273">
            <v>0</v>
          </cell>
          <cell r="AG3273">
            <v>0</v>
          </cell>
        </row>
        <row r="3274">
          <cell r="P3274">
            <v>0</v>
          </cell>
          <cell r="AG3274">
            <v>0</v>
          </cell>
        </row>
        <row r="3275">
          <cell r="P3275">
            <v>0</v>
          </cell>
          <cell r="AG3275">
            <v>0</v>
          </cell>
        </row>
        <row r="3276">
          <cell r="P3276">
            <v>0</v>
          </cell>
          <cell r="AG3276">
            <v>0</v>
          </cell>
        </row>
        <row r="3277">
          <cell r="P3277">
            <v>0</v>
          </cell>
          <cell r="AG3277">
            <v>0</v>
          </cell>
        </row>
        <row r="3278">
          <cell r="P3278">
            <v>0</v>
          </cell>
          <cell r="AG3278">
            <v>0</v>
          </cell>
        </row>
        <row r="3279">
          <cell r="P3279">
            <v>3.4497467999999998</v>
          </cell>
          <cell r="AG3279">
            <v>26.914240799999998</v>
          </cell>
        </row>
        <row r="3280">
          <cell r="P3280">
            <v>0</v>
          </cell>
          <cell r="AG3280">
            <v>0</v>
          </cell>
        </row>
        <row r="3281">
          <cell r="P3281">
            <v>0.121144</v>
          </cell>
          <cell r="AG3281">
            <v>0.96915200000000012</v>
          </cell>
        </row>
        <row r="3282">
          <cell r="P3282">
            <v>1.857109114818182</v>
          </cell>
          <cell r="AG3282">
            <v>14.490838132545456</v>
          </cell>
        </row>
        <row r="3283">
          <cell r="P3283">
            <v>0</v>
          </cell>
          <cell r="AG3283">
            <v>0</v>
          </cell>
        </row>
        <row r="3284">
          <cell r="P3284">
            <v>1.7121447272727301</v>
          </cell>
          <cell r="AG3284">
            <v>13.357813818181839</v>
          </cell>
        </row>
        <row r="3285">
          <cell r="P3285">
            <v>6.0738392225818201</v>
          </cell>
          <cell r="AG3285">
            <v>47.393564715854552</v>
          </cell>
        </row>
        <row r="3286">
          <cell r="P3286">
            <v>1.38044225</v>
          </cell>
          <cell r="AG3286">
            <v>11.043538</v>
          </cell>
        </row>
        <row r="3287">
          <cell r="P3287">
            <v>0</v>
          </cell>
          <cell r="AG3287">
            <v>0</v>
          </cell>
        </row>
        <row r="3288">
          <cell r="P3288">
            <v>2.4275832968709814</v>
          </cell>
          <cell r="AG3288">
            <v>18.942191564049516</v>
          </cell>
        </row>
        <row r="3289">
          <cell r="P3289">
            <v>0.66064799650542005</v>
          </cell>
          <cell r="AG3289">
            <v>5.1549707572717205</v>
          </cell>
        </row>
        <row r="3290">
          <cell r="P3290">
            <v>0.88121273676416689</v>
          </cell>
          <cell r="AG3290">
            <v>6.8760155377499768</v>
          </cell>
        </row>
        <row r="3291">
          <cell r="P3291">
            <v>1.819966932521818</v>
          </cell>
          <cell r="AG3291">
            <v>14.201021369894544</v>
          </cell>
        </row>
        <row r="3292">
          <cell r="P3292">
            <v>0</v>
          </cell>
          <cell r="AG3292">
            <v>0</v>
          </cell>
        </row>
        <row r="3293">
          <cell r="P3293">
            <v>17.064806999999998</v>
          </cell>
          <cell r="AG3293">
            <v>133.13624200000001</v>
          </cell>
        </row>
        <row r="3294">
          <cell r="P3294">
            <v>2.1372452180267763</v>
          </cell>
          <cell r="AG3294">
            <v>17.568155692180106</v>
          </cell>
        </row>
        <row r="3295">
          <cell r="P3295">
            <v>0</v>
          </cell>
          <cell r="AG3295">
            <v>0</v>
          </cell>
        </row>
        <row r="3296">
          <cell r="P3296">
            <v>0</v>
          </cell>
          <cell r="AG3296">
            <v>0</v>
          </cell>
        </row>
        <row r="3297">
          <cell r="P3297">
            <v>0</v>
          </cell>
          <cell r="AG3297">
            <v>0</v>
          </cell>
        </row>
        <row r="3298">
          <cell r="P3298">
            <v>0</v>
          </cell>
          <cell r="AG3298">
            <v>0</v>
          </cell>
        </row>
        <row r="3299">
          <cell r="P3299">
            <v>0.11672327987999999</v>
          </cell>
          <cell r="AG3299">
            <v>0.9106518952799999</v>
          </cell>
        </row>
        <row r="3300">
          <cell r="P3300">
            <v>0</v>
          </cell>
          <cell r="AG3300">
            <v>0</v>
          </cell>
        </row>
        <row r="3301">
          <cell r="P3301">
            <v>2.3776199999999998</v>
          </cell>
          <cell r="AG3301">
            <v>18.549720000000001</v>
          </cell>
        </row>
        <row r="3302">
          <cell r="P3302">
            <v>0.11</v>
          </cell>
          <cell r="AG3302">
            <v>0.88</v>
          </cell>
        </row>
        <row r="3303">
          <cell r="P3303">
            <v>0</v>
          </cell>
          <cell r="AG3303">
            <v>0</v>
          </cell>
        </row>
        <row r="3304">
          <cell r="P3304">
            <v>0.12945833333333301</v>
          </cell>
          <cell r="AG3304">
            <v>1.6829583333333309</v>
          </cell>
        </row>
        <row r="3305">
          <cell r="P3305">
            <v>0</v>
          </cell>
          <cell r="AG3305">
            <v>0</v>
          </cell>
        </row>
        <row r="3306">
          <cell r="P3306">
            <v>0</v>
          </cell>
          <cell r="AG3306">
            <v>0</v>
          </cell>
        </row>
        <row r="3307">
          <cell r="P3307">
            <v>0</v>
          </cell>
          <cell r="AG3307">
            <v>0.27368000000000003</v>
          </cell>
        </row>
        <row r="3308">
          <cell r="P3308">
            <v>0</v>
          </cell>
          <cell r="AG3308">
            <v>0</v>
          </cell>
        </row>
        <row r="3309">
          <cell r="P3309">
            <v>0</v>
          </cell>
          <cell r="AG3309">
            <v>0</v>
          </cell>
        </row>
        <row r="3310">
          <cell r="P3310">
            <v>0</v>
          </cell>
          <cell r="AG3310">
            <v>0</v>
          </cell>
        </row>
        <row r="3311">
          <cell r="P3311">
            <v>0</v>
          </cell>
          <cell r="AG3311">
            <v>0</v>
          </cell>
        </row>
        <row r="3312">
          <cell r="P3312">
            <v>0</v>
          </cell>
          <cell r="AG3312">
            <v>0</v>
          </cell>
        </row>
        <row r="3313">
          <cell r="P3313">
            <v>0.5</v>
          </cell>
          <cell r="AG3313">
            <v>4</v>
          </cell>
        </row>
        <row r="3314">
          <cell r="P3314">
            <v>0</v>
          </cell>
          <cell r="AG3314">
            <v>0</v>
          </cell>
        </row>
        <row r="3315">
          <cell r="P3315">
            <v>0</v>
          </cell>
          <cell r="AG3315">
            <v>0</v>
          </cell>
        </row>
        <row r="3316">
          <cell r="P3316">
            <v>0.1</v>
          </cell>
          <cell r="AG3316">
            <v>0.79999999999999993</v>
          </cell>
        </row>
        <row r="3317">
          <cell r="P3317">
            <v>0.22005835994999998</v>
          </cell>
          <cell r="AG3317">
            <v>1.7604668795999996</v>
          </cell>
        </row>
        <row r="3318">
          <cell r="P3318">
            <v>0</v>
          </cell>
          <cell r="AG3318">
            <v>0</v>
          </cell>
        </row>
        <row r="3319">
          <cell r="P3319">
            <v>0.1</v>
          </cell>
          <cell r="AG3319">
            <v>0.79999999999999993</v>
          </cell>
        </row>
        <row r="3320">
          <cell r="P3320">
            <v>1</v>
          </cell>
          <cell r="AG3320">
            <v>8</v>
          </cell>
        </row>
        <row r="3321">
          <cell r="P3321">
            <v>0</v>
          </cell>
          <cell r="AG3321">
            <v>0</v>
          </cell>
        </row>
        <row r="3322">
          <cell r="P3322">
            <v>0.5</v>
          </cell>
          <cell r="AG3322">
            <v>4</v>
          </cell>
        </row>
        <row r="3323">
          <cell r="P3323">
            <v>0.05</v>
          </cell>
          <cell r="AG3323">
            <v>0.39999999999999997</v>
          </cell>
        </row>
        <row r="3324">
          <cell r="P3324">
            <v>0</v>
          </cell>
          <cell r="AG3324">
            <v>0</v>
          </cell>
        </row>
        <row r="3325">
          <cell r="P3325">
            <v>0</v>
          </cell>
          <cell r="AG3325">
            <v>0</v>
          </cell>
        </row>
        <row r="3326">
          <cell r="P3326">
            <v>0.2</v>
          </cell>
          <cell r="AG3326">
            <v>1.5999999999999999</v>
          </cell>
        </row>
        <row r="3327">
          <cell r="P3327">
            <v>0</v>
          </cell>
          <cell r="AG3327">
            <v>0</v>
          </cell>
        </row>
        <row r="3328">
          <cell r="P3328">
            <v>0</v>
          </cell>
          <cell r="AG3328">
            <v>0</v>
          </cell>
        </row>
        <row r="3329">
          <cell r="P3329">
            <v>2.85</v>
          </cell>
          <cell r="AG3329">
            <v>22.800000000000004</v>
          </cell>
        </row>
        <row r="3330">
          <cell r="P3330">
            <v>0</v>
          </cell>
          <cell r="AG3330">
            <v>0</v>
          </cell>
        </row>
        <row r="3331">
          <cell r="P3331">
            <v>0</v>
          </cell>
          <cell r="AG3331">
            <v>0</v>
          </cell>
        </row>
        <row r="3332">
          <cell r="P3332">
            <v>0</v>
          </cell>
          <cell r="AG3332">
            <v>0</v>
          </cell>
        </row>
        <row r="3333">
          <cell r="P3333">
            <v>0</v>
          </cell>
          <cell r="AG3333">
            <v>0</v>
          </cell>
        </row>
        <row r="3334">
          <cell r="P3334">
            <v>0</v>
          </cell>
          <cell r="AG3334">
            <v>0</v>
          </cell>
        </row>
        <row r="3335">
          <cell r="P3335">
            <v>0.1</v>
          </cell>
          <cell r="AG3335">
            <v>0.4</v>
          </cell>
        </row>
        <row r="3336">
          <cell r="P3336">
            <v>0.5</v>
          </cell>
          <cell r="AG3336">
            <v>4</v>
          </cell>
        </row>
        <row r="3337">
          <cell r="P3337">
            <v>0</v>
          </cell>
          <cell r="AG3337">
            <v>0</v>
          </cell>
        </row>
        <row r="3338">
          <cell r="P3338">
            <v>0.2</v>
          </cell>
          <cell r="AG3338">
            <v>1.5999999999999999</v>
          </cell>
        </row>
        <row r="3339">
          <cell r="P3339">
            <v>0</v>
          </cell>
          <cell r="AG3339">
            <v>0</v>
          </cell>
        </row>
        <row r="3340">
          <cell r="P3340">
            <v>0</v>
          </cell>
          <cell r="AG3340">
            <v>0</v>
          </cell>
        </row>
        <row r="3341">
          <cell r="P3341">
            <v>0</v>
          </cell>
          <cell r="AG3341">
            <v>0</v>
          </cell>
        </row>
        <row r="3342">
          <cell r="P3342">
            <v>0</v>
          </cell>
          <cell r="AG3342">
            <v>0</v>
          </cell>
        </row>
        <row r="3343">
          <cell r="P3343">
            <v>0</v>
          </cell>
          <cell r="AG3343">
            <v>0</v>
          </cell>
        </row>
        <row r="3344">
          <cell r="P3344">
            <v>0</v>
          </cell>
          <cell r="AG3344">
            <v>0.432</v>
          </cell>
        </row>
        <row r="3345">
          <cell r="P3345">
            <v>0</v>
          </cell>
          <cell r="AG3345">
            <v>0</v>
          </cell>
        </row>
        <row r="3346">
          <cell r="P3346">
            <v>0</v>
          </cell>
          <cell r="AG3346">
            <v>0</v>
          </cell>
        </row>
        <row r="3347">
          <cell r="P3347">
            <v>0</v>
          </cell>
          <cell r="AG3347">
            <v>0</v>
          </cell>
        </row>
        <row r="3348">
          <cell r="P3348">
            <v>0</v>
          </cell>
          <cell r="AG3348">
            <v>0</v>
          </cell>
        </row>
        <row r="3349">
          <cell r="P3349">
            <v>0</v>
          </cell>
          <cell r="AG3349">
            <v>0</v>
          </cell>
        </row>
        <row r="3350">
          <cell r="P3350">
            <v>0</v>
          </cell>
          <cell r="AG3350">
            <v>0</v>
          </cell>
        </row>
        <row r="3351">
          <cell r="P3351">
            <v>0</v>
          </cell>
          <cell r="AG3351">
            <v>0</v>
          </cell>
        </row>
        <row r="3352">
          <cell r="P3352">
            <v>0</v>
          </cell>
          <cell r="AG3352">
            <v>0</v>
          </cell>
        </row>
        <row r="3353">
          <cell r="P3353">
            <v>0</v>
          </cell>
          <cell r="AG3353">
            <v>0</v>
          </cell>
        </row>
        <row r="3354">
          <cell r="P3354">
            <v>0</v>
          </cell>
          <cell r="AG3354">
            <v>0</v>
          </cell>
        </row>
        <row r="3355">
          <cell r="P3355">
            <v>0</v>
          </cell>
          <cell r="AG3355">
            <v>0</v>
          </cell>
        </row>
        <row r="3356">
          <cell r="P3356">
            <v>0</v>
          </cell>
          <cell r="AG3356">
            <v>0</v>
          </cell>
        </row>
        <row r="3357">
          <cell r="P3357">
            <v>0</v>
          </cell>
          <cell r="AG3357">
            <v>0</v>
          </cell>
        </row>
        <row r="3358">
          <cell r="P3358">
            <v>0</v>
          </cell>
          <cell r="AG3358">
            <v>0</v>
          </cell>
        </row>
        <row r="3359">
          <cell r="P3359">
            <v>0</v>
          </cell>
          <cell r="AG3359">
            <v>0</v>
          </cell>
        </row>
        <row r="3360">
          <cell r="P3360">
            <v>0</v>
          </cell>
          <cell r="AG3360">
            <v>0</v>
          </cell>
        </row>
        <row r="3361">
          <cell r="P3361">
            <v>0</v>
          </cell>
          <cell r="AG3361">
            <v>0</v>
          </cell>
        </row>
        <row r="3362">
          <cell r="P3362">
            <v>0</v>
          </cell>
          <cell r="AG3362">
            <v>0</v>
          </cell>
        </row>
        <row r="3363">
          <cell r="P3363">
            <v>0</v>
          </cell>
          <cell r="AG3363">
            <v>0</v>
          </cell>
        </row>
        <row r="3364">
          <cell r="P3364">
            <v>0</v>
          </cell>
          <cell r="AG3364">
            <v>0</v>
          </cell>
        </row>
        <row r="3365">
          <cell r="P3365">
            <v>0</v>
          </cell>
          <cell r="AG3365">
            <v>0</v>
          </cell>
        </row>
        <row r="3366">
          <cell r="P3366">
            <v>0</v>
          </cell>
          <cell r="AG3366">
            <v>0</v>
          </cell>
        </row>
        <row r="3367">
          <cell r="P3367">
            <v>0</v>
          </cell>
          <cell r="AG3367">
            <v>0</v>
          </cell>
        </row>
        <row r="3368">
          <cell r="P3368">
            <v>0</v>
          </cell>
          <cell r="AG3368">
            <v>0</v>
          </cell>
        </row>
        <row r="3369">
          <cell r="P3369">
            <v>0</v>
          </cell>
          <cell r="AG3369">
            <v>0</v>
          </cell>
        </row>
        <row r="3370">
          <cell r="P3370">
            <v>1.080264775413712</v>
          </cell>
          <cell r="AG3370">
            <v>8.8581711583924321</v>
          </cell>
        </row>
        <row r="3371">
          <cell r="P3371">
            <v>7.6</v>
          </cell>
          <cell r="AG3371">
            <v>60.800000000000004</v>
          </cell>
        </row>
        <row r="3372">
          <cell r="P3372">
            <v>0</v>
          </cell>
          <cell r="AG3372">
            <v>0</v>
          </cell>
        </row>
        <row r="3373">
          <cell r="P3373">
            <v>0</v>
          </cell>
          <cell r="AG3373">
            <v>0</v>
          </cell>
        </row>
        <row r="3374">
          <cell r="P3374">
            <v>0</v>
          </cell>
          <cell r="AG3374">
            <v>0</v>
          </cell>
        </row>
        <row r="3375">
          <cell r="P3375">
            <v>0</v>
          </cell>
          <cell r="AG3375">
            <v>0</v>
          </cell>
        </row>
        <row r="3376">
          <cell r="P3376">
            <v>0</v>
          </cell>
          <cell r="AG3376">
            <v>0</v>
          </cell>
        </row>
        <row r="3377">
          <cell r="P3377">
            <v>0</v>
          </cell>
          <cell r="AG3377">
            <v>0</v>
          </cell>
        </row>
        <row r="3378">
          <cell r="P3378">
            <v>0</v>
          </cell>
          <cell r="AG3378">
            <v>0</v>
          </cell>
        </row>
        <row r="3379">
          <cell r="P3379">
            <v>0</v>
          </cell>
          <cell r="AG3379">
            <v>0</v>
          </cell>
        </row>
        <row r="3380">
          <cell r="P3380">
            <v>0</v>
          </cell>
          <cell r="AG3380">
            <v>0</v>
          </cell>
        </row>
        <row r="3381">
          <cell r="P3381">
            <v>0</v>
          </cell>
          <cell r="AG3381">
            <v>0</v>
          </cell>
        </row>
        <row r="3382">
          <cell r="P3382">
            <v>0</v>
          </cell>
          <cell r="AG3382">
            <v>0</v>
          </cell>
        </row>
        <row r="3383">
          <cell r="P3383">
            <v>0</v>
          </cell>
          <cell r="AG3383">
            <v>0</v>
          </cell>
        </row>
        <row r="3384">
          <cell r="P3384">
            <v>0</v>
          </cell>
          <cell r="AG3384">
            <v>0</v>
          </cell>
        </row>
        <row r="3385">
          <cell r="P3385">
            <v>0</v>
          </cell>
          <cell r="AG3385">
            <v>0</v>
          </cell>
        </row>
        <row r="3386">
          <cell r="P3386">
            <v>0</v>
          </cell>
          <cell r="AG3386">
            <v>0</v>
          </cell>
        </row>
        <row r="3387">
          <cell r="P3387">
            <v>5.2729999999999997</v>
          </cell>
          <cell r="AG3387">
            <v>44.083057719703355</v>
          </cell>
        </row>
        <row r="3388">
          <cell r="P3388">
            <v>0</v>
          </cell>
          <cell r="AG3388">
            <v>0</v>
          </cell>
        </row>
        <row r="3389">
          <cell r="P3389">
            <v>0</v>
          </cell>
          <cell r="AG3389">
            <v>0</v>
          </cell>
        </row>
        <row r="3390">
          <cell r="P3390">
            <v>0</v>
          </cell>
          <cell r="AG3390">
            <v>0</v>
          </cell>
        </row>
        <row r="3391">
          <cell r="P3391">
            <v>0</v>
          </cell>
          <cell r="AG3391">
            <v>0</v>
          </cell>
        </row>
        <row r="3392">
          <cell r="P3392">
            <v>0</v>
          </cell>
          <cell r="AG3392">
            <v>0</v>
          </cell>
        </row>
        <row r="3393">
          <cell r="P3393">
            <v>0</v>
          </cell>
          <cell r="AG3393">
            <v>0</v>
          </cell>
        </row>
        <row r="3394">
          <cell r="P3394">
            <v>0</v>
          </cell>
          <cell r="AG3394">
            <v>0</v>
          </cell>
        </row>
        <row r="3395">
          <cell r="P3395">
            <v>0</v>
          </cell>
          <cell r="AG3395">
            <v>0</v>
          </cell>
        </row>
        <row r="3396">
          <cell r="P3396">
            <v>0</v>
          </cell>
          <cell r="AG3396">
            <v>0</v>
          </cell>
        </row>
        <row r="3397">
          <cell r="P3397">
            <v>0</v>
          </cell>
          <cell r="AG3397">
            <v>0</v>
          </cell>
        </row>
        <row r="3398">
          <cell r="P3398">
            <v>0</v>
          </cell>
          <cell r="AG3398">
            <v>0</v>
          </cell>
        </row>
        <row r="3399">
          <cell r="P3399">
            <v>0</v>
          </cell>
          <cell r="AG3399">
            <v>0</v>
          </cell>
        </row>
        <row r="3400">
          <cell r="P3400">
            <v>0</v>
          </cell>
          <cell r="AG3400">
            <v>0</v>
          </cell>
        </row>
        <row r="3401">
          <cell r="P3401">
            <v>0</v>
          </cell>
          <cell r="AG3401">
            <v>0</v>
          </cell>
        </row>
        <row r="3402">
          <cell r="P3402">
            <v>0</v>
          </cell>
          <cell r="AG3402">
            <v>0</v>
          </cell>
        </row>
        <row r="3403">
          <cell r="P3403">
            <v>0</v>
          </cell>
          <cell r="AG3403">
            <v>0</v>
          </cell>
        </row>
        <row r="3404">
          <cell r="P3404">
            <v>0</v>
          </cell>
          <cell r="AG3404">
            <v>0</v>
          </cell>
        </row>
        <row r="3405">
          <cell r="P3405">
            <v>0</v>
          </cell>
          <cell r="AG3405">
            <v>0</v>
          </cell>
        </row>
        <row r="3406">
          <cell r="P3406">
            <v>0</v>
          </cell>
          <cell r="AG3406">
            <v>0</v>
          </cell>
        </row>
        <row r="3407">
          <cell r="P3407">
            <v>0</v>
          </cell>
          <cell r="AG3407">
            <v>0</v>
          </cell>
        </row>
        <row r="3408">
          <cell r="P3408">
            <v>0</v>
          </cell>
          <cell r="AG3408">
            <v>0</v>
          </cell>
        </row>
        <row r="3409">
          <cell r="P3409">
            <v>0</v>
          </cell>
          <cell r="AG3409">
            <v>0</v>
          </cell>
        </row>
        <row r="3410">
          <cell r="P3410">
            <v>0</v>
          </cell>
          <cell r="AG3410">
            <v>0</v>
          </cell>
        </row>
        <row r="3411">
          <cell r="P3411">
            <v>0</v>
          </cell>
          <cell r="AG3411">
            <v>0</v>
          </cell>
        </row>
        <row r="3412">
          <cell r="P3412">
            <v>3.7649600000000004E-3</v>
          </cell>
          <cell r="AG3412">
            <v>2.9913760000000008E-2</v>
          </cell>
        </row>
        <row r="3413">
          <cell r="P3413">
            <v>0.59443819759999994</v>
          </cell>
          <cell r="AG3413">
            <v>4.6377349256000002</v>
          </cell>
        </row>
        <row r="3414">
          <cell r="P3414">
            <v>0</v>
          </cell>
          <cell r="AG3414">
            <v>0</v>
          </cell>
        </row>
        <row r="3415">
          <cell r="P3415">
            <v>0.42774960000000095</v>
          </cell>
          <cell r="AG3415">
            <v>3.3372176000000078</v>
          </cell>
        </row>
        <row r="3416">
          <cell r="P3416">
            <v>1.9441625756800001</v>
          </cell>
          <cell r="AG3416">
            <v>15.16812128608</v>
          </cell>
        </row>
        <row r="3417">
          <cell r="P3417">
            <v>0.54682300000000006</v>
          </cell>
          <cell r="AG3417">
            <v>4.3745839999999996</v>
          </cell>
        </row>
        <row r="3418">
          <cell r="P3418">
            <v>0</v>
          </cell>
          <cell r="AG3418">
            <v>0</v>
          </cell>
        </row>
        <row r="3419">
          <cell r="P3419">
            <v>0.77704009312190203</v>
          </cell>
          <cell r="AG3419">
            <v>6.0623728303675897</v>
          </cell>
        </row>
        <row r="3420">
          <cell r="P3420">
            <v>0.21146544441422399</v>
          </cell>
          <cell r="AG3420">
            <v>1.6498278224329441</v>
          </cell>
        </row>
        <row r="3421">
          <cell r="P3421">
            <v>0.28206555380324971</v>
          </cell>
          <cell r="AG3421">
            <v>2.2006413374234297</v>
          </cell>
        </row>
        <row r="3422">
          <cell r="P3422">
            <v>0.58254943364800005</v>
          </cell>
          <cell r="AG3422">
            <v>4.5449802270879989</v>
          </cell>
        </row>
        <row r="3423">
          <cell r="P3423">
            <v>0</v>
          </cell>
          <cell r="AG3423">
            <v>0</v>
          </cell>
        </row>
        <row r="3424">
          <cell r="P3424">
            <v>6.5618759999999998</v>
          </cell>
          <cell r="AG3424">
            <v>51.194455999999988</v>
          </cell>
        </row>
        <row r="3425">
          <cell r="P3425">
            <v>0.34471697064948004</v>
          </cell>
          <cell r="AG3425">
            <v>2.8335734987387249</v>
          </cell>
        </row>
        <row r="3426">
          <cell r="P3426">
            <v>0</v>
          </cell>
          <cell r="AG3426">
            <v>0</v>
          </cell>
        </row>
        <row r="3427">
          <cell r="P3427">
            <v>0</v>
          </cell>
          <cell r="AG3427">
            <v>0</v>
          </cell>
        </row>
        <row r="3428">
          <cell r="P3428">
            <v>0</v>
          </cell>
          <cell r="AG3428">
            <v>0</v>
          </cell>
        </row>
        <row r="3429">
          <cell r="P3429">
            <v>0</v>
          </cell>
          <cell r="AG3429">
            <v>0</v>
          </cell>
        </row>
        <row r="3430">
          <cell r="P3430">
            <v>4.4883231839999996E-2</v>
          </cell>
          <cell r="AG3430">
            <v>0.35017007903999992</v>
          </cell>
        </row>
        <row r="3431">
          <cell r="P3431">
            <v>0</v>
          </cell>
          <cell r="AG3431">
            <v>0</v>
          </cell>
        </row>
        <row r="3432">
          <cell r="P3432">
            <v>0.59440500000000007</v>
          </cell>
          <cell r="AG3432">
            <v>4.6374300000000002</v>
          </cell>
        </row>
        <row r="3433">
          <cell r="P3433">
            <v>0</v>
          </cell>
          <cell r="AG3433">
            <v>0</v>
          </cell>
        </row>
        <row r="3434">
          <cell r="P3434">
            <v>0</v>
          </cell>
          <cell r="AG3434">
            <v>0</v>
          </cell>
        </row>
        <row r="3435">
          <cell r="P3435">
            <v>0</v>
          </cell>
          <cell r="AG3435">
            <v>0</v>
          </cell>
        </row>
        <row r="3436">
          <cell r="P3436">
            <v>0</v>
          </cell>
          <cell r="AG3436">
            <v>0</v>
          </cell>
        </row>
        <row r="3437">
          <cell r="P3437">
            <v>0</v>
          </cell>
          <cell r="AG3437">
            <v>0</v>
          </cell>
        </row>
        <row r="3438">
          <cell r="P3438">
            <v>0</v>
          </cell>
          <cell r="AG3438">
            <v>0</v>
          </cell>
        </row>
        <row r="3439">
          <cell r="P3439">
            <v>0</v>
          </cell>
          <cell r="AG3439">
            <v>0</v>
          </cell>
        </row>
        <row r="3440">
          <cell r="P3440">
            <v>0</v>
          </cell>
          <cell r="AG3440">
            <v>0</v>
          </cell>
        </row>
        <row r="3441">
          <cell r="P3441">
            <v>0</v>
          </cell>
          <cell r="AG3441">
            <v>0</v>
          </cell>
        </row>
        <row r="3442">
          <cell r="P3442">
            <v>0</v>
          </cell>
          <cell r="AG3442">
            <v>0</v>
          </cell>
        </row>
        <row r="3443">
          <cell r="P3443">
            <v>0</v>
          </cell>
          <cell r="AG3443">
            <v>0</v>
          </cell>
        </row>
        <row r="3444">
          <cell r="P3444">
            <v>0</v>
          </cell>
          <cell r="AG3444">
            <v>0</v>
          </cell>
        </row>
        <row r="3445">
          <cell r="P3445">
            <v>0</v>
          </cell>
          <cell r="AG3445">
            <v>0</v>
          </cell>
        </row>
        <row r="3446">
          <cell r="P3446">
            <v>0</v>
          </cell>
          <cell r="AG3446">
            <v>0</v>
          </cell>
        </row>
        <row r="3447">
          <cell r="P3447">
            <v>0</v>
          </cell>
          <cell r="AG3447">
            <v>0</v>
          </cell>
        </row>
        <row r="3448">
          <cell r="P3448">
            <v>0</v>
          </cell>
          <cell r="AG3448">
            <v>0</v>
          </cell>
        </row>
        <row r="3449">
          <cell r="P3449">
            <v>0</v>
          </cell>
          <cell r="AG3449">
            <v>0</v>
          </cell>
        </row>
        <row r="3450">
          <cell r="P3450">
            <v>0</v>
          </cell>
          <cell r="AG3450">
            <v>0</v>
          </cell>
        </row>
        <row r="3451">
          <cell r="P3451">
            <v>0</v>
          </cell>
          <cell r="AG3451">
            <v>0</v>
          </cell>
        </row>
        <row r="3452">
          <cell r="P3452">
            <v>0</v>
          </cell>
          <cell r="AG3452">
            <v>0</v>
          </cell>
        </row>
        <row r="3453">
          <cell r="P3453">
            <v>0</v>
          </cell>
          <cell r="AG3453">
            <v>0</v>
          </cell>
        </row>
        <row r="3454">
          <cell r="P3454">
            <v>0</v>
          </cell>
          <cell r="AG3454">
            <v>0</v>
          </cell>
        </row>
        <row r="3455">
          <cell r="P3455">
            <v>0</v>
          </cell>
          <cell r="AG3455">
            <v>0</v>
          </cell>
        </row>
        <row r="3456">
          <cell r="P3456">
            <v>0</v>
          </cell>
          <cell r="AG3456">
            <v>0</v>
          </cell>
        </row>
        <row r="3457">
          <cell r="P3457">
            <v>0</v>
          </cell>
          <cell r="AG3457">
            <v>0</v>
          </cell>
        </row>
        <row r="3458">
          <cell r="P3458">
            <v>0</v>
          </cell>
          <cell r="AG3458">
            <v>0</v>
          </cell>
        </row>
        <row r="3459">
          <cell r="P3459">
            <v>0</v>
          </cell>
          <cell r="AG3459">
            <v>0</v>
          </cell>
        </row>
        <row r="3460">
          <cell r="P3460">
            <v>0.8</v>
          </cell>
          <cell r="AG3460">
            <v>6.3999999999999995</v>
          </cell>
        </row>
        <row r="3461">
          <cell r="P3461">
            <v>0</v>
          </cell>
          <cell r="AG3461">
            <v>0</v>
          </cell>
        </row>
        <row r="3462">
          <cell r="P3462">
            <v>0</v>
          </cell>
          <cell r="AG3462">
            <v>0</v>
          </cell>
        </row>
        <row r="3463">
          <cell r="P3463">
            <v>0</v>
          </cell>
          <cell r="AG3463">
            <v>0</v>
          </cell>
        </row>
        <row r="3464">
          <cell r="P3464">
            <v>0</v>
          </cell>
          <cell r="AG3464">
            <v>0</v>
          </cell>
        </row>
        <row r="3465">
          <cell r="P3465">
            <v>0</v>
          </cell>
          <cell r="AG3465">
            <v>0</v>
          </cell>
        </row>
        <row r="3466">
          <cell r="P3466">
            <v>0</v>
          </cell>
          <cell r="AG3466">
            <v>0</v>
          </cell>
        </row>
        <row r="3467">
          <cell r="P3467">
            <v>0</v>
          </cell>
          <cell r="AG3467">
            <v>0</v>
          </cell>
        </row>
        <row r="3468">
          <cell r="P3468">
            <v>0</v>
          </cell>
          <cell r="AG3468">
            <v>0</v>
          </cell>
        </row>
        <row r="3469">
          <cell r="P3469">
            <v>0</v>
          </cell>
          <cell r="AG3469">
            <v>0</v>
          </cell>
        </row>
        <row r="3470">
          <cell r="P3470">
            <v>0</v>
          </cell>
          <cell r="AG3470">
            <v>0</v>
          </cell>
        </row>
        <row r="3471">
          <cell r="P3471">
            <v>0</v>
          </cell>
          <cell r="AG3471">
            <v>0</v>
          </cell>
        </row>
        <row r="3472">
          <cell r="P3472">
            <v>0</v>
          </cell>
          <cell r="AG3472">
            <v>0</v>
          </cell>
        </row>
        <row r="3473">
          <cell r="P3473">
            <v>0</v>
          </cell>
          <cell r="AG3473">
            <v>0</v>
          </cell>
        </row>
        <row r="3474">
          <cell r="P3474">
            <v>0</v>
          </cell>
          <cell r="AG3474">
            <v>0</v>
          </cell>
        </row>
        <row r="3475">
          <cell r="P3475">
            <v>0</v>
          </cell>
          <cell r="AG3475">
            <v>0</v>
          </cell>
        </row>
        <row r="3476">
          <cell r="P3476">
            <v>0</v>
          </cell>
          <cell r="AG3476">
            <v>0</v>
          </cell>
        </row>
        <row r="3477">
          <cell r="P3477">
            <v>0</v>
          </cell>
          <cell r="AG3477">
            <v>0</v>
          </cell>
        </row>
        <row r="3478">
          <cell r="P3478">
            <v>0</v>
          </cell>
          <cell r="AG3478">
            <v>0</v>
          </cell>
        </row>
        <row r="3479">
          <cell r="P3479">
            <v>0</v>
          </cell>
          <cell r="AG3479">
            <v>0</v>
          </cell>
        </row>
        <row r="3480">
          <cell r="P3480">
            <v>0</v>
          </cell>
          <cell r="AG3480">
            <v>0</v>
          </cell>
        </row>
        <row r="3481">
          <cell r="P3481">
            <v>0</v>
          </cell>
          <cell r="AG3481">
            <v>0</v>
          </cell>
        </row>
        <row r="3482">
          <cell r="P3482">
            <v>0</v>
          </cell>
          <cell r="AG3482">
            <v>0</v>
          </cell>
        </row>
        <row r="3483">
          <cell r="P3483">
            <v>0</v>
          </cell>
          <cell r="AG3483">
            <v>0</v>
          </cell>
        </row>
        <row r="3484">
          <cell r="P3484">
            <v>0</v>
          </cell>
          <cell r="AG3484">
            <v>0</v>
          </cell>
        </row>
        <row r="3485">
          <cell r="P3485">
            <v>0</v>
          </cell>
          <cell r="AG3485">
            <v>0</v>
          </cell>
        </row>
        <row r="3486">
          <cell r="P3486">
            <v>0</v>
          </cell>
          <cell r="AG3486">
            <v>0</v>
          </cell>
        </row>
        <row r="3487">
          <cell r="P3487">
            <v>0</v>
          </cell>
          <cell r="AG3487">
            <v>0</v>
          </cell>
        </row>
        <row r="3488">
          <cell r="P3488">
            <v>0</v>
          </cell>
          <cell r="AG3488">
            <v>0</v>
          </cell>
        </row>
        <row r="3489">
          <cell r="P3489">
            <v>0</v>
          </cell>
          <cell r="AG3489">
            <v>0</v>
          </cell>
        </row>
        <row r="3490">
          <cell r="P3490">
            <v>0</v>
          </cell>
          <cell r="AG3490">
            <v>0</v>
          </cell>
        </row>
        <row r="3491">
          <cell r="P3491">
            <v>0</v>
          </cell>
          <cell r="AG3491">
            <v>0</v>
          </cell>
        </row>
        <row r="3492">
          <cell r="P3492">
            <v>0</v>
          </cell>
          <cell r="AG3492">
            <v>0</v>
          </cell>
        </row>
        <row r="3493">
          <cell r="P3493">
            <v>0</v>
          </cell>
          <cell r="AG3493">
            <v>0</v>
          </cell>
        </row>
        <row r="3494">
          <cell r="P3494">
            <v>0</v>
          </cell>
          <cell r="AG3494">
            <v>0</v>
          </cell>
        </row>
        <row r="3495">
          <cell r="P3495">
            <v>0</v>
          </cell>
          <cell r="AG3495">
            <v>0</v>
          </cell>
        </row>
        <row r="3496">
          <cell r="P3496">
            <v>0</v>
          </cell>
          <cell r="AG3496">
            <v>0</v>
          </cell>
        </row>
        <row r="3497">
          <cell r="P3497">
            <v>0</v>
          </cell>
          <cell r="AG3497">
            <v>0</v>
          </cell>
        </row>
        <row r="3498">
          <cell r="P3498">
            <v>0</v>
          </cell>
          <cell r="AG3498">
            <v>0</v>
          </cell>
        </row>
        <row r="3499">
          <cell r="P3499">
            <v>0</v>
          </cell>
          <cell r="AG3499">
            <v>0</v>
          </cell>
        </row>
        <row r="3500">
          <cell r="P3500">
            <v>0</v>
          </cell>
          <cell r="AG3500">
            <v>0</v>
          </cell>
        </row>
        <row r="3501">
          <cell r="P3501">
            <v>0</v>
          </cell>
          <cell r="AG3501">
            <v>0</v>
          </cell>
        </row>
        <row r="3502">
          <cell r="P3502">
            <v>1</v>
          </cell>
          <cell r="AG3502">
            <v>8</v>
          </cell>
        </row>
        <row r="3503">
          <cell r="P3503">
            <v>0</v>
          </cell>
          <cell r="AG3503">
            <v>0</v>
          </cell>
        </row>
        <row r="3504">
          <cell r="P3504">
            <v>0</v>
          </cell>
          <cell r="AG3504">
            <v>0</v>
          </cell>
        </row>
        <row r="3505">
          <cell r="P3505">
            <v>0</v>
          </cell>
          <cell r="AG3505">
            <v>0</v>
          </cell>
        </row>
        <row r="3506">
          <cell r="P3506">
            <v>0</v>
          </cell>
          <cell r="AG3506">
            <v>0</v>
          </cell>
        </row>
        <row r="3507">
          <cell r="P3507">
            <v>0</v>
          </cell>
          <cell r="AG3507">
            <v>0</v>
          </cell>
        </row>
        <row r="3508">
          <cell r="P3508">
            <v>0</v>
          </cell>
          <cell r="AG3508">
            <v>0</v>
          </cell>
        </row>
        <row r="3509">
          <cell r="P3509">
            <v>0</v>
          </cell>
          <cell r="AG3509">
            <v>0</v>
          </cell>
        </row>
        <row r="3510">
          <cell r="P3510">
            <v>0</v>
          </cell>
          <cell r="AG3510">
            <v>0</v>
          </cell>
        </row>
        <row r="3511">
          <cell r="P3511">
            <v>0</v>
          </cell>
          <cell r="AG3511">
            <v>0</v>
          </cell>
        </row>
        <row r="3512">
          <cell r="P3512">
            <v>0</v>
          </cell>
          <cell r="AG3512">
            <v>0</v>
          </cell>
        </row>
        <row r="3513">
          <cell r="P3513">
            <v>0</v>
          </cell>
          <cell r="AG3513">
            <v>0</v>
          </cell>
        </row>
        <row r="3514">
          <cell r="P3514">
            <v>0</v>
          </cell>
          <cell r="AG3514">
            <v>0</v>
          </cell>
        </row>
        <row r="3515">
          <cell r="P3515">
            <v>0</v>
          </cell>
          <cell r="AG3515">
            <v>0</v>
          </cell>
        </row>
        <row r="3516">
          <cell r="P3516">
            <v>0</v>
          </cell>
          <cell r="AG3516">
            <v>0</v>
          </cell>
        </row>
        <row r="3517">
          <cell r="P3517">
            <v>0</v>
          </cell>
          <cell r="AG3517">
            <v>0</v>
          </cell>
        </row>
        <row r="3518">
          <cell r="P3518">
            <v>2.0619999999999998</v>
          </cell>
          <cell r="AG3518">
            <v>16.495999999999999</v>
          </cell>
        </row>
        <row r="3519">
          <cell r="P3519">
            <v>0</v>
          </cell>
          <cell r="AG3519">
            <v>0</v>
          </cell>
        </row>
        <row r="3520">
          <cell r="P3520">
            <v>0</v>
          </cell>
          <cell r="AG3520">
            <v>0</v>
          </cell>
        </row>
        <row r="3521">
          <cell r="P3521">
            <v>0</v>
          </cell>
          <cell r="AG3521">
            <v>0</v>
          </cell>
        </row>
        <row r="3522">
          <cell r="P3522">
            <v>0</v>
          </cell>
          <cell r="AG3522">
            <v>0</v>
          </cell>
        </row>
        <row r="3523">
          <cell r="P3523">
            <v>0</v>
          </cell>
          <cell r="AG3523">
            <v>0</v>
          </cell>
        </row>
        <row r="3524">
          <cell r="P3524">
            <v>0</v>
          </cell>
          <cell r="AG3524">
            <v>0</v>
          </cell>
        </row>
        <row r="3525">
          <cell r="P3525">
            <v>0</v>
          </cell>
          <cell r="AG3525">
            <v>0</v>
          </cell>
        </row>
        <row r="3526">
          <cell r="P3526">
            <v>0</v>
          </cell>
          <cell r="AG3526">
            <v>0</v>
          </cell>
        </row>
        <row r="3527">
          <cell r="P3527">
            <v>0</v>
          </cell>
          <cell r="AG3527">
            <v>0</v>
          </cell>
        </row>
        <row r="3528">
          <cell r="P3528">
            <v>0</v>
          </cell>
          <cell r="AG3528">
            <v>0</v>
          </cell>
        </row>
        <row r="3529">
          <cell r="P3529">
            <v>0</v>
          </cell>
          <cell r="AG3529">
            <v>0</v>
          </cell>
        </row>
        <row r="3530">
          <cell r="P3530">
            <v>0</v>
          </cell>
          <cell r="AG3530">
            <v>0</v>
          </cell>
        </row>
        <row r="3531">
          <cell r="P3531">
            <v>0</v>
          </cell>
          <cell r="AG3531">
            <v>0</v>
          </cell>
        </row>
        <row r="3532">
          <cell r="P3532">
            <v>0</v>
          </cell>
          <cell r="AG3532">
            <v>0</v>
          </cell>
        </row>
        <row r="3533">
          <cell r="P3533">
            <v>0</v>
          </cell>
          <cell r="AG3533">
            <v>0</v>
          </cell>
        </row>
        <row r="3534">
          <cell r="P3534">
            <v>0</v>
          </cell>
          <cell r="AG3534">
            <v>0</v>
          </cell>
        </row>
        <row r="3535">
          <cell r="P3535">
            <v>0</v>
          </cell>
          <cell r="AG3535">
            <v>0</v>
          </cell>
        </row>
        <row r="3536">
          <cell r="P3536">
            <v>0</v>
          </cell>
          <cell r="AG3536">
            <v>0</v>
          </cell>
        </row>
        <row r="3537">
          <cell r="P3537">
            <v>0</v>
          </cell>
          <cell r="AG3537">
            <v>0</v>
          </cell>
        </row>
        <row r="3538">
          <cell r="P3538">
            <v>0</v>
          </cell>
          <cell r="AG3538">
            <v>0</v>
          </cell>
        </row>
        <row r="3539">
          <cell r="P3539">
            <v>0</v>
          </cell>
          <cell r="AG3539">
            <v>0</v>
          </cell>
        </row>
        <row r="3540">
          <cell r="P3540">
            <v>0</v>
          </cell>
          <cell r="AG3540">
            <v>0</v>
          </cell>
        </row>
        <row r="3541">
          <cell r="P3541">
            <v>4.2339839999999997E-2</v>
          </cell>
          <cell r="AG3541">
            <v>0.33032703999999996</v>
          </cell>
        </row>
        <row r="3542">
          <cell r="P3542">
            <v>0</v>
          </cell>
          <cell r="AG3542">
            <v>0</v>
          </cell>
        </row>
        <row r="3543">
          <cell r="P3543">
            <v>6.0472800000000004E-3</v>
          </cell>
          <cell r="AG3543">
            <v>4.7179680000000009E-2</v>
          </cell>
        </row>
        <row r="3544">
          <cell r="P3544">
            <v>0.7679729485636364</v>
          </cell>
          <cell r="AG3544">
            <v>5.9932810041090914</v>
          </cell>
        </row>
        <row r="3545">
          <cell r="P3545">
            <v>0</v>
          </cell>
          <cell r="AG3545">
            <v>0</v>
          </cell>
        </row>
        <row r="3546">
          <cell r="P3546">
            <v>0.23062974545454562</v>
          </cell>
          <cell r="AG3546">
            <v>1.799327563636365</v>
          </cell>
        </row>
        <row r="3547">
          <cell r="P3547">
            <v>2.5117232905963638</v>
          </cell>
          <cell r="AG3547">
            <v>19.601554342850914</v>
          </cell>
        </row>
        <row r="3548">
          <cell r="P3548">
            <v>0.72121325000000003</v>
          </cell>
          <cell r="AG3548">
            <v>5.7697060000000002</v>
          </cell>
        </row>
        <row r="3549">
          <cell r="P3549">
            <v>0</v>
          </cell>
          <cell r="AG3549">
            <v>0</v>
          </cell>
        </row>
        <row r="3550">
          <cell r="P3550">
            <v>1.0038819407573489</v>
          </cell>
          <cell r="AG3550">
            <v>7.8343209577396236</v>
          </cell>
        </row>
        <row r="3551">
          <cell r="P3551">
            <v>0.27319869672202801</v>
          </cell>
          <cell r="AG3551">
            <v>2.1320497844017678</v>
          </cell>
        </row>
        <row r="3552">
          <cell r="P3552">
            <v>0.36440914449491857</v>
          </cell>
          <cell r="AG3552">
            <v>2.8438585076594869</v>
          </cell>
        </row>
        <row r="3553">
          <cell r="P3553">
            <v>0.75261348959236363</v>
          </cell>
          <cell r="AG3553">
            <v>5.8734153840269085</v>
          </cell>
        </row>
        <row r="3554">
          <cell r="P3554">
            <v>0.1014</v>
          </cell>
          <cell r="AG3554">
            <v>0.81120000000000014</v>
          </cell>
        </row>
        <row r="3555">
          <cell r="P3555">
            <v>9.1540589999999984</v>
          </cell>
          <cell r="AG3555">
            <v>71.418153999999987</v>
          </cell>
        </row>
        <row r="3556">
          <cell r="P3556">
            <v>1.03415091194844</v>
          </cell>
          <cell r="AG3556">
            <v>8.5007204962161751</v>
          </cell>
        </row>
        <row r="3557">
          <cell r="P3557">
            <v>0</v>
          </cell>
          <cell r="AG3557">
            <v>0</v>
          </cell>
        </row>
        <row r="3558">
          <cell r="P3558">
            <v>0</v>
          </cell>
          <cell r="AG3558">
            <v>0</v>
          </cell>
        </row>
        <row r="3559">
          <cell r="P3559">
            <v>0</v>
          </cell>
          <cell r="AG3559">
            <v>0</v>
          </cell>
        </row>
        <row r="3560">
          <cell r="P3560">
            <v>0</v>
          </cell>
          <cell r="AG3560">
            <v>0</v>
          </cell>
        </row>
        <row r="3561">
          <cell r="P3561">
            <v>6.2613763560000008E-2</v>
          </cell>
          <cell r="AG3561">
            <v>0.48850017336000007</v>
          </cell>
        </row>
        <row r="3562">
          <cell r="P3562">
            <v>0</v>
          </cell>
          <cell r="AG3562">
            <v>0</v>
          </cell>
        </row>
        <row r="3563">
          <cell r="P3563">
            <v>1.3869449999999999</v>
          </cell>
          <cell r="AG3563">
            <v>10.82067</v>
          </cell>
        </row>
        <row r="3564">
          <cell r="P3564">
            <v>0.11</v>
          </cell>
          <cell r="AG3564">
            <v>0.88</v>
          </cell>
        </row>
        <row r="3565">
          <cell r="P3565">
            <v>0</v>
          </cell>
          <cell r="AG3565">
            <v>0</v>
          </cell>
        </row>
        <row r="3566">
          <cell r="P3566">
            <v>3.3474999999999998E-2</v>
          </cell>
          <cell r="AG3566">
            <v>0.43517499999999987</v>
          </cell>
        </row>
        <row r="3567">
          <cell r="P3567">
            <v>0</v>
          </cell>
          <cell r="AG3567">
            <v>0</v>
          </cell>
        </row>
        <row r="3568">
          <cell r="P3568">
            <v>0</v>
          </cell>
          <cell r="AG3568">
            <v>0</v>
          </cell>
        </row>
        <row r="3569">
          <cell r="P3569">
            <v>0</v>
          </cell>
          <cell r="AG3569">
            <v>0</v>
          </cell>
        </row>
        <row r="3570">
          <cell r="P3570">
            <v>0</v>
          </cell>
          <cell r="AG3570">
            <v>0</v>
          </cell>
        </row>
        <row r="3571">
          <cell r="P3571">
            <v>0</v>
          </cell>
          <cell r="AG3571">
            <v>0</v>
          </cell>
        </row>
        <row r="3572">
          <cell r="P3572">
            <v>0.3</v>
          </cell>
          <cell r="AG3572">
            <v>2.4</v>
          </cell>
        </row>
        <row r="3573">
          <cell r="P3573">
            <v>0</v>
          </cell>
          <cell r="AG3573">
            <v>0</v>
          </cell>
        </row>
        <row r="3574">
          <cell r="P3574">
            <v>0</v>
          </cell>
          <cell r="AG3574">
            <v>0</v>
          </cell>
        </row>
        <row r="3575">
          <cell r="P3575">
            <v>0</v>
          </cell>
          <cell r="AG3575">
            <v>0</v>
          </cell>
        </row>
        <row r="3576">
          <cell r="P3576">
            <v>0</v>
          </cell>
          <cell r="AG3576">
            <v>0</v>
          </cell>
        </row>
        <row r="3577">
          <cell r="P3577">
            <v>0</v>
          </cell>
          <cell r="AG3577">
            <v>0</v>
          </cell>
        </row>
        <row r="3578">
          <cell r="P3578">
            <v>0</v>
          </cell>
          <cell r="AG3578">
            <v>0</v>
          </cell>
        </row>
        <row r="3579">
          <cell r="P3579">
            <v>0.73352786650000001</v>
          </cell>
          <cell r="AG3579">
            <v>5.868222932000001</v>
          </cell>
        </row>
        <row r="3580">
          <cell r="P3580">
            <v>0</v>
          </cell>
          <cell r="AG3580">
            <v>0</v>
          </cell>
        </row>
        <row r="3581">
          <cell r="P3581">
            <v>0</v>
          </cell>
          <cell r="AG3581">
            <v>0</v>
          </cell>
        </row>
        <row r="3582">
          <cell r="P3582">
            <v>0</v>
          </cell>
          <cell r="AG3582">
            <v>0</v>
          </cell>
        </row>
        <row r="3583">
          <cell r="P3583">
            <v>0</v>
          </cell>
          <cell r="AG3583">
            <v>0</v>
          </cell>
        </row>
        <row r="3584">
          <cell r="P3584">
            <v>0</v>
          </cell>
          <cell r="AG3584">
            <v>0</v>
          </cell>
        </row>
        <row r="3585">
          <cell r="P3585">
            <v>0</v>
          </cell>
          <cell r="AG3585">
            <v>0</v>
          </cell>
        </row>
        <row r="3586">
          <cell r="P3586">
            <v>0</v>
          </cell>
          <cell r="AG3586">
            <v>0</v>
          </cell>
        </row>
        <row r="3587">
          <cell r="P3587">
            <v>0</v>
          </cell>
          <cell r="AG3587">
            <v>0</v>
          </cell>
        </row>
        <row r="3588">
          <cell r="P3588">
            <v>0</v>
          </cell>
          <cell r="AG3588">
            <v>0</v>
          </cell>
        </row>
        <row r="3589">
          <cell r="P3589">
            <v>0</v>
          </cell>
          <cell r="AG3589">
            <v>0</v>
          </cell>
        </row>
        <row r="3590">
          <cell r="P3590">
            <v>0</v>
          </cell>
          <cell r="AG3590">
            <v>0</v>
          </cell>
        </row>
        <row r="3591">
          <cell r="P3591">
            <v>3</v>
          </cell>
          <cell r="AG3591">
            <v>24</v>
          </cell>
        </row>
        <row r="3592">
          <cell r="P3592">
            <v>0</v>
          </cell>
          <cell r="AG3592">
            <v>0</v>
          </cell>
        </row>
        <row r="3593">
          <cell r="P3593">
            <v>0</v>
          </cell>
          <cell r="AG3593">
            <v>0</v>
          </cell>
        </row>
        <row r="3594">
          <cell r="P3594">
            <v>0</v>
          </cell>
          <cell r="AG3594">
            <v>0</v>
          </cell>
        </row>
        <row r="3595">
          <cell r="P3595">
            <v>0</v>
          </cell>
          <cell r="AG3595">
            <v>0</v>
          </cell>
        </row>
        <row r="3596">
          <cell r="P3596">
            <v>0</v>
          </cell>
          <cell r="AG3596">
            <v>0</v>
          </cell>
        </row>
        <row r="3597">
          <cell r="P3597">
            <v>0</v>
          </cell>
          <cell r="AG3597">
            <v>0</v>
          </cell>
        </row>
        <row r="3598">
          <cell r="P3598">
            <v>0</v>
          </cell>
          <cell r="AG3598">
            <v>0</v>
          </cell>
        </row>
        <row r="3599">
          <cell r="P3599">
            <v>0</v>
          </cell>
          <cell r="AG3599">
            <v>0</v>
          </cell>
        </row>
        <row r="3600">
          <cell r="P3600">
            <v>0</v>
          </cell>
          <cell r="AG3600">
            <v>0</v>
          </cell>
        </row>
        <row r="3601">
          <cell r="P3601">
            <v>0</v>
          </cell>
          <cell r="AG3601">
            <v>0</v>
          </cell>
        </row>
        <row r="3602">
          <cell r="P3602">
            <v>0</v>
          </cell>
          <cell r="AG3602">
            <v>0</v>
          </cell>
        </row>
        <row r="3603">
          <cell r="P3603">
            <v>0</v>
          </cell>
          <cell r="AG3603">
            <v>0</v>
          </cell>
        </row>
        <row r="3604">
          <cell r="P3604">
            <v>0</v>
          </cell>
          <cell r="AG3604">
            <v>0</v>
          </cell>
        </row>
        <row r="3605">
          <cell r="P3605">
            <v>0</v>
          </cell>
          <cell r="AG3605">
            <v>0</v>
          </cell>
        </row>
        <row r="3606">
          <cell r="P3606">
            <v>0</v>
          </cell>
          <cell r="AG3606">
            <v>0</v>
          </cell>
        </row>
        <row r="3607">
          <cell r="P3607">
            <v>0</v>
          </cell>
          <cell r="AG3607">
            <v>0</v>
          </cell>
        </row>
        <row r="3608">
          <cell r="P3608">
            <v>0</v>
          </cell>
          <cell r="AG3608">
            <v>0</v>
          </cell>
        </row>
        <row r="3609">
          <cell r="P3609">
            <v>0</v>
          </cell>
          <cell r="AG3609">
            <v>0</v>
          </cell>
        </row>
        <row r="3610">
          <cell r="P3610">
            <v>0</v>
          </cell>
          <cell r="AG3610">
            <v>0</v>
          </cell>
        </row>
        <row r="3611">
          <cell r="P3611">
            <v>0</v>
          </cell>
          <cell r="AG3611">
            <v>0</v>
          </cell>
        </row>
        <row r="3612">
          <cell r="P3612">
            <v>0</v>
          </cell>
          <cell r="AG3612">
            <v>5.7750000000000004</v>
          </cell>
        </row>
        <row r="3613">
          <cell r="P3613">
            <v>0</v>
          </cell>
          <cell r="AG3613">
            <v>0</v>
          </cell>
        </row>
        <row r="3614">
          <cell r="P3614">
            <v>0</v>
          </cell>
          <cell r="AG3614">
            <v>0</v>
          </cell>
        </row>
        <row r="3615">
          <cell r="P3615">
            <v>0</v>
          </cell>
          <cell r="AG3615">
            <v>0</v>
          </cell>
        </row>
        <row r="3616">
          <cell r="P3616">
            <v>0</v>
          </cell>
          <cell r="AG3616">
            <v>0</v>
          </cell>
        </row>
        <row r="3617">
          <cell r="P3617">
            <v>0</v>
          </cell>
          <cell r="AG3617">
            <v>0</v>
          </cell>
        </row>
        <row r="3618">
          <cell r="P3618">
            <v>0</v>
          </cell>
          <cell r="AG3618">
            <v>0</v>
          </cell>
        </row>
        <row r="3619">
          <cell r="P3619">
            <v>0</v>
          </cell>
          <cell r="AG3619">
            <v>0</v>
          </cell>
        </row>
        <row r="3620">
          <cell r="P3620">
            <v>0</v>
          </cell>
          <cell r="AG3620">
            <v>0</v>
          </cell>
        </row>
        <row r="3621">
          <cell r="P3621">
            <v>0</v>
          </cell>
          <cell r="AG3621">
            <v>0</v>
          </cell>
        </row>
        <row r="3622">
          <cell r="P3622">
            <v>0</v>
          </cell>
          <cell r="AG3622">
            <v>0</v>
          </cell>
        </row>
        <row r="3623">
          <cell r="P3623">
            <v>0</v>
          </cell>
          <cell r="AG3623">
            <v>0</v>
          </cell>
        </row>
        <row r="3624">
          <cell r="P3624">
            <v>0</v>
          </cell>
          <cell r="AG3624">
            <v>0</v>
          </cell>
        </row>
        <row r="3625">
          <cell r="P3625">
            <v>0</v>
          </cell>
          <cell r="AG3625">
            <v>0</v>
          </cell>
        </row>
        <row r="3626">
          <cell r="P3626">
            <v>0</v>
          </cell>
          <cell r="AG3626">
            <v>0</v>
          </cell>
        </row>
        <row r="3627">
          <cell r="P3627">
            <v>0</v>
          </cell>
          <cell r="AG3627">
            <v>0</v>
          </cell>
        </row>
        <row r="3628">
          <cell r="P3628">
            <v>0</v>
          </cell>
          <cell r="AG3628">
            <v>0</v>
          </cell>
        </row>
        <row r="3629">
          <cell r="P3629">
            <v>0</v>
          </cell>
          <cell r="AG3629">
            <v>0</v>
          </cell>
        </row>
        <row r="3630">
          <cell r="P3630">
            <v>0</v>
          </cell>
          <cell r="AG3630">
            <v>0</v>
          </cell>
        </row>
        <row r="3631">
          <cell r="P3631">
            <v>0</v>
          </cell>
          <cell r="AG3631">
            <v>0</v>
          </cell>
        </row>
        <row r="3632">
          <cell r="P3632">
            <v>0</v>
          </cell>
          <cell r="AG3632">
            <v>0</v>
          </cell>
        </row>
        <row r="3633">
          <cell r="P3633">
            <v>0</v>
          </cell>
          <cell r="AG3633">
            <v>0</v>
          </cell>
        </row>
        <row r="3634">
          <cell r="P3634">
            <v>0</v>
          </cell>
          <cell r="AG3634">
            <v>0</v>
          </cell>
        </row>
        <row r="3635">
          <cell r="P3635">
            <v>0</v>
          </cell>
          <cell r="AG3635">
            <v>0</v>
          </cell>
        </row>
        <row r="3636">
          <cell r="P3636">
            <v>0</v>
          </cell>
          <cell r="AG3636">
            <v>0</v>
          </cell>
        </row>
        <row r="3637">
          <cell r="P3637">
            <v>0</v>
          </cell>
          <cell r="AG3637">
            <v>0</v>
          </cell>
        </row>
        <row r="3638">
          <cell r="P3638">
            <v>0</v>
          </cell>
          <cell r="AG3638">
            <v>0</v>
          </cell>
        </row>
        <row r="3639">
          <cell r="P3639">
            <v>0</v>
          </cell>
          <cell r="AG3639">
            <v>0</v>
          </cell>
        </row>
        <row r="3640">
          <cell r="P3640">
            <v>0</v>
          </cell>
          <cell r="AG3640">
            <v>0</v>
          </cell>
        </row>
        <row r="3641">
          <cell r="P3641">
            <v>0</v>
          </cell>
          <cell r="AG3641">
            <v>0</v>
          </cell>
        </row>
        <row r="3642">
          <cell r="P3642">
            <v>0</v>
          </cell>
          <cell r="AG3642">
            <v>0</v>
          </cell>
        </row>
        <row r="3643">
          <cell r="P3643">
            <v>0</v>
          </cell>
          <cell r="AG3643">
            <v>0</v>
          </cell>
        </row>
        <row r="3644">
          <cell r="P3644">
            <v>0</v>
          </cell>
          <cell r="AG3644">
            <v>0</v>
          </cell>
        </row>
        <row r="3645">
          <cell r="P3645">
            <v>0</v>
          </cell>
          <cell r="AG3645">
            <v>0</v>
          </cell>
        </row>
        <row r="3646">
          <cell r="P3646">
            <v>0</v>
          </cell>
          <cell r="AG3646">
            <v>0</v>
          </cell>
        </row>
        <row r="3647">
          <cell r="P3647">
            <v>0</v>
          </cell>
          <cell r="AG3647">
            <v>0</v>
          </cell>
        </row>
        <row r="3648">
          <cell r="P3648">
            <v>0</v>
          </cell>
          <cell r="AG3648">
            <v>0</v>
          </cell>
        </row>
        <row r="3649">
          <cell r="P3649">
            <v>0</v>
          </cell>
          <cell r="AG3649">
            <v>0</v>
          </cell>
        </row>
        <row r="3650">
          <cell r="P3650">
            <v>0</v>
          </cell>
          <cell r="AG3650">
            <v>0</v>
          </cell>
        </row>
        <row r="3651">
          <cell r="P3651">
            <v>0</v>
          </cell>
          <cell r="AG3651">
            <v>0</v>
          </cell>
        </row>
        <row r="3652">
          <cell r="P3652">
            <v>0</v>
          </cell>
          <cell r="AG3652">
            <v>0</v>
          </cell>
        </row>
        <row r="3653">
          <cell r="P3653">
            <v>0</v>
          </cell>
          <cell r="AG3653">
            <v>0</v>
          </cell>
        </row>
        <row r="3654">
          <cell r="P3654">
            <v>0</v>
          </cell>
          <cell r="AG3654">
            <v>0</v>
          </cell>
        </row>
        <row r="3655">
          <cell r="P3655">
            <v>0</v>
          </cell>
          <cell r="AG3655">
            <v>0</v>
          </cell>
        </row>
        <row r="3656">
          <cell r="P3656">
            <v>0</v>
          </cell>
          <cell r="AG3656">
            <v>0</v>
          </cell>
        </row>
        <row r="3657">
          <cell r="P3657">
            <v>0</v>
          </cell>
          <cell r="AG3657">
            <v>0</v>
          </cell>
        </row>
        <row r="3658">
          <cell r="P3658">
            <v>0</v>
          </cell>
          <cell r="AG3658">
            <v>0</v>
          </cell>
        </row>
        <row r="3659">
          <cell r="P3659">
            <v>0</v>
          </cell>
          <cell r="AG3659">
            <v>0</v>
          </cell>
        </row>
        <row r="3660">
          <cell r="P3660">
            <v>0</v>
          </cell>
          <cell r="AG3660">
            <v>0</v>
          </cell>
        </row>
        <row r="3661">
          <cell r="P3661">
            <v>0</v>
          </cell>
          <cell r="AG3661">
            <v>0</v>
          </cell>
        </row>
        <row r="3662">
          <cell r="P3662">
            <v>0</v>
          </cell>
          <cell r="AG3662">
            <v>0</v>
          </cell>
        </row>
        <row r="3663">
          <cell r="P3663">
            <v>0</v>
          </cell>
          <cell r="AG3663">
            <v>0</v>
          </cell>
        </row>
        <row r="3664">
          <cell r="P3664">
            <v>0</v>
          </cell>
          <cell r="AG3664">
            <v>0</v>
          </cell>
        </row>
        <row r="3665">
          <cell r="P3665">
            <v>0</v>
          </cell>
          <cell r="AG3665">
            <v>0</v>
          </cell>
        </row>
        <row r="3666">
          <cell r="P3666">
            <v>0</v>
          </cell>
          <cell r="AG3666">
            <v>0</v>
          </cell>
        </row>
        <row r="3667">
          <cell r="P3667">
            <v>0</v>
          </cell>
          <cell r="AG3667">
            <v>0</v>
          </cell>
        </row>
        <row r="3668">
          <cell r="P3668">
            <v>0</v>
          </cell>
          <cell r="AG3668">
            <v>0</v>
          </cell>
        </row>
        <row r="3669">
          <cell r="P3669">
            <v>0</v>
          </cell>
          <cell r="AG3669">
            <v>0</v>
          </cell>
        </row>
        <row r="3670">
          <cell r="P3670">
            <v>0</v>
          </cell>
          <cell r="AG3670">
            <v>0</v>
          </cell>
        </row>
        <row r="3671">
          <cell r="P3671">
            <v>0</v>
          </cell>
          <cell r="AG3671">
            <v>0</v>
          </cell>
        </row>
        <row r="3672">
          <cell r="P3672">
            <v>0</v>
          </cell>
          <cell r="AG3672">
            <v>0</v>
          </cell>
        </row>
        <row r="3673">
          <cell r="P3673">
            <v>0</v>
          </cell>
          <cell r="AG3673">
            <v>0</v>
          </cell>
        </row>
        <row r="3674">
          <cell r="P3674">
            <v>0</v>
          </cell>
          <cell r="AG3674">
            <v>0</v>
          </cell>
        </row>
        <row r="3675">
          <cell r="P3675">
            <v>0</v>
          </cell>
          <cell r="AG3675">
            <v>0</v>
          </cell>
        </row>
        <row r="3676">
          <cell r="P3676">
            <v>0</v>
          </cell>
          <cell r="AG3676">
            <v>0</v>
          </cell>
        </row>
        <row r="3677">
          <cell r="P3677">
            <v>0</v>
          </cell>
          <cell r="AG3677">
            <v>0</v>
          </cell>
        </row>
        <row r="3678">
          <cell r="P3678">
            <v>0</v>
          </cell>
          <cell r="AG3678">
            <v>0</v>
          </cell>
        </row>
        <row r="3679">
          <cell r="P3679">
            <v>0</v>
          </cell>
          <cell r="AG3679">
            <v>0</v>
          </cell>
        </row>
        <row r="3680">
          <cell r="P3680">
            <v>0</v>
          </cell>
          <cell r="AG3680">
            <v>0</v>
          </cell>
        </row>
        <row r="3681">
          <cell r="P3681">
            <v>0</v>
          </cell>
          <cell r="AG3681">
            <v>0</v>
          </cell>
        </row>
        <row r="3682">
          <cell r="P3682">
            <v>0</v>
          </cell>
          <cell r="AG3682">
            <v>0</v>
          </cell>
        </row>
        <row r="3683">
          <cell r="P3683">
            <v>0</v>
          </cell>
          <cell r="AG3683">
            <v>0</v>
          </cell>
        </row>
        <row r="3684">
          <cell r="P3684">
            <v>0</v>
          </cell>
          <cell r="AG3684">
            <v>0</v>
          </cell>
        </row>
        <row r="3685">
          <cell r="P3685">
            <v>0</v>
          </cell>
          <cell r="AG3685">
            <v>0</v>
          </cell>
        </row>
        <row r="3686">
          <cell r="P3686">
            <v>0</v>
          </cell>
          <cell r="AG3686">
            <v>0</v>
          </cell>
        </row>
        <row r="3687">
          <cell r="P3687">
            <v>0</v>
          </cell>
          <cell r="AG3687">
            <v>0</v>
          </cell>
        </row>
        <row r="3688">
          <cell r="P3688">
            <v>0</v>
          </cell>
          <cell r="AG3688">
            <v>0</v>
          </cell>
        </row>
        <row r="3689">
          <cell r="P3689">
            <v>0</v>
          </cell>
          <cell r="AG3689">
            <v>0</v>
          </cell>
        </row>
        <row r="3690">
          <cell r="P3690">
            <v>0</v>
          </cell>
          <cell r="AG3690">
            <v>0</v>
          </cell>
        </row>
        <row r="3691">
          <cell r="P3691">
            <v>0</v>
          </cell>
          <cell r="AG3691">
            <v>0</v>
          </cell>
        </row>
        <row r="3692">
          <cell r="P3692">
            <v>0</v>
          </cell>
          <cell r="AG3692">
            <v>0</v>
          </cell>
        </row>
        <row r="3693">
          <cell r="P3693">
            <v>0</v>
          </cell>
          <cell r="AG3693">
            <v>0</v>
          </cell>
        </row>
        <row r="3694">
          <cell r="P3694">
            <v>0</v>
          </cell>
          <cell r="AG3694">
            <v>0</v>
          </cell>
        </row>
        <row r="3695">
          <cell r="P3695">
            <v>0</v>
          </cell>
          <cell r="AG3695">
            <v>0</v>
          </cell>
        </row>
        <row r="3696">
          <cell r="P3696">
            <v>0</v>
          </cell>
          <cell r="AG3696">
            <v>0</v>
          </cell>
        </row>
        <row r="3697">
          <cell r="P3697">
            <v>0</v>
          </cell>
          <cell r="AG3697">
            <v>0</v>
          </cell>
        </row>
        <row r="3698">
          <cell r="P3698">
            <v>0</v>
          </cell>
          <cell r="AG3698">
            <v>0</v>
          </cell>
        </row>
        <row r="3699">
          <cell r="P3699">
            <v>0</v>
          </cell>
          <cell r="AG3699">
            <v>0</v>
          </cell>
        </row>
        <row r="3700">
          <cell r="P3700">
            <v>0</v>
          </cell>
          <cell r="AG3700">
            <v>0</v>
          </cell>
        </row>
        <row r="3701">
          <cell r="P3701">
            <v>0</v>
          </cell>
          <cell r="AG3701">
            <v>0</v>
          </cell>
        </row>
        <row r="3702">
          <cell r="P3702">
            <v>0</v>
          </cell>
          <cell r="AG3702">
            <v>0</v>
          </cell>
        </row>
        <row r="3703">
          <cell r="P3703">
            <v>1</v>
          </cell>
          <cell r="AG3703">
            <v>8</v>
          </cell>
        </row>
        <row r="3704">
          <cell r="P3704">
            <v>0</v>
          </cell>
          <cell r="AG3704">
            <v>0</v>
          </cell>
        </row>
        <row r="3705">
          <cell r="P3705">
            <v>2</v>
          </cell>
          <cell r="AG3705">
            <v>16</v>
          </cell>
        </row>
        <row r="3706">
          <cell r="P3706">
            <v>0</v>
          </cell>
          <cell r="AG3706">
            <v>0</v>
          </cell>
        </row>
        <row r="3707">
          <cell r="P3707">
            <v>0</v>
          </cell>
          <cell r="AG3707">
            <v>0</v>
          </cell>
        </row>
        <row r="3708">
          <cell r="P3708">
            <v>0</v>
          </cell>
          <cell r="AG3708">
            <v>0</v>
          </cell>
        </row>
        <row r="3709">
          <cell r="P3709">
            <v>2</v>
          </cell>
          <cell r="AG3709">
            <v>16</v>
          </cell>
        </row>
        <row r="3710">
          <cell r="P3710">
            <v>7.3352786649999988</v>
          </cell>
          <cell r="AG3710">
            <v>60.882812919499997</v>
          </cell>
        </row>
        <row r="3711">
          <cell r="P3711">
            <v>4</v>
          </cell>
          <cell r="AG3711">
            <v>32</v>
          </cell>
        </row>
        <row r="3712">
          <cell r="AG3712">
            <v>8</v>
          </cell>
        </row>
        <row r="3713">
          <cell r="AG3713">
            <v>16</v>
          </cell>
        </row>
        <row r="3714">
          <cell r="AG3714">
            <v>0</v>
          </cell>
        </row>
        <row r="3715">
          <cell r="AG3715">
            <v>24</v>
          </cell>
        </row>
        <row r="3716">
          <cell r="AG3716">
            <v>0</v>
          </cell>
        </row>
        <row r="3717">
          <cell r="AG3717">
            <v>0</v>
          </cell>
        </row>
        <row r="3718">
          <cell r="AG3718">
            <v>0</v>
          </cell>
        </row>
        <row r="3719">
          <cell r="AG3719">
            <v>0</v>
          </cell>
        </row>
        <row r="3720">
          <cell r="AG3720">
            <v>33.6</v>
          </cell>
        </row>
        <row r="3721">
          <cell r="AG3721">
            <v>0</v>
          </cell>
        </row>
        <row r="3722">
          <cell r="AG3722">
            <v>0</v>
          </cell>
        </row>
        <row r="3723">
          <cell r="AG3723">
            <v>0</v>
          </cell>
        </row>
        <row r="3724">
          <cell r="AG3724">
            <v>0</v>
          </cell>
        </row>
        <row r="3725">
          <cell r="AG3725">
            <v>0</v>
          </cell>
        </row>
        <row r="3726">
          <cell r="AG3726">
            <v>0</v>
          </cell>
        </row>
        <row r="3727">
          <cell r="AG3727">
            <v>0</v>
          </cell>
        </row>
        <row r="3728">
          <cell r="AG3728">
            <v>0</v>
          </cell>
        </row>
        <row r="3729">
          <cell r="AG3729">
            <v>0</v>
          </cell>
        </row>
        <row r="3730">
          <cell r="AG3730">
            <v>0</v>
          </cell>
        </row>
        <row r="3731">
          <cell r="AG3731">
            <v>0</v>
          </cell>
        </row>
        <row r="3732">
          <cell r="AG3732">
            <v>40</v>
          </cell>
        </row>
        <row r="3733">
          <cell r="AG3733">
            <v>0</v>
          </cell>
        </row>
        <row r="3734">
          <cell r="AG3734">
            <v>0</v>
          </cell>
        </row>
        <row r="3735">
          <cell r="AG3735">
            <v>0</v>
          </cell>
        </row>
        <row r="3736">
          <cell r="AG3736">
            <v>0</v>
          </cell>
        </row>
        <row r="3737">
          <cell r="AG3737">
            <v>0</v>
          </cell>
        </row>
        <row r="3738">
          <cell r="AG3738">
            <v>0</v>
          </cell>
        </row>
        <row r="3739">
          <cell r="AG3739">
            <v>0</v>
          </cell>
        </row>
        <row r="3740">
          <cell r="AG3740">
            <v>0</v>
          </cell>
        </row>
        <row r="3741">
          <cell r="AG3741">
            <v>0</v>
          </cell>
        </row>
        <row r="3742">
          <cell r="AG3742">
            <v>72.943970050000004</v>
          </cell>
        </row>
        <row r="3743">
          <cell r="AG3743">
            <v>0</v>
          </cell>
        </row>
        <row r="3744">
          <cell r="AG3744">
            <v>0</v>
          </cell>
        </row>
        <row r="3745">
          <cell r="AG3745">
            <v>1318.4232870200001</v>
          </cell>
        </row>
        <row r="3746">
          <cell r="AG3746">
            <v>0</v>
          </cell>
        </row>
        <row r="3747">
          <cell r="AG3747">
            <v>0</v>
          </cell>
        </row>
        <row r="3748">
          <cell r="AG3748">
            <v>0</v>
          </cell>
        </row>
        <row r="3749">
          <cell r="AG3749">
            <v>870.2399999999999</v>
          </cell>
        </row>
        <row r="3750">
          <cell r="AG3750">
            <v>0</v>
          </cell>
        </row>
        <row r="3751">
          <cell r="AG3751">
            <v>0</v>
          </cell>
        </row>
        <row r="3752">
          <cell r="AG3752">
            <v>0</v>
          </cell>
        </row>
        <row r="3753">
          <cell r="AG3753">
            <v>44.75990845225013</v>
          </cell>
        </row>
        <row r="3754">
          <cell r="AG3754">
            <v>0</v>
          </cell>
        </row>
        <row r="3755">
          <cell r="AG3755">
            <v>59</v>
          </cell>
        </row>
        <row r="3756">
          <cell r="AG3756">
            <v>0</v>
          </cell>
        </row>
        <row r="3757">
          <cell r="AG3757">
            <v>0</v>
          </cell>
        </row>
        <row r="3758">
          <cell r="AG3758">
            <v>0</v>
          </cell>
        </row>
        <row r="3759">
          <cell r="AG3759">
            <v>0</v>
          </cell>
        </row>
        <row r="3760">
          <cell r="AG3760">
            <v>0</v>
          </cell>
        </row>
        <row r="3761">
          <cell r="AG3761">
            <v>0</v>
          </cell>
        </row>
        <row r="3762">
          <cell r="AG3762">
            <v>0</v>
          </cell>
        </row>
        <row r="3763">
          <cell r="AG3763">
            <v>0</v>
          </cell>
        </row>
        <row r="3764">
          <cell r="AG3764">
            <v>345</v>
          </cell>
        </row>
        <row r="3765">
          <cell r="AG3765">
            <v>0</v>
          </cell>
        </row>
        <row r="3766">
          <cell r="AG3766">
            <v>32</v>
          </cell>
        </row>
        <row r="3767">
          <cell r="AG3767">
            <v>0</v>
          </cell>
        </row>
        <row r="3768">
          <cell r="AG3768">
            <v>0</v>
          </cell>
        </row>
        <row r="3769">
          <cell r="AG3769">
            <v>1</v>
          </cell>
        </row>
        <row r="3770">
          <cell r="AG3770">
            <v>1</v>
          </cell>
        </row>
        <row r="3771">
          <cell r="AG3771">
            <v>0</v>
          </cell>
        </row>
        <row r="3772">
          <cell r="AG3772">
            <v>0</v>
          </cell>
        </row>
        <row r="3773">
          <cell r="AG3773">
            <v>24</v>
          </cell>
        </row>
        <row r="3774">
          <cell r="AG3774">
            <v>0</v>
          </cell>
        </row>
        <row r="3775">
          <cell r="AG3775">
            <v>42</v>
          </cell>
        </row>
        <row r="3776">
          <cell r="AG3776">
            <v>0</v>
          </cell>
        </row>
        <row r="3777">
          <cell r="AG3777">
            <v>0</v>
          </cell>
        </row>
        <row r="3778">
          <cell r="AG3778">
            <v>0</v>
          </cell>
        </row>
        <row r="3779">
          <cell r="AG3779">
            <v>0</v>
          </cell>
        </row>
        <row r="3780">
          <cell r="AG3780">
            <v>176.69883836395374</v>
          </cell>
        </row>
        <row r="3781">
          <cell r="AG3781">
            <v>0</v>
          </cell>
        </row>
        <row r="3782">
          <cell r="AG3782">
            <v>0</v>
          </cell>
        </row>
        <row r="3783">
          <cell r="AG3783">
            <v>0</v>
          </cell>
        </row>
        <row r="3784">
          <cell r="AG3784">
            <v>0</v>
          </cell>
        </row>
        <row r="3785">
          <cell r="AG3785">
            <v>0</v>
          </cell>
        </row>
        <row r="3786">
          <cell r="AG3786">
            <v>0</v>
          </cell>
        </row>
        <row r="3787">
          <cell r="AG3787">
            <v>0</v>
          </cell>
        </row>
        <row r="3788">
          <cell r="AG3788">
            <v>1795.9271299999996</v>
          </cell>
        </row>
        <row r="3789">
          <cell r="AG3789">
            <v>0</v>
          </cell>
        </row>
        <row r="3790">
          <cell r="AG3790">
            <v>0</v>
          </cell>
        </row>
        <row r="3791">
          <cell r="AG3791">
            <v>0</v>
          </cell>
        </row>
        <row r="3792">
          <cell r="AG3792">
            <v>0</v>
          </cell>
        </row>
        <row r="3793">
          <cell r="AG3793">
            <v>19</v>
          </cell>
        </row>
        <row r="3794">
          <cell r="AG3794">
            <v>0</v>
          </cell>
        </row>
        <row r="3795">
          <cell r="AG3795">
            <v>0</v>
          </cell>
        </row>
        <row r="3796">
          <cell r="AG3796">
            <v>0</v>
          </cell>
        </row>
        <row r="3797">
          <cell r="AG3797">
            <v>0</v>
          </cell>
        </row>
        <row r="3798">
          <cell r="AG3798">
            <v>0</v>
          </cell>
        </row>
        <row r="3799">
          <cell r="AG3799">
            <v>0</v>
          </cell>
        </row>
        <row r="3800">
          <cell r="AG3800">
            <v>0</v>
          </cell>
        </row>
        <row r="3801">
          <cell r="AG3801">
            <v>0</v>
          </cell>
        </row>
        <row r="3802">
          <cell r="AG3802">
            <v>0</v>
          </cell>
        </row>
        <row r="3803">
          <cell r="AG3803">
            <v>0</v>
          </cell>
        </row>
        <row r="3804">
          <cell r="AG3804">
            <v>5619.0848097999997</v>
          </cell>
        </row>
        <row r="3805">
          <cell r="AG3805">
            <v>0</v>
          </cell>
        </row>
        <row r="3806">
          <cell r="AG3806">
            <v>3747.2766666666666</v>
          </cell>
        </row>
        <row r="3807">
          <cell r="AG3807">
            <v>1692.14904</v>
          </cell>
        </row>
        <row r="3808">
          <cell r="AG3808">
            <v>0</v>
          </cell>
        </row>
        <row r="3809">
          <cell r="AG3809">
            <v>0</v>
          </cell>
        </row>
        <row r="3810">
          <cell r="AG3810">
            <v>0</v>
          </cell>
        </row>
        <row r="3811">
          <cell r="AG3811">
            <v>0</v>
          </cell>
        </row>
        <row r="3812">
          <cell r="AG3812">
            <v>0</v>
          </cell>
        </row>
        <row r="3813">
          <cell r="AG3813">
            <v>0</v>
          </cell>
        </row>
        <row r="3814">
          <cell r="AG3814">
            <v>0</v>
          </cell>
        </row>
        <row r="3815">
          <cell r="AG3815">
            <v>0</v>
          </cell>
        </row>
        <row r="3816">
          <cell r="AG3816">
            <v>0</v>
          </cell>
        </row>
        <row r="3817">
          <cell r="AG3817">
            <v>0</v>
          </cell>
        </row>
        <row r="3818">
          <cell r="AG3818">
            <v>0</v>
          </cell>
        </row>
        <row r="3819">
          <cell r="AG3819">
            <v>0</v>
          </cell>
        </row>
        <row r="3820">
          <cell r="AG3820">
            <v>0</v>
          </cell>
        </row>
        <row r="3821">
          <cell r="AG3821">
            <v>0</v>
          </cell>
        </row>
        <row r="3822">
          <cell r="AG3822">
            <v>0</v>
          </cell>
        </row>
        <row r="3823">
          <cell r="AG3823">
            <v>0</v>
          </cell>
        </row>
        <row r="3824">
          <cell r="AG3824">
            <v>0</v>
          </cell>
        </row>
        <row r="3825">
          <cell r="AG3825">
            <v>0</v>
          </cell>
        </row>
        <row r="3826">
          <cell r="AG3826">
            <v>0</v>
          </cell>
        </row>
        <row r="3827">
          <cell r="AG3827">
            <v>0</v>
          </cell>
        </row>
        <row r="3828">
          <cell r="AG3828">
            <v>0</v>
          </cell>
        </row>
        <row r="3829">
          <cell r="AG3829">
            <v>0</v>
          </cell>
        </row>
        <row r="3830">
          <cell r="AG3830">
            <v>0</v>
          </cell>
        </row>
        <row r="3831">
          <cell r="AG3831">
            <v>0</v>
          </cell>
        </row>
        <row r="3832">
          <cell r="AG3832">
            <v>0</v>
          </cell>
        </row>
        <row r="3833">
          <cell r="AG3833">
            <v>0</v>
          </cell>
        </row>
        <row r="3834">
          <cell r="AG3834">
            <v>0</v>
          </cell>
        </row>
        <row r="3835">
          <cell r="AG3835">
            <v>0</v>
          </cell>
        </row>
        <row r="3836">
          <cell r="AG3836">
            <v>0</v>
          </cell>
        </row>
        <row r="3837">
          <cell r="AG3837">
            <v>0</v>
          </cell>
        </row>
        <row r="3838">
          <cell r="AG3838">
            <v>0</v>
          </cell>
        </row>
        <row r="3839">
          <cell r="AG3839">
            <v>0</v>
          </cell>
        </row>
        <row r="3840">
          <cell r="AG3840">
            <v>0</v>
          </cell>
        </row>
        <row r="3841">
          <cell r="AG3841">
            <v>0</v>
          </cell>
        </row>
        <row r="3842">
          <cell r="AG3842">
            <v>0</v>
          </cell>
        </row>
        <row r="3843">
          <cell r="AG3843">
            <v>0</v>
          </cell>
        </row>
        <row r="3844">
          <cell r="AG3844">
            <v>0</v>
          </cell>
        </row>
        <row r="3845">
          <cell r="AG3845">
            <v>0</v>
          </cell>
        </row>
        <row r="3846">
          <cell r="AG3846">
            <v>0</v>
          </cell>
        </row>
        <row r="3847">
          <cell r="AG3847">
            <v>0</v>
          </cell>
        </row>
        <row r="3848">
          <cell r="AG3848">
            <v>8</v>
          </cell>
        </row>
        <row r="3849">
          <cell r="AG3849">
            <v>11.736445864000002</v>
          </cell>
        </row>
        <row r="3850">
          <cell r="AG3850">
            <v>0</v>
          </cell>
        </row>
        <row r="3851">
          <cell r="AG3851">
            <v>0</v>
          </cell>
        </row>
        <row r="3852">
          <cell r="AG3852">
            <v>0</v>
          </cell>
        </row>
        <row r="3853">
          <cell r="AG3853">
            <v>0</v>
          </cell>
        </row>
        <row r="3854">
          <cell r="AG3854">
            <v>0</v>
          </cell>
        </row>
        <row r="3855">
          <cell r="AG3855">
            <v>0</v>
          </cell>
        </row>
        <row r="3856">
          <cell r="AG3856">
            <v>0</v>
          </cell>
        </row>
        <row r="3857">
          <cell r="AG3857">
            <v>0</v>
          </cell>
        </row>
        <row r="3858">
          <cell r="AG3858">
            <v>0</v>
          </cell>
        </row>
        <row r="3859">
          <cell r="AG3859">
            <v>25.200000000000003</v>
          </cell>
        </row>
        <row r="3860">
          <cell r="AG3860">
            <v>0</v>
          </cell>
        </row>
        <row r="3861">
          <cell r="AG3861">
            <v>32</v>
          </cell>
        </row>
        <row r="3862">
          <cell r="AG3862">
            <v>0</v>
          </cell>
        </row>
        <row r="3863">
          <cell r="AG3863">
            <v>0</v>
          </cell>
        </row>
        <row r="3864">
          <cell r="AG3864">
            <v>0</v>
          </cell>
        </row>
        <row r="3865">
          <cell r="AG3865">
            <v>0</v>
          </cell>
        </row>
        <row r="3866">
          <cell r="AG3866">
            <v>0</v>
          </cell>
        </row>
        <row r="3867">
          <cell r="AG3867">
            <v>0</v>
          </cell>
        </row>
        <row r="3868">
          <cell r="AG3868">
            <v>0</v>
          </cell>
        </row>
        <row r="3869">
          <cell r="AG3869">
            <v>0</v>
          </cell>
        </row>
        <row r="3870">
          <cell r="AG3870">
            <v>0</v>
          </cell>
        </row>
        <row r="3871">
          <cell r="AG3871">
            <v>0</v>
          </cell>
        </row>
        <row r="3872">
          <cell r="AG3872">
            <v>0</v>
          </cell>
        </row>
        <row r="3873">
          <cell r="AG3873">
            <v>0</v>
          </cell>
        </row>
        <row r="3874">
          <cell r="AG3874">
            <v>0</v>
          </cell>
        </row>
        <row r="3875">
          <cell r="AG3875">
            <v>0</v>
          </cell>
        </row>
        <row r="3876">
          <cell r="AG3876">
            <v>0</v>
          </cell>
        </row>
        <row r="3877">
          <cell r="AG3877">
            <v>0</v>
          </cell>
        </row>
        <row r="3878">
          <cell r="AG3878">
            <v>0</v>
          </cell>
        </row>
        <row r="3879">
          <cell r="AG3879">
            <v>0</v>
          </cell>
        </row>
        <row r="3880">
          <cell r="AG3880">
            <v>0</v>
          </cell>
        </row>
        <row r="3881">
          <cell r="AG3881">
            <v>0</v>
          </cell>
        </row>
        <row r="3882">
          <cell r="AG3882">
            <v>0</v>
          </cell>
        </row>
        <row r="3883">
          <cell r="AG3883">
            <v>0</v>
          </cell>
        </row>
        <row r="3884">
          <cell r="AG3884">
            <v>0</v>
          </cell>
        </row>
        <row r="3885">
          <cell r="AG3885">
            <v>0</v>
          </cell>
        </row>
        <row r="3886">
          <cell r="AG3886">
            <v>0</v>
          </cell>
        </row>
        <row r="3887">
          <cell r="AG3887">
            <v>0</v>
          </cell>
        </row>
        <row r="3888">
          <cell r="AG3888">
            <v>0</v>
          </cell>
        </row>
        <row r="3889">
          <cell r="AG3889">
            <v>0</v>
          </cell>
        </row>
        <row r="3890">
          <cell r="AG3890">
            <v>0</v>
          </cell>
        </row>
        <row r="3891">
          <cell r="AG3891">
            <v>0</v>
          </cell>
        </row>
        <row r="3892">
          <cell r="AG3892">
            <v>0</v>
          </cell>
        </row>
        <row r="3893">
          <cell r="AG3893">
            <v>42.596948405565918</v>
          </cell>
        </row>
        <row r="3894">
          <cell r="AG3894">
            <v>0</v>
          </cell>
        </row>
        <row r="3895">
          <cell r="AG3895">
            <v>0</v>
          </cell>
        </row>
        <row r="3896">
          <cell r="AG3896">
            <v>0</v>
          </cell>
        </row>
        <row r="3897">
          <cell r="AG3897">
            <v>0</v>
          </cell>
        </row>
        <row r="3898">
          <cell r="AG3898">
            <v>0</v>
          </cell>
        </row>
        <row r="3899">
          <cell r="AG3899">
            <v>0</v>
          </cell>
        </row>
        <row r="3900">
          <cell r="AG3900">
            <v>0</v>
          </cell>
        </row>
        <row r="3901">
          <cell r="AG3901">
            <v>0</v>
          </cell>
        </row>
        <row r="3902">
          <cell r="AG3902">
            <v>0</v>
          </cell>
        </row>
        <row r="3903">
          <cell r="AG3903">
            <v>156.46199999999999</v>
          </cell>
        </row>
        <row r="3904">
          <cell r="AG3904">
            <v>0</v>
          </cell>
        </row>
        <row r="3905">
          <cell r="AG3905">
            <v>8</v>
          </cell>
        </row>
        <row r="3906">
          <cell r="AG3906">
            <v>0</v>
          </cell>
        </row>
        <row r="3907">
          <cell r="AG3907">
            <v>0</v>
          </cell>
        </row>
        <row r="3908">
          <cell r="AG3908">
            <v>0</v>
          </cell>
        </row>
        <row r="3909">
          <cell r="AG3909">
            <v>0</v>
          </cell>
        </row>
        <row r="3910">
          <cell r="AG3910">
            <v>0</v>
          </cell>
        </row>
        <row r="3911">
          <cell r="AG3911">
            <v>0</v>
          </cell>
        </row>
        <row r="3912">
          <cell r="AG3912">
            <v>0</v>
          </cell>
        </row>
        <row r="3913">
          <cell r="AG3913">
            <v>0</v>
          </cell>
        </row>
        <row r="3914">
          <cell r="AG3914">
            <v>0</v>
          </cell>
        </row>
        <row r="3915">
          <cell r="AG3915">
            <v>0</v>
          </cell>
        </row>
        <row r="3916">
          <cell r="AG3916">
            <v>0</v>
          </cell>
        </row>
        <row r="3917">
          <cell r="AG3917">
            <v>0</v>
          </cell>
        </row>
        <row r="3918">
          <cell r="AG3918">
            <v>0</v>
          </cell>
        </row>
        <row r="3919">
          <cell r="AG3919">
            <v>159.54633667671271</v>
          </cell>
        </row>
        <row r="3920">
          <cell r="AG3920">
            <v>0</v>
          </cell>
        </row>
        <row r="3921">
          <cell r="AG3921">
            <v>0</v>
          </cell>
        </row>
        <row r="3922">
          <cell r="AG3922">
            <v>0</v>
          </cell>
        </row>
        <row r="3923">
          <cell r="AG3923">
            <v>0</v>
          </cell>
        </row>
        <row r="3924">
          <cell r="AG3924">
            <v>0</v>
          </cell>
        </row>
        <row r="3925">
          <cell r="AG3925">
            <v>0</v>
          </cell>
        </row>
        <row r="3926">
          <cell r="AG3926">
            <v>0</v>
          </cell>
        </row>
        <row r="3927">
          <cell r="AG3927">
            <v>0</v>
          </cell>
        </row>
        <row r="3928">
          <cell r="AG3928">
            <v>0</v>
          </cell>
        </row>
        <row r="3929">
          <cell r="AG3929">
            <v>0</v>
          </cell>
        </row>
        <row r="3930">
          <cell r="AG3930">
            <v>0</v>
          </cell>
        </row>
        <row r="3931">
          <cell r="AG3931">
            <v>0</v>
          </cell>
        </row>
        <row r="3932">
          <cell r="AG3932">
            <v>0</v>
          </cell>
        </row>
        <row r="3933">
          <cell r="AG3933">
            <v>0</v>
          </cell>
        </row>
        <row r="3934">
          <cell r="AG3934">
            <v>0</v>
          </cell>
        </row>
        <row r="3935">
          <cell r="AG3935">
            <v>0</v>
          </cell>
        </row>
        <row r="3936">
          <cell r="AG3936">
            <v>0</v>
          </cell>
        </row>
        <row r="3937">
          <cell r="AG3937">
            <v>0</v>
          </cell>
        </row>
        <row r="3938">
          <cell r="AG3938">
            <v>0</v>
          </cell>
        </row>
        <row r="3939">
          <cell r="AG3939">
            <v>0</v>
          </cell>
        </row>
        <row r="3940">
          <cell r="AG3940">
            <v>0</v>
          </cell>
        </row>
        <row r="3941">
          <cell r="AG3941">
            <v>0</v>
          </cell>
        </row>
        <row r="3942">
          <cell r="AG3942">
            <v>0</v>
          </cell>
        </row>
        <row r="3943">
          <cell r="AG3943">
            <v>0</v>
          </cell>
        </row>
        <row r="3944">
          <cell r="AG3944">
            <v>0</v>
          </cell>
        </row>
        <row r="3945">
          <cell r="AG3945">
            <v>0</v>
          </cell>
        </row>
        <row r="3946">
          <cell r="AG3946">
            <v>0</v>
          </cell>
        </row>
        <row r="3947">
          <cell r="AG3947">
            <v>0</v>
          </cell>
        </row>
        <row r="3948">
          <cell r="AG3948">
            <v>0</v>
          </cell>
        </row>
        <row r="3949">
          <cell r="AG3949">
            <v>0</v>
          </cell>
        </row>
        <row r="3950">
          <cell r="AG3950">
            <v>0</v>
          </cell>
        </row>
        <row r="3951">
          <cell r="AG3951">
            <v>0</v>
          </cell>
        </row>
        <row r="3952">
          <cell r="AG3952">
            <v>0</v>
          </cell>
        </row>
        <row r="3953">
          <cell r="AG3953">
            <v>0</v>
          </cell>
        </row>
        <row r="3954">
          <cell r="AG3954">
            <v>0</v>
          </cell>
        </row>
        <row r="3955">
          <cell r="AG3955">
            <v>0</v>
          </cell>
        </row>
        <row r="3956">
          <cell r="AG3956">
            <v>0</v>
          </cell>
        </row>
        <row r="3957">
          <cell r="AG3957">
            <v>0</v>
          </cell>
        </row>
        <row r="3958">
          <cell r="AG3958">
            <v>0</v>
          </cell>
        </row>
        <row r="3959">
          <cell r="AG3959">
            <v>0</v>
          </cell>
        </row>
        <row r="3960">
          <cell r="AG3960">
            <v>0</v>
          </cell>
        </row>
        <row r="3961">
          <cell r="AG3961">
            <v>0</v>
          </cell>
        </row>
        <row r="3962">
          <cell r="AG3962">
            <v>0</v>
          </cell>
        </row>
        <row r="3963">
          <cell r="AG3963">
            <v>0</v>
          </cell>
        </row>
        <row r="3964">
          <cell r="AG3964">
            <v>0</v>
          </cell>
        </row>
        <row r="3965">
          <cell r="AG3965">
            <v>0</v>
          </cell>
        </row>
        <row r="3966">
          <cell r="AG3966">
            <v>0</v>
          </cell>
        </row>
        <row r="3967">
          <cell r="AG3967">
            <v>0</v>
          </cell>
        </row>
        <row r="3968">
          <cell r="AG3968">
            <v>0</v>
          </cell>
        </row>
        <row r="3969">
          <cell r="AG3969">
            <v>0</v>
          </cell>
        </row>
        <row r="3970">
          <cell r="AG3970">
            <v>0</v>
          </cell>
        </row>
        <row r="3971">
          <cell r="AG3971">
            <v>0</v>
          </cell>
        </row>
        <row r="3972">
          <cell r="AG3972">
            <v>0</v>
          </cell>
        </row>
        <row r="3973">
          <cell r="AG3973">
            <v>0</v>
          </cell>
        </row>
        <row r="3974">
          <cell r="AG3974">
            <v>0</v>
          </cell>
        </row>
        <row r="3975">
          <cell r="AG3975">
            <v>0</v>
          </cell>
        </row>
        <row r="3976">
          <cell r="AG3976">
            <v>0</v>
          </cell>
        </row>
        <row r="3977">
          <cell r="AG3977">
            <v>0</v>
          </cell>
        </row>
        <row r="3978">
          <cell r="AG3978">
            <v>0</v>
          </cell>
        </row>
        <row r="3979">
          <cell r="AG3979">
            <v>0</v>
          </cell>
        </row>
        <row r="3980">
          <cell r="AG3980">
            <v>0</v>
          </cell>
        </row>
        <row r="3981">
          <cell r="AG3981">
            <v>0</v>
          </cell>
        </row>
        <row r="3982">
          <cell r="AG3982">
            <v>0</v>
          </cell>
        </row>
        <row r="3983">
          <cell r="AG3983">
            <v>0</v>
          </cell>
        </row>
        <row r="3984">
          <cell r="AG3984">
            <v>0</v>
          </cell>
        </row>
        <row r="3985">
          <cell r="AG3985">
            <v>0</v>
          </cell>
        </row>
        <row r="3986">
          <cell r="AG3986">
            <v>0</v>
          </cell>
        </row>
        <row r="3987">
          <cell r="AG3987">
            <v>0</v>
          </cell>
        </row>
        <row r="3988">
          <cell r="AG3988">
            <v>0</v>
          </cell>
        </row>
        <row r="3989">
          <cell r="AG3989">
            <v>0</v>
          </cell>
        </row>
        <row r="3990">
          <cell r="AG3990">
            <v>0</v>
          </cell>
        </row>
        <row r="3991">
          <cell r="AG3991">
            <v>0</v>
          </cell>
        </row>
        <row r="3992">
          <cell r="AG3992">
            <v>0</v>
          </cell>
        </row>
        <row r="3993">
          <cell r="AG3993">
            <v>0</v>
          </cell>
        </row>
        <row r="3994">
          <cell r="AG3994">
            <v>0</v>
          </cell>
        </row>
        <row r="3995">
          <cell r="AG3995">
            <v>0</v>
          </cell>
        </row>
        <row r="3996">
          <cell r="AG3996">
            <v>0</v>
          </cell>
        </row>
        <row r="3997">
          <cell r="AG3997">
            <v>0</v>
          </cell>
        </row>
        <row r="3998">
          <cell r="AG3998">
            <v>0</v>
          </cell>
        </row>
        <row r="3999">
          <cell r="AG3999">
            <v>0</v>
          </cell>
        </row>
        <row r="4000">
          <cell r="AG4000">
            <v>0</v>
          </cell>
        </row>
        <row r="4001">
          <cell r="AG4001">
            <v>0</v>
          </cell>
        </row>
        <row r="4002">
          <cell r="AG4002">
            <v>0</v>
          </cell>
        </row>
        <row r="4003">
          <cell r="AG4003">
            <v>0</v>
          </cell>
        </row>
        <row r="4004">
          <cell r="AG4004">
            <v>0</v>
          </cell>
        </row>
        <row r="4005">
          <cell r="AG4005">
            <v>0</v>
          </cell>
        </row>
        <row r="4006">
          <cell r="AG4006">
            <v>0</v>
          </cell>
        </row>
        <row r="4007">
          <cell r="AG4007">
            <v>0</v>
          </cell>
        </row>
        <row r="4008">
          <cell r="AG4008">
            <v>0</v>
          </cell>
        </row>
        <row r="4009">
          <cell r="AG4009">
            <v>0</v>
          </cell>
        </row>
        <row r="4010">
          <cell r="AG4010">
            <v>0</v>
          </cell>
        </row>
        <row r="4011">
          <cell r="AG4011">
            <v>0</v>
          </cell>
        </row>
        <row r="4012">
          <cell r="AG4012">
            <v>0</v>
          </cell>
        </row>
        <row r="4013">
          <cell r="AG4013">
            <v>0</v>
          </cell>
        </row>
        <row r="4014">
          <cell r="AG4014">
            <v>0</v>
          </cell>
        </row>
        <row r="4015">
          <cell r="AG4015">
            <v>0</v>
          </cell>
        </row>
        <row r="4016">
          <cell r="AG4016">
            <v>0</v>
          </cell>
        </row>
        <row r="4017">
          <cell r="AG4017">
            <v>0</v>
          </cell>
        </row>
        <row r="4018">
          <cell r="AG4018">
            <v>0</v>
          </cell>
        </row>
        <row r="4019">
          <cell r="AG4019">
            <v>0</v>
          </cell>
        </row>
        <row r="4020">
          <cell r="AG4020">
            <v>0</v>
          </cell>
        </row>
        <row r="4021">
          <cell r="AG4021">
            <v>0</v>
          </cell>
        </row>
        <row r="4022">
          <cell r="AG4022">
            <v>0</v>
          </cell>
        </row>
        <row r="4023">
          <cell r="AG4023">
            <v>0</v>
          </cell>
        </row>
        <row r="4024">
          <cell r="AG4024">
            <v>0</v>
          </cell>
        </row>
        <row r="4025">
          <cell r="AG4025">
            <v>0</v>
          </cell>
        </row>
        <row r="4026">
          <cell r="AG4026">
            <v>0</v>
          </cell>
        </row>
        <row r="4027">
          <cell r="AG4027">
            <v>0</v>
          </cell>
        </row>
        <row r="4028">
          <cell r="AG4028">
            <v>0</v>
          </cell>
        </row>
        <row r="4029">
          <cell r="AG4029">
            <v>0</v>
          </cell>
        </row>
        <row r="4030">
          <cell r="AG4030">
            <v>0</v>
          </cell>
        </row>
        <row r="4031">
          <cell r="AG4031">
            <v>0</v>
          </cell>
        </row>
        <row r="4032">
          <cell r="AG4032">
            <v>0</v>
          </cell>
        </row>
        <row r="4033">
          <cell r="AG4033">
            <v>0</v>
          </cell>
        </row>
        <row r="4034">
          <cell r="AG4034">
            <v>0</v>
          </cell>
        </row>
        <row r="4035">
          <cell r="AG4035">
            <v>0</v>
          </cell>
        </row>
        <row r="4036">
          <cell r="AG4036">
            <v>0</v>
          </cell>
        </row>
        <row r="4037">
          <cell r="AG4037">
            <v>0</v>
          </cell>
        </row>
        <row r="4038">
          <cell r="AG4038">
            <v>0</v>
          </cell>
        </row>
        <row r="4039">
          <cell r="AG4039">
            <v>0</v>
          </cell>
        </row>
        <row r="4040">
          <cell r="AG4040">
            <v>0</v>
          </cell>
        </row>
        <row r="4041">
          <cell r="AG4041">
            <v>0</v>
          </cell>
        </row>
        <row r="4042">
          <cell r="AG4042">
            <v>0</v>
          </cell>
        </row>
        <row r="4043">
          <cell r="AG4043">
            <v>0</v>
          </cell>
        </row>
        <row r="4044">
          <cell r="AG4044">
            <v>0</v>
          </cell>
        </row>
        <row r="4045">
          <cell r="AG4045">
            <v>0</v>
          </cell>
        </row>
        <row r="4046">
          <cell r="AG4046">
            <v>0</v>
          </cell>
        </row>
        <row r="4047">
          <cell r="AG4047">
            <v>0</v>
          </cell>
        </row>
        <row r="4048">
          <cell r="AG4048">
            <v>0</v>
          </cell>
        </row>
        <row r="4049">
          <cell r="AG4049">
            <v>0</v>
          </cell>
        </row>
        <row r="4050">
          <cell r="AG4050">
            <v>0</v>
          </cell>
        </row>
        <row r="4051">
          <cell r="AG4051">
            <v>0</v>
          </cell>
        </row>
        <row r="4052">
          <cell r="AG4052">
            <v>0</v>
          </cell>
        </row>
        <row r="4053">
          <cell r="AG4053">
            <v>0</v>
          </cell>
        </row>
        <row r="4054">
          <cell r="AG4054">
            <v>0</v>
          </cell>
        </row>
        <row r="4055">
          <cell r="AG4055">
            <v>0</v>
          </cell>
        </row>
        <row r="4056">
          <cell r="AG4056">
            <v>0</v>
          </cell>
        </row>
        <row r="4057">
          <cell r="AG4057">
            <v>0</v>
          </cell>
        </row>
        <row r="4058">
          <cell r="AG4058">
            <v>0</v>
          </cell>
        </row>
        <row r="4059">
          <cell r="AG4059">
            <v>0</v>
          </cell>
        </row>
        <row r="4060">
          <cell r="AG4060">
            <v>0</v>
          </cell>
        </row>
        <row r="4061">
          <cell r="AG4061">
            <v>0</v>
          </cell>
        </row>
        <row r="4062">
          <cell r="AG4062">
            <v>0</v>
          </cell>
        </row>
        <row r="4063">
          <cell r="AG4063">
            <v>0</v>
          </cell>
        </row>
        <row r="4064">
          <cell r="AG4064">
            <v>0</v>
          </cell>
        </row>
        <row r="4065">
          <cell r="AG4065">
            <v>0</v>
          </cell>
        </row>
        <row r="4066">
          <cell r="AG4066">
            <v>0</v>
          </cell>
        </row>
        <row r="4067">
          <cell r="AG4067">
            <v>0</v>
          </cell>
        </row>
        <row r="4068">
          <cell r="AG4068">
            <v>0</v>
          </cell>
        </row>
        <row r="4069">
          <cell r="AG4069">
            <v>0</v>
          </cell>
        </row>
        <row r="4070">
          <cell r="AG4070">
            <v>0</v>
          </cell>
        </row>
        <row r="4071">
          <cell r="AG4071">
            <v>0</v>
          </cell>
        </row>
        <row r="4072">
          <cell r="AG4072">
            <v>0</v>
          </cell>
        </row>
        <row r="4073">
          <cell r="AG4073">
            <v>0</v>
          </cell>
        </row>
        <row r="4074">
          <cell r="AG4074">
            <v>0</v>
          </cell>
        </row>
        <row r="4075">
          <cell r="AG4075">
            <v>0</v>
          </cell>
        </row>
        <row r="4076">
          <cell r="AG4076">
            <v>0</v>
          </cell>
        </row>
        <row r="4077">
          <cell r="AG4077">
            <v>0</v>
          </cell>
        </row>
        <row r="4078">
          <cell r="AG4078">
            <v>0</v>
          </cell>
        </row>
        <row r="4079">
          <cell r="AG4079">
            <v>0</v>
          </cell>
        </row>
        <row r="4080">
          <cell r="AG4080">
            <v>0</v>
          </cell>
        </row>
        <row r="4081">
          <cell r="AG4081">
            <v>0</v>
          </cell>
        </row>
        <row r="4082">
          <cell r="AG4082">
            <v>0</v>
          </cell>
        </row>
        <row r="4083">
          <cell r="AG4083">
            <v>0</v>
          </cell>
        </row>
        <row r="4084">
          <cell r="AG4084">
            <v>0</v>
          </cell>
        </row>
        <row r="4085">
          <cell r="AG4085">
            <v>0</v>
          </cell>
        </row>
        <row r="4086">
          <cell r="AG4086">
            <v>0</v>
          </cell>
        </row>
        <row r="4087">
          <cell r="AG4087">
            <v>0</v>
          </cell>
        </row>
        <row r="4088">
          <cell r="AG4088">
            <v>0</v>
          </cell>
        </row>
        <row r="4089">
          <cell r="AG4089">
            <v>0</v>
          </cell>
        </row>
        <row r="4090">
          <cell r="AG4090">
            <v>0</v>
          </cell>
        </row>
        <row r="4091">
          <cell r="AG4091">
            <v>0</v>
          </cell>
        </row>
        <row r="4092">
          <cell r="AG4092">
            <v>0</v>
          </cell>
        </row>
        <row r="4093">
          <cell r="AG4093">
            <v>0</v>
          </cell>
        </row>
        <row r="4094">
          <cell r="AG4094">
            <v>0</v>
          </cell>
        </row>
        <row r="4095">
          <cell r="AG4095">
            <v>0</v>
          </cell>
        </row>
        <row r="4096">
          <cell r="AG4096">
            <v>0</v>
          </cell>
        </row>
        <row r="4097">
          <cell r="AG4097">
            <v>0</v>
          </cell>
        </row>
        <row r="4098">
          <cell r="AG4098">
            <v>0</v>
          </cell>
        </row>
        <row r="4099">
          <cell r="AG4099">
            <v>0</v>
          </cell>
        </row>
        <row r="4100">
          <cell r="AG4100">
            <v>0</v>
          </cell>
        </row>
        <row r="4101">
          <cell r="AG4101">
            <v>0</v>
          </cell>
        </row>
        <row r="4102">
          <cell r="AG4102">
            <v>0</v>
          </cell>
        </row>
        <row r="4103">
          <cell r="AG4103">
            <v>0</v>
          </cell>
        </row>
        <row r="4104">
          <cell r="AG4104">
            <v>0</v>
          </cell>
        </row>
        <row r="4105">
          <cell r="AG4105">
            <v>0</v>
          </cell>
        </row>
        <row r="4106">
          <cell r="AG4106">
            <v>0</v>
          </cell>
        </row>
        <row r="4107">
          <cell r="AG4107">
            <v>0</v>
          </cell>
        </row>
        <row r="4108">
          <cell r="AG4108">
            <v>0</v>
          </cell>
        </row>
        <row r="4109">
          <cell r="AG4109">
            <v>0</v>
          </cell>
        </row>
        <row r="4110">
          <cell r="AG4110">
            <v>0</v>
          </cell>
        </row>
        <row r="4111">
          <cell r="AG4111">
            <v>0</v>
          </cell>
        </row>
        <row r="4112">
          <cell r="AG4112">
            <v>0</v>
          </cell>
        </row>
        <row r="4113">
          <cell r="AG4113">
            <v>0</v>
          </cell>
        </row>
        <row r="4114">
          <cell r="AG4114">
            <v>0</v>
          </cell>
        </row>
        <row r="4115">
          <cell r="AG4115">
            <v>0</v>
          </cell>
        </row>
        <row r="4116">
          <cell r="AG4116">
            <v>0</v>
          </cell>
        </row>
        <row r="4117">
          <cell r="AG4117">
            <v>0</v>
          </cell>
        </row>
        <row r="4118">
          <cell r="AG4118">
            <v>0</v>
          </cell>
        </row>
        <row r="4119">
          <cell r="AG4119">
            <v>0</v>
          </cell>
        </row>
        <row r="4120">
          <cell r="AG4120">
            <v>0</v>
          </cell>
        </row>
        <row r="4121">
          <cell r="AG4121">
            <v>0</v>
          </cell>
        </row>
        <row r="4122">
          <cell r="AG4122">
            <v>0</v>
          </cell>
        </row>
        <row r="4123">
          <cell r="AG4123">
            <v>0</v>
          </cell>
        </row>
        <row r="4124">
          <cell r="AG4124">
            <v>0</v>
          </cell>
        </row>
        <row r="4125">
          <cell r="AG4125">
            <v>0</v>
          </cell>
        </row>
        <row r="4126">
          <cell r="AG4126">
            <v>0</v>
          </cell>
        </row>
        <row r="4127">
          <cell r="AG4127">
            <v>0</v>
          </cell>
        </row>
        <row r="4128">
          <cell r="AG4128">
            <v>0</v>
          </cell>
        </row>
        <row r="4129">
          <cell r="AG4129">
            <v>0</v>
          </cell>
        </row>
        <row r="4130">
          <cell r="AG4130">
            <v>0</v>
          </cell>
        </row>
        <row r="4131">
          <cell r="AG4131">
            <v>0</v>
          </cell>
        </row>
        <row r="4132">
          <cell r="AG4132">
            <v>0</v>
          </cell>
        </row>
        <row r="4133">
          <cell r="AG4133">
            <v>0</v>
          </cell>
        </row>
        <row r="4134">
          <cell r="AG4134">
            <v>0</v>
          </cell>
        </row>
        <row r="4135">
          <cell r="AG4135">
            <v>0</v>
          </cell>
        </row>
        <row r="4136">
          <cell r="AG4136">
            <v>0</v>
          </cell>
        </row>
        <row r="4137">
          <cell r="AG4137">
            <v>0</v>
          </cell>
        </row>
        <row r="4138">
          <cell r="AG4138">
            <v>0</v>
          </cell>
        </row>
        <row r="4139">
          <cell r="AG4139">
            <v>0</v>
          </cell>
        </row>
        <row r="4140">
          <cell r="AG4140">
            <v>0</v>
          </cell>
        </row>
        <row r="4141">
          <cell r="AG4141">
            <v>0</v>
          </cell>
        </row>
        <row r="4142">
          <cell r="AG4142">
            <v>0</v>
          </cell>
        </row>
        <row r="4143">
          <cell r="AG4143">
            <v>0</v>
          </cell>
        </row>
        <row r="4144">
          <cell r="AG4144">
            <v>0</v>
          </cell>
        </row>
        <row r="4145">
          <cell r="AG4145">
            <v>0</v>
          </cell>
        </row>
        <row r="4146">
          <cell r="AG4146">
            <v>0</v>
          </cell>
        </row>
        <row r="4147">
          <cell r="AG4147">
            <v>0</v>
          </cell>
        </row>
        <row r="4148">
          <cell r="AG4148">
            <v>0</v>
          </cell>
        </row>
        <row r="4149">
          <cell r="AG4149">
            <v>0</v>
          </cell>
        </row>
        <row r="4150">
          <cell r="AG4150">
            <v>0</v>
          </cell>
        </row>
        <row r="4151">
          <cell r="AG4151">
            <v>0</v>
          </cell>
        </row>
        <row r="4152">
          <cell r="AG4152">
            <v>0</v>
          </cell>
        </row>
        <row r="4153">
          <cell r="AG4153">
            <v>0</v>
          </cell>
        </row>
        <row r="4154">
          <cell r="AG4154">
            <v>0</v>
          </cell>
        </row>
        <row r="4155">
          <cell r="AG4155">
            <v>0</v>
          </cell>
        </row>
        <row r="4156">
          <cell r="AG4156">
            <v>0</v>
          </cell>
        </row>
        <row r="4157">
          <cell r="AG4157">
            <v>0</v>
          </cell>
        </row>
        <row r="4158">
          <cell r="AG4158">
            <v>0</v>
          </cell>
        </row>
        <row r="4159">
          <cell r="AG4159">
            <v>0</v>
          </cell>
        </row>
        <row r="4160">
          <cell r="AG4160">
            <v>0</v>
          </cell>
        </row>
        <row r="4161">
          <cell r="AG4161">
            <v>0</v>
          </cell>
        </row>
        <row r="4162">
          <cell r="AG4162">
            <v>0</v>
          </cell>
        </row>
        <row r="4163">
          <cell r="AG4163">
            <v>0</v>
          </cell>
        </row>
        <row r="4164">
          <cell r="AG4164">
            <v>0</v>
          </cell>
        </row>
        <row r="4165">
          <cell r="AG4165">
            <v>0</v>
          </cell>
        </row>
        <row r="4166">
          <cell r="AG4166">
            <v>0</v>
          </cell>
        </row>
        <row r="4167">
          <cell r="AG4167">
            <v>0</v>
          </cell>
        </row>
        <row r="4168">
          <cell r="AG4168">
            <v>0</v>
          </cell>
        </row>
        <row r="4169">
          <cell r="AG4169">
            <v>0</v>
          </cell>
        </row>
        <row r="4170">
          <cell r="AG4170">
            <v>0</v>
          </cell>
        </row>
        <row r="4171">
          <cell r="AG4171">
            <v>0</v>
          </cell>
        </row>
        <row r="4172">
          <cell r="AG4172">
            <v>0</v>
          </cell>
        </row>
        <row r="4173">
          <cell r="AG4173">
            <v>0</v>
          </cell>
        </row>
        <row r="4174">
          <cell r="AG4174">
            <v>0</v>
          </cell>
        </row>
        <row r="4175">
          <cell r="AG4175">
            <v>0</v>
          </cell>
        </row>
        <row r="4176">
          <cell r="AG4176">
            <v>0</v>
          </cell>
        </row>
        <row r="4177">
          <cell r="AG4177">
            <v>0</v>
          </cell>
        </row>
        <row r="4178">
          <cell r="AG4178">
            <v>0</v>
          </cell>
        </row>
        <row r="4179">
          <cell r="AG4179">
            <v>0</v>
          </cell>
        </row>
        <row r="4180">
          <cell r="AG4180">
            <v>0</v>
          </cell>
        </row>
        <row r="4181">
          <cell r="AG4181">
            <v>0</v>
          </cell>
        </row>
        <row r="4182">
          <cell r="AG4182">
            <v>0</v>
          </cell>
        </row>
        <row r="4183">
          <cell r="AG4183">
            <v>0</v>
          </cell>
        </row>
        <row r="4184">
          <cell r="AG4184">
            <v>0</v>
          </cell>
        </row>
        <row r="4185">
          <cell r="AG4185">
            <v>0</v>
          </cell>
        </row>
        <row r="4186">
          <cell r="AG4186">
            <v>0</v>
          </cell>
        </row>
        <row r="4187">
          <cell r="AG4187">
            <v>0</v>
          </cell>
        </row>
        <row r="4188">
          <cell r="AG4188">
            <v>0</v>
          </cell>
        </row>
        <row r="4189">
          <cell r="AG4189">
            <v>0</v>
          </cell>
        </row>
        <row r="4190">
          <cell r="AG4190">
            <v>0</v>
          </cell>
        </row>
        <row r="4191">
          <cell r="AG4191">
            <v>0</v>
          </cell>
        </row>
        <row r="4192">
          <cell r="AG4192">
            <v>0</v>
          </cell>
        </row>
        <row r="4193">
          <cell r="AG4193">
            <v>0</v>
          </cell>
        </row>
        <row r="4194">
          <cell r="AG4194">
            <v>0</v>
          </cell>
        </row>
        <row r="4195">
          <cell r="AG4195">
            <v>0</v>
          </cell>
        </row>
        <row r="4196">
          <cell r="AG4196">
            <v>0</v>
          </cell>
        </row>
        <row r="4197">
          <cell r="AG4197">
            <v>0</v>
          </cell>
        </row>
        <row r="4198">
          <cell r="AG4198">
            <v>0</v>
          </cell>
        </row>
        <row r="4199">
          <cell r="AG4199">
            <v>0</v>
          </cell>
        </row>
        <row r="4200">
          <cell r="AG4200">
            <v>0</v>
          </cell>
        </row>
        <row r="4201">
          <cell r="AG4201">
            <v>0</v>
          </cell>
        </row>
        <row r="4202">
          <cell r="AG4202">
            <v>0</v>
          </cell>
        </row>
        <row r="4203">
          <cell r="AG4203">
            <v>0</v>
          </cell>
        </row>
        <row r="4204">
          <cell r="AG4204">
            <v>0</v>
          </cell>
        </row>
        <row r="4205">
          <cell r="AG4205">
            <v>0</v>
          </cell>
        </row>
        <row r="4206">
          <cell r="AG4206">
            <v>0</v>
          </cell>
        </row>
        <row r="4207">
          <cell r="AG4207">
            <v>0</v>
          </cell>
        </row>
        <row r="4208">
          <cell r="AG4208">
            <v>0</v>
          </cell>
        </row>
        <row r="4209">
          <cell r="AG4209">
            <v>0</v>
          </cell>
        </row>
        <row r="4210">
          <cell r="AG4210">
            <v>0</v>
          </cell>
        </row>
        <row r="4211">
          <cell r="AG4211">
            <v>0</v>
          </cell>
        </row>
        <row r="4212">
          <cell r="AG4212">
            <v>0</v>
          </cell>
        </row>
        <row r="4213">
          <cell r="AG4213">
            <v>0</v>
          </cell>
        </row>
        <row r="4214">
          <cell r="AG4214">
            <v>0</v>
          </cell>
        </row>
        <row r="4215">
          <cell r="AG4215">
            <v>0</v>
          </cell>
        </row>
        <row r="4216">
          <cell r="AG4216">
            <v>0</v>
          </cell>
        </row>
        <row r="4217">
          <cell r="AG4217">
            <v>0</v>
          </cell>
        </row>
        <row r="4218">
          <cell r="AG4218">
            <v>0</v>
          </cell>
        </row>
        <row r="4219">
          <cell r="AG4219">
            <v>0</v>
          </cell>
        </row>
        <row r="4220">
          <cell r="AG4220">
            <v>0</v>
          </cell>
        </row>
        <row r="4221">
          <cell r="AG4221">
            <v>0</v>
          </cell>
        </row>
        <row r="4222">
          <cell r="AG4222">
            <v>0</v>
          </cell>
        </row>
        <row r="4223">
          <cell r="AG4223">
            <v>0</v>
          </cell>
        </row>
        <row r="4224">
          <cell r="AG4224">
            <v>0</v>
          </cell>
        </row>
        <row r="4225">
          <cell r="AG4225">
            <v>0</v>
          </cell>
        </row>
        <row r="4226">
          <cell r="AG4226">
            <v>0</v>
          </cell>
        </row>
        <row r="4227">
          <cell r="AG4227">
            <v>0</v>
          </cell>
        </row>
        <row r="4228">
          <cell r="AG4228">
            <v>0</v>
          </cell>
        </row>
        <row r="4229">
          <cell r="AG4229">
            <v>0</v>
          </cell>
        </row>
        <row r="4230">
          <cell r="AG4230">
            <v>0</v>
          </cell>
        </row>
        <row r="4231">
          <cell r="AG4231">
            <v>0</v>
          </cell>
        </row>
        <row r="4232">
          <cell r="AG4232">
            <v>0</v>
          </cell>
        </row>
        <row r="4233">
          <cell r="AG4233">
            <v>0</v>
          </cell>
        </row>
        <row r="4234">
          <cell r="AG4234">
            <v>0</v>
          </cell>
        </row>
        <row r="4235">
          <cell r="AG4235">
            <v>0</v>
          </cell>
        </row>
        <row r="4236">
          <cell r="AG4236">
            <v>0</v>
          </cell>
        </row>
        <row r="4237">
          <cell r="AG4237">
            <v>0</v>
          </cell>
        </row>
        <row r="4238">
          <cell r="AG4238">
            <v>0</v>
          </cell>
        </row>
        <row r="4239">
          <cell r="AG4239">
            <v>0</v>
          </cell>
        </row>
        <row r="4240">
          <cell r="AG4240">
            <v>0</v>
          </cell>
        </row>
        <row r="4241">
          <cell r="AG4241">
            <v>0</v>
          </cell>
        </row>
        <row r="4242">
          <cell r="AG4242">
            <v>0</v>
          </cell>
        </row>
        <row r="4243">
          <cell r="AG4243">
            <v>0</v>
          </cell>
        </row>
        <row r="4244">
          <cell r="AG4244">
            <v>0</v>
          </cell>
        </row>
        <row r="4245">
          <cell r="AG4245">
            <v>0</v>
          </cell>
        </row>
        <row r="4246">
          <cell r="AG4246">
            <v>0</v>
          </cell>
        </row>
        <row r="4247">
          <cell r="AG4247">
            <v>0</v>
          </cell>
        </row>
        <row r="4248">
          <cell r="AG4248">
            <v>0</v>
          </cell>
        </row>
        <row r="4249">
          <cell r="AG4249">
            <v>0</v>
          </cell>
        </row>
        <row r="4250">
          <cell r="AG4250">
            <v>0</v>
          </cell>
        </row>
        <row r="4251">
          <cell r="AG4251">
            <v>0</v>
          </cell>
        </row>
        <row r="4252">
          <cell r="AG4252">
            <v>0</v>
          </cell>
        </row>
        <row r="4253">
          <cell r="AG4253">
            <v>0</v>
          </cell>
        </row>
        <row r="4254">
          <cell r="AG4254">
            <v>0</v>
          </cell>
        </row>
        <row r="4255">
          <cell r="AG4255">
            <v>0</v>
          </cell>
        </row>
        <row r="4256">
          <cell r="AG4256">
            <v>0</v>
          </cell>
        </row>
        <row r="4257">
          <cell r="AG4257">
            <v>0</v>
          </cell>
        </row>
        <row r="4258">
          <cell r="AG4258">
            <v>0</v>
          </cell>
        </row>
        <row r="4259">
          <cell r="AG4259">
            <v>0</v>
          </cell>
        </row>
        <row r="4260">
          <cell r="AG4260">
            <v>0</v>
          </cell>
        </row>
        <row r="4261">
          <cell r="AG4261">
            <v>0</v>
          </cell>
        </row>
        <row r="4262">
          <cell r="AG4262">
            <v>0</v>
          </cell>
        </row>
        <row r="4263">
          <cell r="AG4263">
            <v>0</v>
          </cell>
        </row>
        <row r="4264">
          <cell r="AG4264">
            <v>0</v>
          </cell>
        </row>
        <row r="4265">
          <cell r="AG4265">
            <v>0</v>
          </cell>
        </row>
        <row r="4266">
          <cell r="AG4266">
            <v>0</v>
          </cell>
        </row>
        <row r="4267">
          <cell r="AG4267">
            <v>0</v>
          </cell>
        </row>
        <row r="4268">
          <cell r="AG4268">
            <v>0</v>
          </cell>
        </row>
        <row r="4269">
          <cell r="AG4269">
            <v>0</v>
          </cell>
        </row>
        <row r="4270">
          <cell r="AG4270">
            <v>0</v>
          </cell>
        </row>
        <row r="4271">
          <cell r="AG4271">
            <v>0</v>
          </cell>
        </row>
        <row r="4272">
          <cell r="AG4272">
            <v>0</v>
          </cell>
        </row>
        <row r="4273">
          <cell r="AG4273">
            <v>0</v>
          </cell>
        </row>
        <row r="4274">
          <cell r="AG4274">
            <v>0</v>
          </cell>
        </row>
        <row r="4275">
          <cell r="AG4275">
            <v>0</v>
          </cell>
        </row>
        <row r="4276">
          <cell r="AG4276">
            <v>0</v>
          </cell>
        </row>
        <row r="4277">
          <cell r="AG4277">
            <v>0</v>
          </cell>
        </row>
        <row r="4278">
          <cell r="AG4278">
            <v>0</v>
          </cell>
        </row>
        <row r="4279">
          <cell r="AG4279">
            <v>0</v>
          </cell>
        </row>
        <row r="4280">
          <cell r="AG4280">
            <v>0</v>
          </cell>
        </row>
        <row r="4281">
          <cell r="AG4281">
            <v>0</v>
          </cell>
        </row>
        <row r="4282">
          <cell r="AG4282">
            <v>0</v>
          </cell>
        </row>
        <row r="4283">
          <cell r="AG4283">
            <v>0</v>
          </cell>
        </row>
        <row r="4284">
          <cell r="AG4284">
            <v>0</v>
          </cell>
        </row>
        <row r="4285">
          <cell r="AG4285">
            <v>0</v>
          </cell>
        </row>
        <row r="4286">
          <cell r="AG4286">
            <v>0</v>
          </cell>
        </row>
        <row r="4287">
          <cell r="AG4287">
            <v>0</v>
          </cell>
        </row>
        <row r="4288">
          <cell r="AG4288">
            <v>0</v>
          </cell>
        </row>
        <row r="4289">
          <cell r="AG4289">
            <v>0</v>
          </cell>
        </row>
        <row r="4290">
          <cell r="AG4290">
            <v>0</v>
          </cell>
        </row>
        <row r="4291">
          <cell r="AG4291">
            <v>0</v>
          </cell>
        </row>
        <row r="4292">
          <cell r="AG4292">
            <v>0</v>
          </cell>
        </row>
        <row r="4293">
          <cell r="AG4293">
            <v>0</v>
          </cell>
        </row>
        <row r="4294">
          <cell r="AG4294">
            <v>0</v>
          </cell>
        </row>
        <row r="4295">
          <cell r="AG4295">
            <v>0</v>
          </cell>
        </row>
        <row r="4296">
          <cell r="AG4296">
            <v>0</v>
          </cell>
        </row>
        <row r="4297">
          <cell r="AG4297">
            <v>0</v>
          </cell>
        </row>
        <row r="4298">
          <cell r="AG4298">
            <v>0</v>
          </cell>
        </row>
        <row r="4299">
          <cell r="AG4299">
            <v>0</v>
          </cell>
        </row>
        <row r="4300">
          <cell r="AG4300">
            <v>0</v>
          </cell>
        </row>
        <row r="4301">
          <cell r="AG4301">
            <v>0</v>
          </cell>
        </row>
        <row r="4302">
          <cell r="AG4302">
            <v>0</v>
          </cell>
        </row>
        <row r="4303">
          <cell r="AG4303">
            <v>0</v>
          </cell>
        </row>
        <row r="4304">
          <cell r="AG4304">
            <v>0</v>
          </cell>
        </row>
        <row r="4305">
          <cell r="AG4305">
            <v>0</v>
          </cell>
        </row>
        <row r="4306">
          <cell r="AG4306">
            <v>0</v>
          </cell>
        </row>
        <row r="4307">
          <cell r="AG4307">
            <v>0</v>
          </cell>
        </row>
        <row r="4308">
          <cell r="AG4308">
            <v>0</v>
          </cell>
        </row>
        <row r="4309">
          <cell r="AG4309">
            <v>0</v>
          </cell>
        </row>
        <row r="4310">
          <cell r="AG4310">
            <v>0</v>
          </cell>
        </row>
        <row r="4311">
          <cell r="AG4311">
            <v>0</v>
          </cell>
        </row>
        <row r="4312">
          <cell r="AG4312">
            <v>0</v>
          </cell>
        </row>
        <row r="4313">
          <cell r="AG4313">
            <v>0</v>
          </cell>
        </row>
        <row r="4314">
          <cell r="AG4314">
            <v>0</v>
          </cell>
        </row>
        <row r="4315">
          <cell r="AG4315">
            <v>0</v>
          </cell>
        </row>
        <row r="4316">
          <cell r="AG4316">
            <v>0</v>
          </cell>
        </row>
        <row r="4317">
          <cell r="AG4317">
            <v>0</v>
          </cell>
        </row>
        <row r="4318">
          <cell r="AG4318">
            <v>0</v>
          </cell>
        </row>
        <row r="4319">
          <cell r="AG4319">
            <v>0</v>
          </cell>
        </row>
        <row r="4320">
          <cell r="AG4320">
            <v>0</v>
          </cell>
        </row>
        <row r="4321">
          <cell r="AG4321">
            <v>0</v>
          </cell>
        </row>
        <row r="4322">
          <cell r="AG4322">
            <v>0</v>
          </cell>
        </row>
        <row r="4323">
          <cell r="AG4323">
            <v>0</v>
          </cell>
        </row>
        <row r="4324">
          <cell r="AG4324">
            <v>0</v>
          </cell>
        </row>
        <row r="4325">
          <cell r="AG4325">
            <v>0</v>
          </cell>
        </row>
        <row r="4326">
          <cell r="AG4326">
            <v>0</v>
          </cell>
        </row>
        <row r="4327">
          <cell r="AG4327">
            <v>0</v>
          </cell>
        </row>
        <row r="4328">
          <cell r="AG4328">
            <v>0</v>
          </cell>
        </row>
        <row r="4329">
          <cell r="AG4329">
            <v>0</v>
          </cell>
        </row>
        <row r="4330">
          <cell r="AG4330">
            <v>0</v>
          </cell>
        </row>
        <row r="4331">
          <cell r="AG4331">
            <v>0</v>
          </cell>
        </row>
        <row r="4332">
          <cell r="AG4332">
            <v>0</v>
          </cell>
        </row>
        <row r="4333">
          <cell r="AG4333">
            <v>0</v>
          </cell>
        </row>
        <row r="4334">
          <cell r="AG4334">
            <v>0</v>
          </cell>
        </row>
        <row r="4335">
          <cell r="AG4335">
            <v>9.0577104999999989</v>
          </cell>
        </row>
        <row r="4336">
          <cell r="AG4336">
            <v>0</v>
          </cell>
        </row>
        <row r="4337">
          <cell r="AG4337">
            <v>0</v>
          </cell>
        </row>
        <row r="4338">
          <cell r="AG4338">
            <v>29.624041400000003</v>
          </cell>
        </row>
        <row r="4339">
          <cell r="AG4339">
            <v>54.634200000000007</v>
          </cell>
        </row>
        <row r="4340">
          <cell r="AG4340">
            <v>0</v>
          </cell>
        </row>
        <row r="4341">
          <cell r="AG4341">
            <v>11.840094123842398</v>
          </cell>
        </row>
        <row r="4342">
          <cell r="AG4342">
            <v>3.2221899332700001</v>
          </cell>
        </row>
        <row r="4343">
          <cell r="AG4343">
            <v>4.2979541669547885</v>
          </cell>
        </row>
        <row r="4344">
          <cell r="AG4344">
            <v>8.8765562899999981</v>
          </cell>
        </row>
        <row r="4345">
          <cell r="AG4345">
            <v>0</v>
          </cell>
        </row>
        <row r="4346">
          <cell r="AG4346">
            <v>106.56130000000002</v>
          </cell>
        </row>
        <row r="4347">
          <cell r="AG4347">
            <v>7.6757635798271995</v>
          </cell>
        </row>
        <row r="4348">
          <cell r="AG4348">
            <v>0</v>
          </cell>
        </row>
        <row r="4349">
          <cell r="AG4349">
            <v>0</v>
          </cell>
        </row>
        <row r="4350">
          <cell r="AG4350">
            <v>0</v>
          </cell>
        </row>
        <row r="4351">
          <cell r="AG4351">
            <v>0</v>
          </cell>
        </row>
        <row r="4352">
          <cell r="AG4352">
            <v>0.7288792919999999</v>
          </cell>
        </row>
        <row r="4353">
          <cell r="AG4353">
            <v>0</v>
          </cell>
        </row>
        <row r="4354">
          <cell r="AG4354">
            <v>1.5458099999999997</v>
          </cell>
        </row>
        <row r="4355">
          <cell r="AG4355">
            <v>0</v>
          </cell>
        </row>
        <row r="4356">
          <cell r="AG4356">
            <v>0</v>
          </cell>
        </row>
        <row r="4357">
          <cell r="AG4357">
            <v>0</v>
          </cell>
        </row>
        <row r="4358">
          <cell r="AG4358">
            <v>0</v>
          </cell>
        </row>
        <row r="4359">
          <cell r="AG4359">
            <v>0</v>
          </cell>
        </row>
        <row r="4360">
          <cell r="AG4360">
            <v>0</v>
          </cell>
        </row>
        <row r="4361">
          <cell r="AG4361">
            <v>0</v>
          </cell>
        </row>
        <row r="4362">
          <cell r="AG4362">
            <v>0</v>
          </cell>
        </row>
        <row r="4363">
          <cell r="AG4363">
            <v>0</v>
          </cell>
        </row>
        <row r="4364">
          <cell r="AG4364">
            <v>0</v>
          </cell>
        </row>
        <row r="4365">
          <cell r="AG4365">
            <v>0</v>
          </cell>
        </row>
        <row r="4366">
          <cell r="AG4366">
            <v>0</v>
          </cell>
        </row>
        <row r="4367">
          <cell r="AG4367">
            <v>0</v>
          </cell>
        </row>
        <row r="4368">
          <cell r="AG4368">
            <v>0</v>
          </cell>
        </row>
        <row r="4369">
          <cell r="AG4369">
            <v>0</v>
          </cell>
        </row>
        <row r="4370">
          <cell r="AG4370">
            <v>9.0223927579499999E-2</v>
          </cell>
        </row>
        <row r="4371">
          <cell r="AG4371">
            <v>0</v>
          </cell>
        </row>
        <row r="4372">
          <cell r="AG4372">
            <v>0</v>
          </cell>
        </row>
        <row r="4373">
          <cell r="AG4373">
            <v>0</v>
          </cell>
        </row>
        <row r="4374">
          <cell r="AG4374">
            <v>0</v>
          </cell>
        </row>
        <row r="4375">
          <cell r="AG4375">
            <v>0</v>
          </cell>
        </row>
        <row r="4376">
          <cell r="AG4376">
            <v>0</v>
          </cell>
        </row>
        <row r="4377">
          <cell r="AG4377">
            <v>0</v>
          </cell>
        </row>
        <row r="4378">
          <cell r="AG4378">
            <v>0</v>
          </cell>
        </row>
        <row r="4379">
          <cell r="AG4379">
            <v>0</v>
          </cell>
        </row>
        <row r="4380">
          <cell r="AG4380">
            <v>0</v>
          </cell>
        </row>
        <row r="4381">
          <cell r="AG4381">
            <v>0</v>
          </cell>
        </row>
        <row r="4382">
          <cell r="AG4382">
            <v>0.81599999999999995</v>
          </cell>
        </row>
        <row r="4383">
          <cell r="AG4383">
            <v>0</v>
          </cell>
        </row>
        <row r="4384">
          <cell r="AG4384">
            <v>0</v>
          </cell>
        </row>
        <row r="4385">
          <cell r="AG4385">
            <v>0</v>
          </cell>
        </row>
        <row r="4386">
          <cell r="AG4386">
            <v>0</v>
          </cell>
        </row>
        <row r="4387">
          <cell r="AG4387">
            <v>0</v>
          </cell>
        </row>
        <row r="4388">
          <cell r="AG4388">
            <v>0</v>
          </cell>
        </row>
        <row r="4389">
          <cell r="AG4389">
            <v>0.39999999999999997</v>
          </cell>
        </row>
        <row r="4390">
          <cell r="AG4390">
            <v>0</v>
          </cell>
        </row>
        <row r="4391">
          <cell r="AG4391">
            <v>0.15000000000000002</v>
          </cell>
        </row>
        <row r="4392">
          <cell r="AG4392">
            <v>0</v>
          </cell>
        </row>
        <row r="4393">
          <cell r="AG4393">
            <v>0.79999999999999993</v>
          </cell>
        </row>
        <row r="4394">
          <cell r="AG4394">
            <v>0</v>
          </cell>
        </row>
        <row r="4395">
          <cell r="AG4395">
            <v>0</v>
          </cell>
        </row>
        <row r="4396">
          <cell r="AG4396">
            <v>0</v>
          </cell>
        </row>
        <row r="4397">
          <cell r="AG4397">
            <v>3.6</v>
          </cell>
        </row>
        <row r="4398">
          <cell r="AG4398">
            <v>0</v>
          </cell>
        </row>
        <row r="4399">
          <cell r="AG4399">
            <v>0</v>
          </cell>
        </row>
        <row r="4400">
          <cell r="AG4400">
            <v>0</v>
          </cell>
        </row>
        <row r="4401">
          <cell r="AG4401">
            <v>0</v>
          </cell>
        </row>
        <row r="4402">
          <cell r="AG4402">
            <v>0</v>
          </cell>
        </row>
        <row r="4403">
          <cell r="AG4403">
            <v>0</v>
          </cell>
        </row>
        <row r="4404">
          <cell r="AG4404">
            <v>0</v>
          </cell>
        </row>
        <row r="4405">
          <cell r="AG4405">
            <v>0</v>
          </cell>
        </row>
        <row r="4406">
          <cell r="AG4406">
            <v>0</v>
          </cell>
        </row>
        <row r="4407">
          <cell r="AG4407">
            <v>0</v>
          </cell>
        </row>
        <row r="4408">
          <cell r="AG4408">
            <v>0</v>
          </cell>
        </row>
        <row r="4409">
          <cell r="AG4409">
            <v>0</v>
          </cell>
        </row>
        <row r="4410">
          <cell r="AG4410">
            <v>0</v>
          </cell>
        </row>
        <row r="4411">
          <cell r="AG4411">
            <v>0</v>
          </cell>
        </row>
        <row r="4412">
          <cell r="AG4412">
            <v>0</v>
          </cell>
        </row>
        <row r="4413">
          <cell r="AG4413">
            <v>0</v>
          </cell>
        </row>
        <row r="4414">
          <cell r="AG4414">
            <v>0</v>
          </cell>
        </row>
        <row r="4415">
          <cell r="AG4415">
            <v>0</v>
          </cell>
        </row>
        <row r="4416">
          <cell r="AG4416">
            <v>0</v>
          </cell>
        </row>
        <row r="4417">
          <cell r="AG4417">
            <v>0</v>
          </cell>
        </row>
        <row r="4418">
          <cell r="AG4418">
            <v>0</v>
          </cell>
        </row>
        <row r="4419">
          <cell r="AG4419">
            <v>0</v>
          </cell>
        </row>
        <row r="4420">
          <cell r="AG4420">
            <v>0</v>
          </cell>
        </row>
        <row r="4421">
          <cell r="AG4421">
            <v>0</v>
          </cell>
        </row>
        <row r="4422">
          <cell r="AG4422">
            <v>0</v>
          </cell>
        </row>
        <row r="4423">
          <cell r="AG4423">
            <v>0</v>
          </cell>
        </row>
        <row r="4424">
          <cell r="AG4424">
            <v>4</v>
          </cell>
        </row>
        <row r="4425">
          <cell r="AG4425">
            <v>0</v>
          </cell>
        </row>
        <row r="4426">
          <cell r="AG4426">
            <v>0</v>
          </cell>
        </row>
        <row r="4427">
          <cell r="AG4427">
            <v>0</v>
          </cell>
        </row>
        <row r="4428">
          <cell r="AG4428">
            <v>0</v>
          </cell>
        </row>
        <row r="4429">
          <cell r="AG4429">
            <v>0</v>
          </cell>
        </row>
        <row r="4430">
          <cell r="AG4430">
            <v>0</v>
          </cell>
        </row>
        <row r="4431">
          <cell r="AG4431">
            <v>0</v>
          </cell>
        </row>
        <row r="4432">
          <cell r="AG4432">
            <v>0</v>
          </cell>
        </row>
        <row r="4433">
          <cell r="AG4433">
            <v>0</v>
          </cell>
        </row>
        <row r="4434">
          <cell r="AG4434">
            <v>0</v>
          </cell>
        </row>
        <row r="4435">
          <cell r="AG4435">
            <v>0</v>
          </cell>
        </row>
        <row r="4436">
          <cell r="AG4436">
            <v>0</v>
          </cell>
        </row>
        <row r="4437">
          <cell r="AG4437">
            <v>0</v>
          </cell>
        </row>
        <row r="4438">
          <cell r="AG4438">
            <v>0</v>
          </cell>
        </row>
        <row r="4439">
          <cell r="AG4439">
            <v>0</v>
          </cell>
        </row>
        <row r="4440">
          <cell r="AG4440">
            <v>13.599999999999998</v>
          </cell>
        </row>
        <row r="4441">
          <cell r="AG4441">
            <v>0</v>
          </cell>
        </row>
        <row r="4442">
          <cell r="AG4442">
            <v>0.08</v>
          </cell>
        </row>
        <row r="4443">
          <cell r="AG4443">
            <v>0</v>
          </cell>
        </row>
        <row r="4444">
          <cell r="AG4444">
            <v>0</v>
          </cell>
        </row>
        <row r="4445">
          <cell r="AG4445">
            <v>0</v>
          </cell>
        </row>
        <row r="4446">
          <cell r="AG4446">
            <v>0</v>
          </cell>
        </row>
        <row r="4447">
          <cell r="AG4447">
            <v>0.12</v>
          </cell>
        </row>
        <row r="4448">
          <cell r="AG4448">
            <v>0</v>
          </cell>
        </row>
        <row r="4449">
          <cell r="AG4449">
            <v>0</v>
          </cell>
        </row>
        <row r="4450">
          <cell r="AG4450">
            <v>0</v>
          </cell>
        </row>
        <row r="4451">
          <cell r="AG4451">
            <v>0</v>
          </cell>
        </row>
        <row r="4452">
          <cell r="AG4452">
            <v>0</v>
          </cell>
        </row>
        <row r="4453">
          <cell r="AG4453">
            <v>0</v>
          </cell>
        </row>
        <row r="4454">
          <cell r="AG4454">
            <v>0</v>
          </cell>
        </row>
        <row r="4455">
          <cell r="AG4455">
            <v>0</v>
          </cell>
        </row>
        <row r="4456">
          <cell r="AG4456">
            <v>0</v>
          </cell>
        </row>
        <row r="4457">
          <cell r="AG4457">
            <v>0</v>
          </cell>
        </row>
        <row r="4458">
          <cell r="AG4458">
            <v>0</v>
          </cell>
        </row>
        <row r="4459">
          <cell r="AG4459">
            <v>0</v>
          </cell>
        </row>
        <row r="4460">
          <cell r="AG4460">
            <v>0</v>
          </cell>
        </row>
        <row r="4461">
          <cell r="AG4461">
            <v>0</v>
          </cell>
        </row>
        <row r="4462">
          <cell r="AG4462">
            <v>0</v>
          </cell>
        </row>
        <row r="4463">
          <cell r="AG4463">
            <v>0</v>
          </cell>
        </row>
        <row r="4464">
          <cell r="AG4464">
            <v>0</v>
          </cell>
        </row>
        <row r="4465">
          <cell r="AG4465">
            <v>9.4965560000000018E-2</v>
          </cell>
        </row>
        <row r="4466">
          <cell r="AG4466">
            <v>18.385341241327271</v>
          </cell>
        </row>
        <row r="4467">
          <cell r="AG4467">
            <v>0</v>
          </cell>
        </row>
        <row r="4468">
          <cell r="AG4468">
            <v>1.180909090909088</v>
          </cell>
        </row>
        <row r="4469">
          <cell r="AG4469">
            <v>60.130880765752728</v>
          </cell>
        </row>
        <row r="4470">
          <cell r="AG4470">
            <v>18.373726399999999</v>
          </cell>
        </row>
        <row r="4471">
          <cell r="AG4471">
            <v>0</v>
          </cell>
        </row>
        <row r="4472">
          <cell r="AG4472">
            <v>24.033023664895932</v>
          </cell>
        </row>
        <row r="4473">
          <cell r="AG4473">
            <v>6.5404012931897633</v>
          </cell>
        </row>
        <row r="4474">
          <cell r="AG4474">
            <v>8.7239875903572255</v>
          </cell>
        </row>
        <row r="4475">
          <cell r="AG4475">
            <v>18.017634416500727</v>
          </cell>
        </row>
        <row r="4476">
          <cell r="AG4476">
            <v>0</v>
          </cell>
        </row>
        <row r="4477">
          <cell r="AG4477">
            <v>215.02225760000005</v>
          </cell>
        </row>
        <row r="4478">
          <cell r="AG4478">
            <v>11.901008694702647</v>
          </cell>
        </row>
        <row r="4479">
          <cell r="AG4479">
            <v>0</v>
          </cell>
        </row>
        <row r="4480">
          <cell r="AG4480">
            <v>0</v>
          </cell>
        </row>
        <row r="4481">
          <cell r="AG4481">
            <v>0</v>
          </cell>
        </row>
        <row r="4482">
          <cell r="AG4482">
            <v>0</v>
          </cell>
        </row>
        <row r="4483">
          <cell r="AG4483">
            <v>1.4707522419840002</v>
          </cell>
        </row>
        <row r="4484">
          <cell r="AG4484">
            <v>0</v>
          </cell>
        </row>
        <row r="4485">
          <cell r="AG4485">
            <v>12.366479999999997</v>
          </cell>
        </row>
        <row r="4486">
          <cell r="AG4486">
            <v>0.88</v>
          </cell>
        </row>
        <row r="4487">
          <cell r="AG4487">
            <v>0</v>
          </cell>
        </row>
        <row r="4488">
          <cell r="AG4488">
            <v>0.10879374999999997</v>
          </cell>
        </row>
        <row r="4489">
          <cell r="AG4489">
            <v>0</v>
          </cell>
        </row>
        <row r="4490">
          <cell r="AG4490">
            <v>0</v>
          </cell>
        </row>
        <row r="4491">
          <cell r="AG4491">
            <v>0</v>
          </cell>
        </row>
        <row r="4492">
          <cell r="AG4492">
            <v>0</v>
          </cell>
        </row>
        <row r="4493">
          <cell r="AG4493">
            <v>0</v>
          </cell>
        </row>
        <row r="4494">
          <cell r="AG4494">
            <v>1.2</v>
          </cell>
        </row>
        <row r="4495">
          <cell r="AG4495">
            <v>0</v>
          </cell>
        </row>
        <row r="4496">
          <cell r="AG4496">
            <v>0</v>
          </cell>
        </row>
        <row r="4497">
          <cell r="AG4497">
            <v>0</v>
          </cell>
        </row>
        <row r="4498">
          <cell r="AG4498">
            <v>0</v>
          </cell>
        </row>
        <row r="4499">
          <cell r="AG4499">
            <v>0</v>
          </cell>
        </row>
        <row r="4500">
          <cell r="AG4500">
            <v>0</v>
          </cell>
        </row>
        <row r="4501">
          <cell r="AG4501">
            <v>0</v>
          </cell>
        </row>
        <row r="4502">
          <cell r="AG4502">
            <v>0</v>
          </cell>
        </row>
        <row r="4503">
          <cell r="AG4503">
            <v>0</v>
          </cell>
        </row>
        <row r="4504">
          <cell r="AG4504">
            <v>0</v>
          </cell>
        </row>
        <row r="4505">
          <cell r="AG4505">
            <v>0</v>
          </cell>
        </row>
        <row r="4506">
          <cell r="AG4506">
            <v>0</v>
          </cell>
        </row>
        <row r="4507">
          <cell r="AG4507">
            <v>0</v>
          </cell>
        </row>
        <row r="4508">
          <cell r="AG4508">
            <v>0</v>
          </cell>
        </row>
        <row r="4509">
          <cell r="AG4509">
            <v>0</v>
          </cell>
        </row>
        <row r="4510">
          <cell r="AG4510">
            <v>1.5999999999999999</v>
          </cell>
        </row>
        <row r="4511">
          <cell r="AG4511">
            <v>0</v>
          </cell>
        </row>
        <row r="4512">
          <cell r="AG4512">
            <v>0</v>
          </cell>
        </row>
        <row r="4513">
          <cell r="AG4513">
            <v>12.32</v>
          </cell>
        </row>
        <row r="4514">
          <cell r="AG4514">
            <v>0</v>
          </cell>
        </row>
        <row r="4515">
          <cell r="AG4515">
            <v>0</v>
          </cell>
        </row>
        <row r="4516">
          <cell r="AG4516">
            <v>0</v>
          </cell>
        </row>
        <row r="4517">
          <cell r="AG4517">
            <v>0.39999999999999997</v>
          </cell>
        </row>
        <row r="4518">
          <cell r="AG4518">
            <v>0</v>
          </cell>
        </row>
        <row r="4519">
          <cell r="AG4519">
            <v>0</v>
          </cell>
        </row>
        <row r="4520">
          <cell r="AG4520">
            <v>3.0079999999999996</v>
          </cell>
        </row>
        <row r="4521">
          <cell r="AG4521">
            <v>0</v>
          </cell>
        </row>
        <row r="4522">
          <cell r="AG4522">
            <v>1.2</v>
          </cell>
        </row>
        <row r="4523">
          <cell r="AG4523">
            <v>0</v>
          </cell>
        </row>
        <row r="4524">
          <cell r="AG4524">
            <v>1.2</v>
          </cell>
        </row>
        <row r="4525">
          <cell r="AG4525">
            <v>0</v>
          </cell>
        </row>
        <row r="4526">
          <cell r="AG4526">
            <v>0</v>
          </cell>
        </row>
        <row r="4527">
          <cell r="AG4527">
            <v>0.52</v>
          </cell>
        </row>
        <row r="4528">
          <cell r="AG4528">
            <v>1.4399999999999997</v>
          </cell>
        </row>
        <row r="4529">
          <cell r="AG4529">
            <v>0</v>
          </cell>
        </row>
        <row r="4530">
          <cell r="AG4530">
            <v>0</v>
          </cell>
        </row>
        <row r="4531">
          <cell r="AG4531">
            <v>0</v>
          </cell>
        </row>
        <row r="4532">
          <cell r="AG4532">
            <v>0</v>
          </cell>
        </row>
        <row r="4533">
          <cell r="AG4533">
            <v>0</v>
          </cell>
        </row>
        <row r="4534">
          <cell r="AG4534">
            <v>12.479999999999999</v>
          </cell>
        </row>
        <row r="4535">
          <cell r="AG4535">
            <v>0</v>
          </cell>
        </row>
        <row r="4536">
          <cell r="AG4536">
            <v>0</v>
          </cell>
        </row>
        <row r="4537">
          <cell r="AG4537">
            <v>0</v>
          </cell>
        </row>
        <row r="4538">
          <cell r="AG4538">
            <v>0</v>
          </cell>
        </row>
        <row r="4539">
          <cell r="AG4539">
            <v>0</v>
          </cell>
        </row>
        <row r="4540">
          <cell r="AG4540">
            <v>0</v>
          </cell>
        </row>
        <row r="4541">
          <cell r="AG4541">
            <v>0</v>
          </cell>
        </row>
        <row r="4542">
          <cell r="AG4542">
            <v>0</v>
          </cell>
        </row>
        <row r="4543">
          <cell r="AG4543">
            <v>0</v>
          </cell>
        </row>
        <row r="4544">
          <cell r="AG4544">
            <v>0</v>
          </cell>
        </row>
        <row r="4545">
          <cell r="AG4545">
            <v>0</v>
          </cell>
        </row>
        <row r="4546">
          <cell r="AG4546">
            <v>0</v>
          </cell>
        </row>
        <row r="4547">
          <cell r="AG4547">
            <v>0</v>
          </cell>
        </row>
        <row r="4548">
          <cell r="AG4548">
            <v>0</v>
          </cell>
        </row>
        <row r="4549">
          <cell r="AG4549">
            <v>0</v>
          </cell>
        </row>
        <row r="4550">
          <cell r="AG4550">
            <v>0</v>
          </cell>
        </row>
        <row r="4551">
          <cell r="AG4551">
            <v>0</v>
          </cell>
        </row>
        <row r="4552">
          <cell r="AG4552">
            <v>0</v>
          </cell>
        </row>
        <row r="4553">
          <cell r="AG4553">
            <v>0</v>
          </cell>
        </row>
        <row r="4554">
          <cell r="AG4554">
            <v>0</v>
          </cell>
        </row>
        <row r="4555">
          <cell r="AG4555">
            <v>0</v>
          </cell>
        </row>
        <row r="4556">
          <cell r="AG4556">
            <v>0</v>
          </cell>
        </row>
        <row r="4557">
          <cell r="AG4557">
            <v>0</v>
          </cell>
        </row>
        <row r="4558">
          <cell r="AG4558">
            <v>0</v>
          </cell>
        </row>
        <row r="4559">
          <cell r="AG4559">
            <v>0</v>
          </cell>
        </row>
        <row r="4560">
          <cell r="AG4560">
            <v>0</v>
          </cell>
        </row>
        <row r="4561">
          <cell r="AG4561">
            <v>0</v>
          </cell>
        </row>
        <row r="4562">
          <cell r="AG4562">
            <v>0</v>
          </cell>
        </row>
        <row r="4563">
          <cell r="AG4563">
            <v>0</v>
          </cell>
        </row>
        <row r="4564">
          <cell r="AG4564">
            <v>0</v>
          </cell>
        </row>
        <row r="4565">
          <cell r="AG4565">
            <v>0</v>
          </cell>
        </row>
        <row r="4566">
          <cell r="AG4566">
            <v>0</v>
          </cell>
        </row>
        <row r="4567">
          <cell r="AG4567">
            <v>0</v>
          </cell>
        </row>
        <row r="4568">
          <cell r="AG4568">
            <v>0</v>
          </cell>
        </row>
        <row r="4569">
          <cell r="AG4569">
            <v>0</v>
          </cell>
        </row>
        <row r="4570">
          <cell r="AG4570">
            <v>0</v>
          </cell>
        </row>
        <row r="4571">
          <cell r="AG4571">
            <v>18.430000000000003</v>
          </cell>
        </row>
        <row r="4572">
          <cell r="AG4572">
            <v>0</v>
          </cell>
        </row>
        <row r="4573">
          <cell r="AG4573">
            <v>0.61127999999999993</v>
          </cell>
        </row>
        <row r="4574">
          <cell r="AG4574">
            <v>0</v>
          </cell>
        </row>
        <row r="4575">
          <cell r="AG4575">
            <v>0</v>
          </cell>
        </row>
        <row r="4576">
          <cell r="AG4576">
            <v>0</v>
          </cell>
        </row>
        <row r="4577">
          <cell r="AG4577">
            <v>0</v>
          </cell>
        </row>
        <row r="4578">
          <cell r="AG4578">
            <v>0.39999999999999997</v>
          </cell>
        </row>
        <row r="4579">
          <cell r="AG4579">
            <v>0</v>
          </cell>
        </row>
        <row r="4580">
          <cell r="AG4580">
            <v>0</v>
          </cell>
        </row>
        <row r="4581">
          <cell r="AG4581">
            <v>0</v>
          </cell>
        </row>
        <row r="4582">
          <cell r="AG4582">
            <v>0</v>
          </cell>
        </row>
        <row r="4583">
          <cell r="AG4583">
            <v>0</v>
          </cell>
        </row>
        <row r="4584">
          <cell r="AG4584">
            <v>0</v>
          </cell>
        </row>
        <row r="4585">
          <cell r="AG4585">
            <v>0</v>
          </cell>
        </row>
        <row r="4586">
          <cell r="AG4586">
            <v>0</v>
          </cell>
        </row>
        <row r="4587">
          <cell r="AG4587">
            <v>0</v>
          </cell>
        </row>
        <row r="4588">
          <cell r="AG4588">
            <v>0</v>
          </cell>
        </row>
        <row r="4589">
          <cell r="AG4589">
            <v>0</v>
          </cell>
        </row>
        <row r="4590">
          <cell r="AG4590">
            <v>0</v>
          </cell>
        </row>
        <row r="4591">
          <cell r="AG4591">
            <v>0</v>
          </cell>
        </row>
        <row r="4592">
          <cell r="AG4592">
            <v>0</v>
          </cell>
        </row>
        <row r="4593">
          <cell r="AG4593">
            <v>0</v>
          </cell>
        </row>
        <row r="4594">
          <cell r="AG4594">
            <v>0</v>
          </cell>
        </row>
        <row r="4595">
          <cell r="AG4595">
            <v>0</v>
          </cell>
        </row>
        <row r="4596">
          <cell r="AG4596">
            <v>0.16583999999999999</v>
          </cell>
        </row>
        <row r="4597">
          <cell r="AG4597">
            <v>8.5317611123636397</v>
          </cell>
        </row>
        <row r="4598">
          <cell r="AG4598">
            <v>0</v>
          </cell>
        </row>
        <row r="4599">
          <cell r="AG4599">
            <v>0.51216814545454559</v>
          </cell>
        </row>
        <row r="4600">
          <cell r="AG4600">
            <v>27.903877520436364</v>
          </cell>
        </row>
        <row r="4601">
          <cell r="AG4601">
            <v>8.5190279999999987</v>
          </cell>
        </row>
        <row r="4602">
          <cell r="AG4602">
            <v>0</v>
          </cell>
        </row>
        <row r="4603">
          <cell r="AG4603">
            <v>11.152581506388813</v>
          </cell>
        </row>
        <row r="4604">
          <cell r="AG4604">
            <v>3.0350886981122409</v>
          </cell>
        </row>
        <row r="4605">
          <cell r="AG4605">
            <v>4.0483870868191358</v>
          </cell>
        </row>
        <row r="4606">
          <cell r="AG4606">
            <v>8.3611258901163588</v>
          </cell>
        </row>
        <row r="4607">
          <cell r="AG4607">
            <v>0</v>
          </cell>
        </row>
        <row r="4608">
          <cell r="AG4608">
            <v>99.69565200000001</v>
          </cell>
        </row>
        <row r="4609">
          <cell r="AG4609">
            <v>4.5337175979819611</v>
          </cell>
        </row>
        <row r="4610">
          <cell r="AG4610">
            <v>0</v>
          </cell>
        </row>
        <row r="4611">
          <cell r="AG4611">
            <v>0</v>
          </cell>
        </row>
        <row r="4612">
          <cell r="AG4612">
            <v>0</v>
          </cell>
        </row>
        <row r="4613">
          <cell r="AG4613">
            <v>0</v>
          </cell>
        </row>
        <row r="4614">
          <cell r="AG4614">
            <v>0.68191825967999997</v>
          </cell>
        </row>
        <row r="4615">
          <cell r="AG4615">
            <v>0</v>
          </cell>
        </row>
        <row r="4616">
          <cell r="AG4616">
            <v>4.6374300000000002</v>
          </cell>
        </row>
        <row r="4617">
          <cell r="AG4617">
            <v>0</v>
          </cell>
        </row>
        <row r="4618">
          <cell r="AG4618">
            <v>0</v>
          </cell>
        </row>
        <row r="4619">
          <cell r="AG4619">
            <v>0.10879374999999997</v>
          </cell>
        </row>
        <row r="4620">
          <cell r="AG4620">
            <v>0</v>
          </cell>
        </row>
        <row r="4621">
          <cell r="AG4621">
            <v>0</v>
          </cell>
        </row>
        <row r="4622">
          <cell r="AG4622">
            <v>0</v>
          </cell>
        </row>
        <row r="4623">
          <cell r="AG4623">
            <v>0</v>
          </cell>
        </row>
        <row r="4624">
          <cell r="AG4624">
            <v>0</v>
          </cell>
        </row>
        <row r="4625">
          <cell r="AG4625">
            <v>0</v>
          </cell>
        </row>
        <row r="4626">
          <cell r="AG4626">
            <v>0</v>
          </cell>
        </row>
        <row r="4627">
          <cell r="AG4627">
            <v>0</v>
          </cell>
        </row>
        <row r="4628">
          <cell r="AG4628">
            <v>0</v>
          </cell>
        </row>
        <row r="4629">
          <cell r="AG4629">
            <v>0</v>
          </cell>
        </row>
        <row r="4630">
          <cell r="AG4630">
            <v>0</v>
          </cell>
        </row>
        <row r="4631">
          <cell r="AG4631">
            <v>0</v>
          </cell>
        </row>
        <row r="4632">
          <cell r="AG4632">
            <v>0.8802334397999998</v>
          </cell>
        </row>
        <row r="4633">
          <cell r="AG4633">
            <v>0.79999999999999993</v>
          </cell>
        </row>
        <row r="4634">
          <cell r="AG4634">
            <v>0</v>
          </cell>
        </row>
        <row r="4635">
          <cell r="AG4635">
            <v>0</v>
          </cell>
        </row>
        <row r="4636">
          <cell r="AG4636">
            <v>0</v>
          </cell>
        </row>
        <row r="4637">
          <cell r="AG4637">
            <v>0</v>
          </cell>
        </row>
        <row r="4638">
          <cell r="AG4638">
            <v>0</v>
          </cell>
        </row>
        <row r="4639">
          <cell r="AG4639">
            <v>0</v>
          </cell>
        </row>
        <row r="4640">
          <cell r="AG4640">
            <v>0</v>
          </cell>
        </row>
        <row r="4641">
          <cell r="AG4641">
            <v>0</v>
          </cell>
        </row>
        <row r="4642">
          <cell r="AG4642">
            <v>0</v>
          </cell>
        </row>
        <row r="4643">
          <cell r="AG4643">
            <v>0</v>
          </cell>
        </row>
        <row r="4644">
          <cell r="AG4644">
            <v>16.8</v>
          </cell>
        </row>
        <row r="4645">
          <cell r="AG4645">
            <v>0</v>
          </cell>
        </row>
        <row r="4646">
          <cell r="AG4646">
            <v>0</v>
          </cell>
        </row>
        <row r="4647">
          <cell r="AG4647">
            <v>0</v>
          </cell>
        </row>
        <row r="4648">
          <cell r="AG4648">
            <v>0</v>
          </cell>
        </row>
        <row r="4649">
          <cell r="AG4649">
            <v>0</v>
          </cell>
        </row>
        <row r="4650">
          <cell r="AG4650">
            <v>0</v>
          </cell>
        </row>
        <row r="4651">
          <cell r="AG4651">
            <v>0.39999999999999997</v>
          </cell>
        </row>
        <row r="4652">
          <cell r="AG4652">
            <v>0</v>
          </cell>
        </row>
        <row r="4653">
          <cell r="AG4653">
            <v>0</v>
          </cell>
        </row>
        <row r="4654">
          <cell r="AG4654">
            <v>0</v>
          </cell>
        </row>
        <row r="4655">
          <cell r="AG4655">
            <v>1.2</v>
          </cell>
        </row>
        <row r="4656">
          <cell r="AG4656">
            <v>0</v>
          </cell>
        </row>
        <row r="4657">
          <cell r="AG4657">
            <v>0.56000000000000005</v>
          </cell>
        </row>
        <row r="4658">
          <cell r="AG4658">
            <v>0</v>
          </cell>
        </row>
        <row r="4659">
          <cell r="AG4659">
            <v>1.4399999999999997</v>
          </cell>
        </row>
        <row r="4660">
          <cell r="AG4660">
            <v>0</v>
          </cell>
        </row>
        <row r="4661">
          <cell r="AG4661">
            <v>0</v>
          </cell>
        </row>
        <row r="4662">
          <cell r="AG4662">
            <v>0</v>
          </cell>
        </row>
        <row r="4663">
          <cell r="AG4663">
            <v>0</v>
          </cell>
        </row>
        <row r="4664">
          <cell r="AG4664">
            <v>0</v>
          </cell>
        </row>
        <row r="4665">
          <cell r="AG4665">
            <v>0</v>
          </cell>
        </row>
        <row r="4666">
          <cell r="AG4666">
            <v>0</v>
          </cell>
        </row>
        <row r="4667">
          <cell r="AG4667">
            <v>0</v>
          </cell>
        </row>
        <row r="4668">
          <cell r="AG4668">
            <v>0</v>
          </cell>
        </row>
        <row r="4669">
          <cell r="AG4669">
            <v>0</v>
          </cell>
        </row>
        <row r="4670">
          <cell r="AG4670">
            <v>0</v>
          </cell>
        </row>
        <row r="4671">
          <cell r="AG4671">
            <v>0</v>
          </cell>
        </row>
        <row r="4672">
          <cell r="AG4672">
            <v>0</v>
          </cell>
        </row>
        <row r="4673">
          <cell r="AG4673">
            <v>0</v>
          </cell>
        </row>
        <row r="4674">
          <cell r="AG4674">
            <v>0</v>
          </cell>
        </row>
        <row r="4675">
          <cell r="AG4675">
            <v>0</v>
          </cell>
        </row>
        <row r="4676">
          <cell r="AG4676">
            <v>0</v>
          </cell>
        </row>
        <row r="4677">
          <cell r="AG4677">
            <v>0</v>
          </cell>
        </row>
        <row r="4678">
          <cell r="AG4678">
            <v>0</v>
          </cell>
        </row>
        <row r="4679">
          <cell r="AG4679">
            <v>0</v>
          </cell>
        </row>
        <row r="4680">
          <cell r="AG4680">
            <v>0</v>
          </cell>
        </row>
        <row r="4681">
          <cell r="AG4681">
            <v>0</v>
          </cell>
        </row>
        <row r="4682">
          <cell r="AG4682">
            <v>0</v>
          </cell>
        </row>
        <row r="4683">
          <cell r="AG4683">
            <v>0</v>
          </cell>
        </row>
        <row r="4684">
          <cell r="AG4684">
            <v>0</v>
          </cell>
        </row>
        <row r="4685">
          <cell r="AG4685">
            <v>0</v>
          </cell>
        </row>
        <row r="4686">
          <cell r="AG4686">
            <v>26.400000000000002</v>
          </cell>
        </row>
        <row r="4687">
          <cell r="AG4687">
            <v>0</v>
          </cell>
        </row>
        <row r="4688">
          <cell r="AG4688">
            <v>0</v>
          </cell>
        </row>
        <row r="4689">
          <cell r="AG4689">
            <v>0.79999999999999993</v>
          </cell>
        </row>
        <row r="4690">
          <cell r="AG4690">
            <v>0</v>
          </cell>
        </row>
        <row r="4691">
          <cell r="AG4691">
            <v>0</v>
          </cell>
        </row>
        <row r="4692">
          <cell r="AG4692">
            <v>0</v>
          </cell>
        </row>
        <row r="4693">
          <cell r="AG4693">
            <v>0</v>
          </cell>
        </row>
        <row r="4694">
          <cell r="AG4694">
            <v>0</v>
          </cell>
        </row>
        <row r="4695">
          <cell r="AG4695">
            <v>0</v>
          </cell>
        </row>
        <row r="4696">
          <cell r="AG4696">
            <v>0</v>
          </cell>
        </row>
        <row r="4697">
          <cell r="AG4697">
            <v>0</v>
          </cell>
        </row>
        <row r="4698">
          <cell r="AG4698">
            <v>0</v>
          </cell>
        </row>
        <row r="4699">
          <cell r="AG4699">
            <v>0</v>
          </cell>
        </row>
        <row r="4700">
          <cell r="AG4700">
            <v>0</v>
          </cell>
        </row>
        <row r="4701">
          <cell r="AG4701">
            <v>0</v>
          </cell>
        </row>
        <row r="4702">
          <cell r="AG4702">
            <v>26.675999999999995</v>
          </cell>
        </row>
        <row r="4703">
          <cell r="AG4703">
            <v>0</v>
          </cell>
        </row>
        <row r="4704">
          <cell r="AG4704">
            <v>0</v>
          </cell>
        </row>
        <row r="4705">
          <cell r="AG4705">
            <v>0</v>
          </cell>
        </row>
        <row r="4706">
          <cell r="AG4706">
            <v>0</v>
          </cell>
        </row>
        <row r="4707">
          <cell r="AG4707">
            <v>0</v>
          </cell>
        </row>
        <row r="4708">
          <cell r="AG4708">
            <v>0</v>
          </cell>
        </row>
        <row r="4709">
          <cell r="AG4709">
            <v>0</v>
          </cell>
        </row>
        <row r="4710">
          <cell r="AG4710">
            <v>0</v>
          </cell>
        </row>
        <row r="4711">
          <cell r="AG4711">
            <v>0</v>
          </cell>
        </row>
        <row r="4712">
          <cell r="AG4712">
            <v>0</v>
          </cell>
        </row>
        <row r="4713">
          <cell r="AG4713">
            <v>0</v>
          </cell>
        </row>
        <row r="4714">
          <cell r="AG4714">
            <v>0</v>
          </cell>
        </row>
        <row r="4715">
          <cell r="AG4715">
            <v>0</v>
          </cell>
        </row>
        <row r="4716">
          <cell r="AG4716">
            <v>0</v>
          </cell>
        </row>
        <row r="4717">
          <cell r="AG4717">
            <v>0</v>
          </cell>
        </row>
        <row r="4718">
          <cell r="AG4718">
            <v>0</v>
          </cell>
        </row>
        <row r="4719">
          <cell r="AG4719">
            <v>0</v>
          </cell>
        </row>
        <row r="4720">
          <cell r="AG4720">
            <v>0</v>
          </cell>
        </row>
        <row r="4721">
          <cell r="AG4721">
            <v>0</v>
          </cell>
        </row>
        <row r="4722">
          <cell r="AG4722">
            <v>0</v>
          </cell>
        </row>
        <row r="4723">
          <cell r="AG4723">
            <v>0</v>
          </cell>
        </row>
        <row r="4724">
          <cell r="AG4724">
            <v>0</v>
          </cell>
        </row>
        <row r="4725">
          <cell r="AG4725">
            <v>0</v>
          </cell>
        </row>
        <row r="4726">
          <cell r="AG4726">
            <v>0</v>
          </cell>
        </row>
        <row r="4727">
          <cell r="AG4727">
            <v>0</v>
          </cell>
        </row>
        <row r="4728">
          <cell r="AG4728">
            <v>0</v>
          </cell>
        </row>
        <row r="4729">
          <cell r="AG4729">
            <v>0</v>
          </cell>
        </row>
        <row r="4730">
          <cell r="AG4730">
            <v>0</v>
          </cell>
        </row>
        <row r="4731">
          <cell r="AG4731">
            <v>0</v>
          </cell>
        </row>
        <row r="4732">
          <cell r="AG4732">
            <v>0</v>
          </cell>
        </row>
        <row r="4733">
          <cell r="AG4733">
            <v>0</v>
          </cell>
        </row>
        <row r="4734">
          <cell r="AG4734">
            <v>0</v>
          </cell>
        </row>
        <row r="4735">
          <cell r="AG4735">
            <v>0</v>
          </cell>
        </row>
        <row r="4736">
          <cell r="AG4736">
            <v>0</v>
          </cell>
        </row>
        <row r="4737">
          <cell r="AG4737">
            <v>0</v>
          </cell>
        </row>
        <row r="4738">
          <cell r="AG4738">
            <v>0</v>
          </cell>
        </row>
        <row r="4739">
          <cell r="AG4739">
            <v>0</v>
          </cell>
        </row>
        <row r="4740">
          <cell r="AG4740">
            <v>0</v>
          </cell>
        </row>
        <row r="4741">
          <cell r="AG4741">
            <v>0</v>
          </cell>
        </row>
        <row r="4742">
          <cell r="AG4742">
            <v>0</v>
          </cell>
        </row>
        <row r="4743">
          <cell r="AG4743">
            <v>0</v>
          </cell>
        </row>
        <row r="4744">
          <cell r="AG4744">
            <v>0</v>
          </cell>
        </row>
        <row r="4745">
          <cell r="AG4745">
            <v>0</v>
          </cell>
        </row>
        <row r="4746">
          <cell r="AG4746">
            <v>0</v>
          </cell>
        </row>
        <row r="4747">
          <cell r="AG4747">
            <v>0</v>
          </cell>
        </row>
        <row r="4748">
          <cell r="AG4748">
            <v>0</v>
          </cell>
        </row>
        <row r="4749">
          <cell r="AG4749">
            <v>0</v>
          </cell>
        </row>
        <row r="4750">
          <cell r="AG4750">
            <v>0</v>
          </cell>
        </row>
        <row r="4751">
          <cell r="AG4751">
            <v>0</v>
          </cell>
        </row>
        <row r="4752">
          <cell r="AG4752">
            <v>0</v>
          </cell>
        </row>
        <row r="4753">
          <cell r="AG4753">
            <v>0</v>
          </cell>
        </row>
        <row r="4754">
          <cell r="AG4754">
            <v>0</v>
          </cell>
        </row>
        <row r="4755">
          <cell r="AG4755">
            <v>0</v>
          </cell>
        </row>
        <row r="4756">
          <cell r="AG4756">
            <v>0</v>
          </cell>
        </row>
        <row r="4757">
          <cell r="AG4757">
            <v>0</v>
          </cell>
        </row>
        <row r="4758">
          <cell r="AG4758">
            <v>0</v>
          </cell>
        </row>
        <row r="4759">
          <cell r="AG4759">
            <v>0</v>
          </cell>
        </row>
        <row r="4760">
          <cell r="AG4760">
            <v>0</v>
          </cell>
        </row>
        <row r="4761">
          <cell r="AG4761">
            <v>0</v>
          </cell>
        </row>
        <row r="4762">
          <cell r="AG4762">
            <v>0</v>
          </cell>
        </row>
        <row r="4763">
          <cell r="AG4763">
            <v>0</v>
          </cell>
        </row>
        <row r="4764">
          <cell r="AG4764">
            <v>0</v>
          </cell>
        </row>
        <row r="4765">
          <cell r="AG4765">
            <v>0</v>
          </cell>
        </row>
        <row r="4766">
          <cell r="AG4766">
            <v>0</v>
          </cell>
        </row>
        <row r="4767">
          <cell r="AG4767">
            <v>0</v>
          </cell>
        </row>
        <row r="4768">
          <cell r="AG4768">
            <v>0</v>
          </cell>
        </row>
        <row r="4769">
          <cell r="AG4769">
            <v>0</v>
          </cell>
        </row>
        <row r="4770">
          <cell r="AG4770">
            <v>0</v>
          </cell>
        </row>
        <row r="4771">
          <cell r="AG4771">
            <v>0</v>
          </cell>
        </row>
        <row r="4772">
          <cell r="AG4772">
            <v>0</v>
          </cell>
        </row>
        <row r="4773">
          <cell r="AG4773">
            <v>0</v>
          </cell>
        </row>
        <row r="4774">
          <cell r="AG4774">
            <v>0</v>
          </cell>
        </row>
        <row r="4775">
          <cell r="AG4775">
            <v>0</v>
          </cell>
        </row>
        <row r="4776">
          <cell r="AG4776">
            <v>0</v>
          </cell>
        </row>
        <row r="4777">
          <cell r="AG4777">
            <v>0</v>
          </cell>
        </row>
        <row r="4778">
          <cell r="AG4778">
            <v>0</v>
          </cell>
        </row>
        <row r="4779">
          <cell r="AG4779">
            <v>0</v>
          </cell>
        </row>
        <row r="4780">
          <cell r="AG4780">
            <v>0</v>
          </cell>
        </row>
        <row r="4781">
          <cell r="AG4781">
            <v>0</v>
          </cell>
        </row>
        <row r="4782">
          <cell r="AG4782">
            <v>0</v>
          </cell>
        </row>
        <row r="4783">
          <cell r="AG4783">
            <v>0</v>
          </cell>
        </row>
        <row r="4784">
          <cell r="AG4784">
            <v>0</v>
          </cell>
        </row>
        <row r="4785">
          <cell r="AG4785">
            <v>0</v>
          </cell>
        </row>
        <row r="4786">
          <cell r="AG4786">
            <v>0</v>
          </cell>
        </row>
        <row r="4787">
          <cell r="AG4787">
            <v>0</v>
          </cell>
        </row>
        <row r="4788">
          <cell r="AG4788">
            <v>0</v>
          </cell>
        </row>
        <row r="4789">
          <cell r="AG4789">
            <v>0</v>
          </cell>
        </row>
        <row r="4790">
          <cell r="AG4790">
            <v>0</v>
          </cell>
        </row>
        <row r="4791">
          <cell r="AG4791">
            <v>0</v>
          </cell>
        </row>
        <row r="4792">
          <cell r="AG4792">
            <v>0</v>
          </cell>
        </row>
        <row r="4793">
          <cell r="AG4793">
            <v>0</v>
          </cell>
        </row>
        <row r="4794">
          <cell r="AG4794">
            <v>0</v>
          </cell>
        </row>
        <row r="4795">
          <cell r="AG4795">
            <v>0</v>
          </cell>
        </row>
        <row r="4796">
          <cell r="AG4796">
            <v>0</v>
          </cell>
        </row>
        <row r="4797">
          <cell r="AG4797">
            <v>0</v>
          </cell>
        </row>
        <row r="4798">
          <cell r="AG4798">
            <v>0</v>
          </cell>
        </row>
        <row r="4799">
          <cell r="AG4799">
            <v>0</v>
          </cell>
        </row>
        <row r="4800">
          <cell r="AG4800">
            <v>0</v>
          </cell>
        </row>
        <row r="4801">
          <cell r="AG4801">
            <v>0</v>
          </cell>
        </row>
        <row r="4802">
          <cell r="AG4802">
            <v>0</v>
          </cell>
        </row>
        <row r="4803">
          <cell r="AG4803">
            <v>0</v>
          </cell>
        </row>
        <row r="4804">
          <cell r="AG4804">
            <v>0</v>
          </cell>
        </row>
        <row r="4805">
          <cell r="AG4805">
            <v>0</v>
          </cell>
        </row>
        <row r="4806">
          <cell r="AG4806">
            <v>0</v>
          </cell>
        </row>
        <row r="4807">
          <cell r="AG4807">
            <v>0</v>
          </cell>
        </row>
        <row r="4808">
          <cell r="AG4808">
            <v>0</v>
          </cell>
        </row>
        <row r="4809">
          <cell r="AG4809">
            <v>0</v>
          </cell>
        </row>
        <row r="4810">
          <cell r="AG4810">
            <v>0</v>
          </cell>
        </row>
        <row r="4811">
          <cell r="AG4811">
            <v>0</v>
          </cell>
        </row>
        <row r="4812">
          <cell r="AG4812">
            <v>0</v>
          </cell>
        </row>
        <row r="4813">
          <cell r="AG4813">
            <v>0</v>
          </cell>
        </row>
        <row r="4814">
          <cell r="AG4814">
            <v>0</v>
          </cell>
        </row>
        <row r="4815">
          <cell r="AG4815">
            <v>0</v>
          </cell>
        </row>
        <row r="4816">
          <cell r="AG4816">
            <v>0</v>
          </cell>
        </row>
        <row r="4817">
          <cell r="AG4817">
            <v>0</v>
          </cell>
        </row>
        <row r="4818">
          <cell r="AG4818">
            <v>0</v>
          </cell>
        </row>
        <row r="4819">
          <cell r="AG4819">
            <v>0</v>
          </cell>
        </row>
        <row r="4820">
          <cell r="AG4820">
            <v>0</v>
          </cell>
        </row>
        <row r="4821">
          <cell r="AG4821">
            <v>0</v>
          </cell>
        </row>
        <row r="4822">
          <cell r="AG4822">
            <v>0</v>
          </cell>
        </row>
        <row r="4823">
          <cell r="AG4823">
            <v>0</v>
          </cell>
        </row>
        <row r="4824">
          <cell r="AG4824">
            <v>0</v>
          </cell>
        </row>
        <row r="4825">
          <cell r="AG4825">
            <v>0</v>
          </cell>
        </row>
        <row r="4826">
          <cell r="AG4826">
            <v>0</v>
          </cell>
        </row>
        <row r="4827">
          <cell r="AG4827">
            <v>0</v>
          </cell>
        </row>
        <row r="4828">
          <cell r="AG4828">
            <v>0</v>
          </cell>
        </row>
        <row r="4829">
          <cell r="AG4829">
            <v>0</v>
          </cell>
        </row>
        <row r="4830">
          <cell r="AG4830">
            <v>0</v>
          </cell>
        </row>
        <row r="4831">
          <cell r="AG4831">
            <v>0</v>
          </cell>
        </row>
        <row r="4832">
          <cell r="AG4832">
            <v>0</v>
          </cell>
        </row>
        <row r="4833">
          <cell r="AG4833">
            <v>0</v>
          </cell>
        </row>
        <row r="4834">
          <cell r="AG4834">
            <v>0</v>
          </cell>
        </row>
        <row r="4835">
          <cell r="AG4835">
            <v>0</v>
          </cell>
        </row>
        <row r="4836">
          <cell r="AG4836">
            <v>0</v>
          </cell>
        </row>
        <row r="4837">
          <cell r="AG4837">
            <v>0</v>
          </cell>
        </row>
        <row r="4838">
          <cell r="AG4838">
            <v>0</v>
          </cell>
        </row>
        <row r="4839">
          <cell r="AG4839">
            <v>0</v>
          </cell>
        </row>
        <row r="4840">
          <cell r="AG4840">
            <v>0</v>
          </cell>
        </row>
        <row r="4841">
          <cell r="AG4841">
            <v>0</v>
          </cell>
        </row>
        <row r="4842">
          <cell r="AG4842">
            <v>0</v>
          </cell>
        </row>
        <row r="4843">
          <cell r="AG4843">
            <v>0</v>
          </cell>
        </row>
        <row r="4844">
          <cell r="AG4844">
            <v>0</v>
          </cell>
        </row>
        <row r="4845">
          <cell r="AG4845">
            <v>0</v>
          </cell>
        </row>
        <row r="4846">
          <cell r="AG4846">
            <v>0</v>
          </cell>
        </row>
        <row r="4847">
          <cell r="AG4847">
            <v>0</v>
          </cell>
        </row>
        <row r="4848">
          <cell r="AG4848">
            <v>0</v>
          </cell>
        </row>
        <row r="4849">
          <cell r="AG4849">
            <v>0</v>
          </cell>
        </row>
        <row r="4850">
          <cell r="AG4850">
            <v>0</v>
          </cell>
        </row>
        <row r="4851">
          <cell r="AG4851">
            <v>0</v>
          </cell>
        </row>
        <row r="4852">
          <cell r="AG4852">
            <v>0</v>
          </cell>
        </row>
        <row r="4853">
          <cell r="AG4853">
            <v>0</v>
          </cell>
        </row>
        <row r="4854">
          <cell r="AG4854">
            <v>0</v>
          </cell>
        </row>
        <row r="4855">
          <cell r="AG4855">
            <v>0</v>
          </cell>
        </row>
        <row r="4856">
          <cell r="AG4856">
            <v>0</v>
          </cell>
        </row>
        <row r="4857">
          <cell r="AG4857">
            <v>0</v>
          </cell>
        </row>
        <row r="4858">
          <cell r="AG4858">
            <v>17.756739545454543</v>
          </cell>
        </row>
        <row r="4859">
          <cell r="AG4859">
            <v>0</v>
          </cell>
        </row>
        <row r="4860">
          <cell r="AG4860">
            <v>0.28341818181818162</v>
          </cell>
        </row>
        <row r="4861">
          <cell r="AG4861">
            <v>58.074983454545468</v>
          </cell>
        </row>
        <row r="4862">
          <cell r="AG4862">
            <v>112.0508</v>
          </cell>
        </row>
        <row r="4863">
          <cell r="AG4863">
            <v>0</v>
          </cell>
        </row>
        <row r="4864">
          <cell r="AG4864">
            <v>23.211325593894419</v>
          </cell>
        </row>
        <row r="4865">
          <cell r="AG4865">
            <v>6.3167825258999981</v>
          </cell>
        </row>
        <row r="4866">
          <cell r="AG4866">
            <v>8.425711190583673</v>
          </cell>
        </row>
        <row r="4867">
          <cell r="AG4867">
            <v>17.401604754545456</v>
          </cell>
        </row>
        <row r="4868">
          <cell r="AG4868">
            <v>0</v>
          </cell>
        </row>
        <row r="4869">
          <cell r="AG4869">
            <v>208.61940000000001</v>
          </cell>
        </row>
        <row r="4870">
          <cell r="AG4870">
            <v>7.4569667841136358</v>
          </cell>
        </row>
        <row r="4871">
          <cell r="AG4871">
            <v>0</v>
          </cell>
        </row>
        <row r="4872">
          <cell r="AG4872">
            <v>0</v>
          </cell>
        </row>
        <row r="4873">
          <cell r="AG4873">
            <v>0</v>
          </cell>
        </row>
        <row r="4874">
          <cell r="AG4874">
            <v>0</v>
          </cell>
        </row>
        <row r="4875">
          <cell r="AG4875">
            <v>1.426956696</v>
          </cell>
        </row>
        <row r="4876">
          <cell r="AG4876">
            <v>0</v>
          </cell>
        </row>
        <row r="4877">
          <cell r="AG4877">
            <v>4.6374300000000002</v>
          </cell>
        </row>
        <row r="4878">
          <cell r="AG4878">
            <v>0</v>
          </cell>
        </row>
        <row r="4879">
          <cell r="AG4879">
            <v>0</v>
          </cell>
        </row>
        <row r="4880">
          <cell r="AG4880">
            <v>0</v>
          </cell>
        </row>
        <row r="4881">
          <cell r="AG4881">
            <v>0</v>
          </cell>
        </row>
        <row r="4882">
          <cell r="AG4882">
            <v>0</v>
          </cell>
        </row>
        <row r="4883">
          <cell r="AG4883">
            <v>0</v>
          </cell>
        </row>
        <row r="4884">
          <cell r="AG4884">
            <v>0</v>
          </cell>
        </row>
        <row r="4885">
          <cell r="AG4885">
            <v>0</v>
          </cell>
        </row>
        <row r="4886">
          <cell r="AG4886">
            <v>0</v>
          </cell>
        </row>
        <row r="4887">
          <cell r="AG4887">
            <v>0</v>
          </cell>
        </row>
        <row r="4888">
          <cell r="AG4888">
            <v>0</v>
          </cell>
        </row>
        <row r="4889">
          <cell r="AG4889">
            <v>0</v>
          </cell>
        </row>
        <row r="4890">
          <cell r="AG4890">
            <v>0</v>
          </cell>
        </row>
        <row r="4891">
          <cell r="AG4891">
            <v>0</v>
          </cell>
        </row>
        <row r="4892">
          <cell r="AG4892">
            <v>0</v>
          </cell>
        </row>
        <row r="4893">
          <cell r="AG4893">
            <v>5.5892800000000005</v>
          </cell>
        </row>
        <row r="4894">
          <cell r="AG4894">
            <v>0</v>
          </cell>
        </row>
        <row r="4895">
          <cell r="AG4895">
            <v>0</v>
          </cell>
        </row>
        <row r="4896">
          <cell r="AG4896">
            <v>0</v>
          </cell>
        </row>
        <row r="4897">
          <cell r="AG4897">
            <v>0</v>
          </cell>
        </row>
        <row r="4898">
          <cell r="AG4898">
            <v>0</v>
          </cell>
        </row>
        <row r="4899">
          <cell r="AG4899">
            <v>0</v>
          </cell>
        </row>
        <row r="4900">
          <cell r="AG4900">
            <v>0</v>
          </cell>
        </row>
        <row r="4901">
          <cell r="AG4901">
            <v>0</v>
          </cell>
        </row>
        <row r="4902">
          <cell r="AG4902">
            <v>0</v>
          </cell>
        </row>
        <row r="4903">
          <cell r="AG4903">
            <v>0</v>
          </cell>
        </row>
        <row r="4904">
          <cell r="AG4904">
            <v>0</v>
          </cell>
        </row>
        <row r="4905">
          <cell r="AG4905">
            <v>10.788080000000001</v>
          </cell>
        </row>
        <row r="4906">
          <cell r="AG4906">
            <v>0</v>
          </cell>
        </row>
        <row r="4907">
          <cell r="AG4907">
            <v>0</v>
          </cell>
        </row>
        <row r="4908">
          <cell r="AG4908">
            <v>0</v>
          </cell>
        </row>
        <row r="4909">
          <cell r="AG4909">
            <v>0</v>
          </cell>
        </row>
        <row r="4910">
          <cell r="AG4910">
            <v>0</v>
          </cell>
        </row>
        <row r="4911">
          <cell r="AG4911">
            <v>0</v>
          </cell>
        </row>
        <row r="4912">
          <cell r="AG4912">
            <v>16</v>
          </cell>
        </row>
        <row r="4913">
          <cell r="AG4913">
            <v>0</v>
          </cell>
        </row>
        <row r="4914">
          <cell r="AG4914">
            <v>0</v>
          </cell>
        </row>
        <row r="4915">
          <cell r="AG4915">
            <v>0</v>
          </cell>
        </row>
        <row r="4916">
          <cell r="AG4916">
            <v>8.7704799999999992</v>
          </cell>
        </row>
        <row r="4917">
          <cell r="AG4917">
            <v>0</v>
          </cell>
        </row>
        <row r="4918">
          <cell r="AG4918">
            <v>0</v>
          </cell>
        </row>
        <row r="4919">
          <cell r="AG4919">
            <v>0</v>
          </cell>
        </row>
        <row r="4920">
          <cell r="AG4920">
            <v>5.6548000000000007</v>
          </cell>
        </row>
        <row r="4921">
          <cell r="AG4921">
            <v>0</v>
          </cell>
        </row>
        <row r="4922">
          <cell r="AG4922">
            <v>0</v>
          </cell>
        </row>
        <row r="4923">
          <cell r="AG4923">
            <v>0</v>
          </cell>
        </row>
        <row r="4924">
          <cell r="AG4924">
            <v>0</v>
          </cell>
        </row>
        <row r="4925">
          <cell r="AG4925">
            <v>0</v>
          </cell>
        </row>
        <row r="4926">
          <cell r="AG4926">
            <v>0</v>
          </cell>
        </row>
        <row r="4927">
          <cell r="AG4927">
            <v>0</v>
          </cell>
        </row>
        <row r="4928">
          <cell r="AG4928">
            <v>0</v>
          </cell>
        </row>
        <row r="4929">
          <cell r="AG4929">
            <v>0</v>
          </cell>
        </row>
        <row r="4930">
          <cell r="AG4930">
            <v>0</v>
          </cell>
        </row>
        <row r="4931">
          <cell r="AG4931">
            <v>0</v>
          </cell>
        </row>
        <row r="4932">
          <cell r="AG4932">
            <v>0</v>
          </cell>
        </row>
        <row r="4933">
          <cell r="AG4933">
            <v>0</v>
          </cell>
        </row>
        <row r="4934">
          <cell r="AG4934">
            <v>0</v>
          </cell>
        </row>
        <row r="4935">
          <cell r="AG4935">
            <v>0</v>
          </cell>
        </row>
        <row r="4936">
          <cell r="AG4936">
            <v>0</v>
          </cell>
        </row>
        <row r="4937">
          <cell r="AG4937">
            <v>0</v>
          </cell>
        </row>
        <row r="4938">
          <cell r="AG4938">
            <v>0</v>
          </cell>
        </row>
        <row r="4939">
          <cell r="AG4939">
            <v>0</v>
          </cell>
        </row>
        <row r="4940">
          <cell r="AG4940">
            <v>0</v>
          </cell>
        </row>
        <row r="4941">
          <cell r="AG4941">
            <v>0</v>
          </cell>
        </row>
        <row r="4942">
          <cell r="AG4942">
            <v>0</v>
          </cell>
        </row>
        <row r="4943">
          <cell r="AG4943">
            <v>0</v>
          </cell>
        </row>
        <row r="4944">
          <cell r="AG4944">
            <v>0</v>
          </cell>
        </row>
        <row r="4945">
          <cell r="AG4945">
            <v>0</v>
          </cell>
        </row>
        <row r="4946">
          <cell r="AG4946">
            <v>68</v>
          </cell>
        </row>
        <row r="4947">
          <cell r="AG4947">
            <v>0</v>
          </cell>
        </row>
        <row r="4948">
          <cell r="AG4948">
            <v>15.692399999999996</v>
          </cell>
        </row>
        <row r="4949">
          <cell r="AG4949">
            <v>0</v>
          </cell>
        </row>
        <row r="4950">
          <cell r="AG4950">
            <v>0</v>
          </cell>
        </row>
        <row r="4951">
          <cell r="AG4951">
            <v>0.97199999999999975</v>
          </cell>
        </row>
        <row r="4952">
          <cell r="AG4952">
            <v>0</v>
          </cell>
        </row>
        <row r="4953">
          <cell r="AG4953">
            <v>0</v>
          </cell>
        </row>
        <row r="4954">
          <cell r="AG4954">
            <v>0</v>
          </cell>
        </row>
        <row r="4955">
          <cell r="AG4955">
            <v>0</v>
          </cell>
        </row>
        <row r="4956">
          <cell r="AG4956">
            <v>0</v>
          </cell>
        </row>
        <row r="4957">
          <cell r="AG4957">
            <v>0</v>
          </cell>
        </row>
        <row r="4958">
          <cell r="AG4958">
            <v>0</v>
          </cell>
        </row>
        <row r="4959">
          <cell r="AG4959">
            <v>0</v>
          </cell>
        </row>
        <row r="4960">
          <cell r="AG4960">
            <v>0</v>
          </cell>
        </row>
        <row r="4961">
          <cell r="AG4961">
            <v>0</v>
          </cell>
        </row>
        <row r="4962">
          <cell r="AG4962">
            <v>0</v>
          </cell>
        </row>
        <row r="4963">
          <cell r="AG4963">
            <v>0</v>
          </cell>
        </row>
        <row r="4964">
          <cell r="AG4964">
            <v>18.239999999999998</v>
          </cell>
        </row>
        <row r="4965">
          <cell r="AG4965">
            <v>0</v>
          </cell>
        </row>
        <row r="4966">
          <cell r="AG4966">
            <v>85</v>
          </cell>
        </row>
        <row r="4967">
          <cell r="AG4967">
            <v>0</v>
          </cell>
        </row>
        <row r="4968">
          <cell r="AG4968">
            <v>0</v>
          </cell>
        </row>
        <row r="4969">
          <cell r="AG4969">
            <v>0</v>
          </cell>
        </row>
        <row r="4970">
          <cell r="AG4970">
            <v>0</v>
          </cell>
        </row>
        <row r="4971">
          <cell r="AG4971">
            <v>0</v>
          </cell>
        </row>
        <row r="4972">
          <cell r="AG4972">
            <v>0</v>
          </cell>
        </row>
        <row r="4973">
          <cell r="AG4973">
            <v>0</v>
          </cell>
        </row>
        <row r="4974">
          <cell r="AG4974">
            <v>0</v>
          </cell>
        </row>
        <row r="4975">
          <cell r="AG4975">
            <v>0</v>
          </cell>
        </row>
        <row r="4976">
          <cell r="AG4976">
            <v>0</v>
          </cell>
        </row>
        <row r="4977">
          <cell r="AG4977">
            <v>0</v>
          </cell>
        </row>
        <row r="4978">
          <cell r="AG4978">
            <v>0</v>
          </cell>
        </row>
        <row r="4979">
          <cell r="AG4979">
            <v>0</v>
          </cell>
        </row>
        <row r="4980">
          <cell r="AG4980">
            <v>0</v>
          </cell>
        </row>
        <row r="4981">
          <cell r="AG4981">
            <v>0</v>
          </cell>
        </row>
        <row r="4982">
          <cell r="AG4982">
            <v>0</v>
          </cell>
        </row>
        <row r="4983">
          <cell r="AG4983">
            <v>0</v>
          </cell>
        </row>
        <row r="4984">
          <cell r="AG4984">
            <v>0</v>
          </cell>
        </row>
        <row r="4985">
          <cell r="AG4985">
            <v>0</v>
          </cell>
        </row>
        <row r="4986">
          <cell r="AG4986">
            <v>0</v>
          </cell>
        </row>
        <row r="4987">
          <cell r="AG4987">
            <v>0</v>
          </cell>
        </row>
        <row r="4988">
          <cell r="AG4988">
            <v>0</v>
          </cell>
        </row>
        <row r="4989">
          <cell r="AG4989">
            <v>0</v>
          </cell>
        </row>
        <row r="4990">
          <cell r="AG4990">
            <v>3.3751255690909119</v>
          </cell>
        </row>
        <row r="4991">
          <cell r="AG4991">
            <v>0</v>
          </cell>
        </row>
        <row r="4992">
          <cell r="AG4992">
            <v>0.57281963636363642</v>
          </cell>
        </row>
        <row r="4993">
          <cell r="AG4993">
            <v>11.038645978909088</v>
          </cell>
        </row>
        <row r="4994">
          <cell r="AG4994">
            <v>3.3440599999999994</v>
          </cell>
        </row>
        <row r="4995">
          <cell r="AG4995">
            <v>0</v>
          </cell>
        </row>
        <row r="4996">
          <cell r="AG4996">
            <v>4.4119100977916537</v>
          </cell>
        </row>
        <row r="4997">
          <cell r="AG4997">
            <v>1.2006671699483997</v>
          </cell>
        </row>
        <row r="4998">
          <cell r="AG4998">
            <v>1.6015233654983716</v>
          </cell>
        </row>
        <row r="4999">
          <cell r="AG4999">
            <v>3.3076230577090886</v>
          </cell>
        </row>
        <row r="5000">
          <cell r="AG5000">
            <v>0</v>
          </cell>
        </row>
        <row r="5001">
          <cell r="AG5001">
            <v>43.031540000000007</v>
          </cell>
        </row>
        <row r="5002">
          <cell r="AG5002">
            <v>3.9670028982342149</v>
          </cell>
        </row>
        <row r="5003">
          <cell r="AG5003">
            <v>0</v>
          </cell>
        </row>
        <row r="5004">
          <cell r="AG5004">
            <v>0</v>
          </cell>
        </row>
        <row r="5005">
          <cell r="AG5005">
            <v>0</v>
          </cell>
        </row>
        <row r="5006">
          <cell r="AG5006">
            <v>0</v>
          </cell>
        </row>
        <row r="5007">
          <cell r="AG5007">
            <v>0.29433573359999998</v>
          </cell>
        </row>
        <row r="5008">
          <cell r="AG5008">
            <v>0</v>
          </cell>
        </row>
        <row r="5009">
          <cell r="AG5009">
            <v>4.6374300000000002</v>
          </cell>
        </row>
        <row r="5010">
          <cell r="AG5010">
            <v>0.88</v>
          </cell>
        </row>
        <row r="5011">
          <cell r="AG5011">
            <v>0</v>
          </cell>
        </row>
        <row r="5012">
          <cell r="AG5012">
            <v>0</v>
          </cell>
        </row>
        <row r="5013">
          <cell r="AG5013">
            <v>0</v>
          </cell>
        </row>
        <row r="5014">
          <cell r="AG5014">
            <v>0</v>
          </cell>
        </row>
        <row r="5015">
          <cell r="AG5015">
            <v>0</v>
          </cell>
        </row>
        <row r="5016">
          <cell r="AG5016">
            <v>0</v>
          </cell>
        </row>
        <row r="5017">
          <cell r="AG5017">
            <v>1.5</v>
          </cell>
        </row>
        <row r="5018">
          <cell r="AG5018">
            <v>0</v>
          </cell>
        </row>
        <row r="5019">
          <cell r="AG5019">
            <v>0</v>
          </cell>
        </row>
        <row r="5020">
          <cell r="AG5020">
            <v>0</v>
          </cell>
        </row>
        <row r="5021">
          <cell r="AG5021">
            <v>0</v>
          </cell>
        </row>
        <row r="5022">
          <cell r="AG5022">
            <v>0</v>
          </cell>
        </row>
        <row r="5023">
          <cell r="AG5023">
            <v>0</v>
          </cell>
        </row>
        <row r="5024">
          <cell r="AG5024">
            <v>0</v>
          </cell>
        </row>
        <row r="5025">
          <cell r="AG5025">
            <v>2.4</v>
          </cell>
        </row>
        <row r="5026">
          <cell r="AG5026">
            <v>0</v>
          </cell>
        </row>
        <row r="5027">
          <cell r="AG5027">
            <v>0</v>
          </cell>
        </row>
        <row r="5028">
          <cell r="AG5028">
            <v>0</v>
          </cell>
        </row>
        <row r="5029">
          <cell r="AG5029">
            <v>0</v>
          </cell>
        </row>
        <row r="5030">
          <cell r="AG5030">
            <v>0</v>
          </cell>
        </row>
        <row r="5031">
          <cell r="AG5031">
            <v>0</v>
          </cell>
        </row>
        <row r="5032">
          <cell r="AG5032">
            <v>0</v>
          </cell>
        </row>
        <row r="5033">
          <cell r="AG5033">
            <v>0</v>
          </cell>
        </row>
        <row r="5034">
          <cell r="AG5034">
            <v>0</v>
          </cell>
        </row>
        <row r="5035">
          <cell r="AG5035">
            <v>0</v>
          </cell>
        </row>
        <row r="5036">
          <cell r="AG5036">
            <v>0</v>
          </cell>
        </row>
        <row r="5037">
          <cell r="AG5037">
            <v>12</v>
          </cell>
        </row>
        <row r="5038">
          <cell r="AG5038">
            <v>0</v>
          </cell>
        </row>
        <row r="5039">
          <cell r="AG5039">
            <v>0</v>
          </cell>
        </row>
        <row r="5040">
          <cell r="AG5040">
            <v>10</v>
          </cell>
        </row>
        <row r="5041">
          <cell r="AG5041">
            <v>2</v>
          </cell>
        </row>
        <row r="5042">
          <cell r="AG5042">
            <v>0</v>
          </cell>
        </row>
        <row r="5043">
          <cell r="AG5043">
            <v>0</v>
          </cell>
        </row>
        <row r="5044">
          <cell r="AG5044">
            <v>3.1999999999999997</v>
          </cell>
        </row>
        <row r="5045">
          <cell r="AG5045">
            <v>2</v>
          </cell>
        </row>
        <row r="5046">
          <cell r="AG5046">
            <v>0</v>
          </cell>
        </row>
        <row r="5047">
          <cell r="AG5047">
            <v>2</v>
          </cell>
        </row>
        <row r="5048">
          <cell r="AG5048">
            <v>0.79999999999999993</v>
          </cell>
        </row>
        <row r="5049">
          <cell r="AG5049">
            <v>0</v>
          </cell>
        </row>
        <row r="5050">
          <cell r="AG5050">
            <v>0</v>
          </cell>
        </row>
        <row r="5051">
          <cell r="AG5051">
            <v>2</v>
          </cell>
        </row>
        <row r="5052">
          <cell r="AG5052">
            <v>0</v>
          </cell>
        </row>
        <row r="5053">
          <cell r="AG5053">
            <v>0</v>
          </cell>
        </row>
        <row r="5054">
          <cell r="AG5054">
            <v>0</v>
          </cell>
        </row>
        <row r="5055">
          <cell r="AG5055">
            <v>0</v>
          </cell>
        </row>
        <row r="5056">
          <cell r="AG5056">
            <v>0</v>
          </cell>
        </row>
        <row r="5057">
          <cell r="AG5057">
            <v>0</v>
          </cell>
        </row>
        <row r="5058">
          <cell r="AG5058">
            <v>30</v>
          </cell>
        </row>
        <row r="5059">
          <cell r="AG5059">
            <v>0</v>
          </cell>
        </row>
        <row r="5060">
          <cell r="AG5060">
            <v>0</v>
          </cell>
        </row>
        <row r="5061">
          <cell r="AG5061">
            <v>0</v>
          </cell>
        </row>
        <row r="5062">
          <cell r="AG5062">
            <v>0</v>
          </cell>
        </row>
        <row r="5063">
          <cell r="AG5063">
            <v>0</v>
          </cell>
        </row>
        <row r="5064">
          <cell r="AG5064">
            <v>0</v>
          </cell>
        </row>
        <row r="5065">
          <cell r="AG5065">
            <v>0</v>
          </cell>
        </row>
        <row r="5066">
          <cell r="AG5066">
            <v>0</v>
          </cell>
        </row>
        <row r="5067">
          <cell r="AG5067">
            <v>0</v>
          </cell>
        </row>
        <row r="5068">
          <cell r="AG5068">
            <v>0</v>
          </cell>
        </row>
        <row r="5069">
          <cell r="AG5069">
            <v>0</v>
          </cell>
        </row>
        <row r="5070">
          <cell r="AG5070">
            <v>0</v>
          </cell>
        </row>
        <row r="5071">
          <cell r="AG5071">
            <v>30</v>
          </cell>
        </row>
        <row r="5072">
          <cell r="AG5072">
            <v>170</v>
          </cell>
        </row>
        <row r="5073">
          <cell r="AG5073">
            <v>2</v>
          </cell>
        </row>
        <row r="5074">
          <cell r="AG5074">
            <v>4.8</v>
          </cell>
        </row>
        <row r="5075">
          <cell r="AG5075">
            <v>0</v>
          </cell>
        </row>
        <row r="5076">
          <cell r="AG5076">
            <v>0</v>
          </cell>
        </row>
        <row r="5077">
          <cell r="AG5077">
            <v>0</v>
          </cell>
        </row>
        <row r="5078">
          <cell r="AG5078">
            <v>0</v>
          </cell>
        </row>
        <row r="5079">
          <cell r="AG5079">
            <v>4</v>
          </cell>
        </row>
        <row r="5080">
          <cell r="AG5080">
            <v>0</v>
          </cell>
        </row>
        <row r="5081">
          <cell r="AG5081">
            <v>0</v>
          </cell>
        </row>
        <row r="5082">
          <cell r="AG5082">
            <v>0</v>
          </cell>
        </row>
        <row r="5083">
          <cell r="AG5083">
            <v>0</v>
          </cell>
        </row>
        <row r="5084">
          <cell r="AG5084">
            <v>0</v>
          </cell>
        </row>
        <row r="5085">
          <cell r="AG5085">
            <v>0</v>
          </cell>
        </row>
        <row r="5086">
          <cell r="AG5086">
            <v>0</v>
          </cell>
        </row>
        <row r="5087">
          <cell r="AG5087">
            <v>0</v>
          </cell>
        </row>
        <row r="5088">
          <cell r="AG5088">
            <v>0</v>
          </cell>
        </row>
        <row r="5089">
          <cell r="AG5089">
            <v>0</v>
          </cell>
        </row>
        <row r="5090">
          <cell r="AG5090">
            <v>0</v>
          </cell>
        </row>
        <row r="5091">
          <cell r="AG5091">
            <v>0</v>
          </cell>
        </row>
        <row r="5092">
          <cell r="AG5092">
            <v>0</v>
          </cell>
        </row>
        <row r="5093">
          <cell r="AG5093">
            <v>0</v>
          </cell>
        </row>
        <row r="5094">
          <cell r="AG5094">
            <v>0</v>
          </cell>
        </row>
        <row r="5095">
          <cell r="AG5095">
            <v>0</v>
          </cell>
        </row>
        <row r="5096">
          <cell r="AG5096">
            <v>0</v>
          </cell>
        </row>
        <row r="5097">
          <cell r="AG5097">
            <v>0</v>
          </cell>
        </row>
        <row r="5098">
          <cell r="AG5098">
            <v>0</v>
          </cell>
        </row>
        <row r="5099">
          <cell r="AG5099">
            <v>0</v>
          </cell>
        </row>
        <row r="5100">
          <cell r="AG5100">
            <v>0</v>
          </cell>
        </row>
        <row r="5101">
          <cell r="AG5101">
            <v>0</v>
          </cell>
        </row>
        <row r="5102">
          <cell r="AG5102">
            <v>0</v>
          </cell>
        </row>
        <row r="5103">
          <cell r="AG5103">
            <v>0</v>
          </cell>
        </row>
        <row r="5104">
          <cell r="AG5104">
            <v>0</v>
          </cell>
        </row>
        <row r="5105">
          <cell r="AG5105">
            <v>0</v>
          </cell>
        </row>
        <row r="5106">
          <cell r="AG5106">
            <v>0</v>
          </cell>
        </row>
        <row r="5107">
          <cell r="AG5107">
            <v>0</v>
          </cell>
        </row>
        <row r="5108">
          <cell r="AG5108">
            <v>0</v>
          </cell>
        </row>
        <row r="5109">
          <cell r="AG5109">
            <v>0</v>
          </cell>
        </row>
        <row r="5110">
          <cell r="AG5110">
            <v>0</v>
          </cell>
        </row>
        <row r="5111">
          <cell r="AG5111">
            <v>0</v>
          </cell>
        </row>
        <row r="5112">
          <cell r="AG5112">
            <v>0</v>
          </cell>
        </row>
        <row r="5113">
          <cell r="AG5113">
            <v>0</v>
          </cell>
        </row>
        <row r="5114">
          <cell r="AG5114">
            <v>0</v>
          </cell>
        </row>
        <row r="5115">
          <cell r="AG5115">
            <v>0</v>
          </cell>
        </row>
        <row r="5116">
          <cell r="AG5116">
            <v>0</v>
          </cell>
        </row>
        <row r="5117">
          <cell r="AG5117">
            <v>0</v>
          </cell>
        </row>
        <row r="5118">
          <cell r="AG5118">
            <v>0</v>
          </cell>
        </row>
        <row r="5119">
          <cell r="AG5119">
            <v>0</v>
          </cell>
        </row>
        <row r="5120">
          <cell r="AG5120">
            <v>0</v>
          </cell>
        </row>
        <row r="5121">
          <cell r="AG5121">
            <v>5.8473575699999998</v>
          </cell>
        </row>
        <row r="5122">
          <cell r="AG5122">
            <v>0</v>
          </cell>
        </row>
        <row r="5123">
          <cell r="AG5123">
            <v>0</v>
          </cell>
        </row>
        <row r="5124">
          <cell r="AG5124">
            <v>19.124298876000001</v>
          </cell>
        </row>
        <row r="5125">
          <cell r="AG5125">
            <v>5.8783379999999994</v>
          </cell>
        </row>
        <row r="5126">
          <cell r="AG5126">
            <v>0</v>
          </cell>
        </row>
        <row r="5127">
          <cell r="AG5127">
            <v>7.643572181354477</v>
          </cell>
        </row>
        <row r="5128">
          <cell r="AG5128">
            <v>2.0801389819518001</v>
          </cell>
        </row>
        <row r="5129">
          <cell r="AG5129">
            <v>2.7746167018316732</v>
          </cell>
        </row>
        <row r="5130">
          <cell r="AG5130">
            <v>5.7304104186000009</v>
          </cell>
        </row>
        <row r="5131">
          <cell r="AG5131">
            <v>0</v>
          </cell>
        </row>
        <row r="5132">
          <cell r="AG5132">
            <v>68.792441999999994</v>
          </cell>
        </row>
        <row r="5133">
          <cell r="AG5133">
            <v>9.9426223788181787</v>
          </cell>
        </row>
        <row r="5134">
          <cell r="AG5134">
            <v>0</v>
          </cell>
        </row>
        <row r="5135">
          <cell r="AG5135">
            <v>0</v>
          </cell>
        </row>
        <row r="5136">
          <cell r="AG5136">
            <v>0</v>
          </cell>
        </row>
        <row r="5137">
          <cell r="AG5137">
            <v>0</v>
          </cell>
        </row>
        <row r="5138">
          <cell r="AG5138">
            <v>0.47054030327999996</v>
          </cell>
        </row>
        <row r="5139">
          <cell r="AG5139">
            <v>0</v>
          </cell>
        </row>
        <row r="5140">
          <cell r="AG5140">
            <v>3.0916199999999994</v>
          </cell>
        </row>
        <row r="5141">
          <cell r="AG5141">
            <v>0.88</v>
          </cell>
        </row>
        <row r="5142">
          <cell r="AG5142">
            <v>0</v>
          </cell>
        </row>
        <row r="5143">
          <cell r="AG5143">
            <v>0</v>
          </cell>
        </row>
        <row r="5144">
          <cell r="AG5144">
            <v>0</v>
          </cell>
        </row>
        <row r="5145">
          <cell r="AG5145">
            <v>0</v>
          </cell>
        </row>
        <row r="5146">
          <cell r="AG5146">
            <v>0</v>
          </cell>
        </row>
        <row r="5147">
          <cell r="AG5147">
            <v>0</v>
          </cell>
        </row>
        <row r="5148">
          <cell r="AG5148">
            <v>0</v>
          </cell>
        </row>
        <row r="5149">
          <cell r="AG5149">
            <v>0</v>
          </cell>
        </row>
        <row r="5150">
          <cell r="AG5150">
            <v>0</v>
          </cell>
        </row>
        <row r="5151">
          <cell r="AG5151">
            <v>0</v>
          </cell>
        </row>
        <row r="5152">
          <cell r="AG5152">
            <v>0</v>
          </cell>
        </row>
        <row r="5153">
          <cell r="AG5153">
            <v>0</v>
          </cell>
        </row>
        <row r="5154">
          <cell r="AG5154">
            <v>0</v>
          </cell>
        </row>
        <row r="5155">
          <cell r="AG5155">
            <v>0</v>
          </cell>
        </row>
        <row r="5156">
          <cell r="AG5156">
            <v>0.79999999999999993</v>
          </cell>
        </row>
        <row r="5157">
          <cell r="AG5157">
            <v>0.2</v>
          </cell>
        </row>
        <row r="5158">
          <cell r="AG5158">
            <v>0</v>
          </cell>
        </row>
        <row r="5159">
          <cell r="AG5159">
            <v>0</v>
          </cell>
        </row>
        <row r="5160">
          <cell r="AG5160">
            <v>0</v>
          </cell>
        </row>
        <row r="5161">
          <cell r="AG5161">
            <v>0</v>
          </cell>
        </row>
        <row r="5162">
          <cell r="AG5162">
            <v>0</v>
          </cell>
        </row>
        <row r="5163">
          <cell r="AG5163">
            <v>0</v>
          </cell>
        </row>
        <row r="5164">
          <cell r="AG5164">
            <v>0</v>
          </cell>
        </row>
        <row r="5165">
          <cell r="AG5165">
            <v>0</v>
          </cell>
        </row>
        <row r="5166">
          <cell r="AG5166">
            <v>0</v>
          </cell>
        </row>
        <row r="5167">
          <cell r="AG5167">
            <v>0</v>
          </cell>
        </row>
        <row r="5168">
          <cell r="AG5168">
            <v>4</v>
          </cell>
        </row>
        <row r="5169">
          <cell r="AG5169">
            <v>0</v>
          </cell>
        </row>
        <row r="5170">
          <cell r="AG5170">
            <v>0</v>
          </cell>
        </row>
        <row r="5171">
          <cell r="AG5171">
            <v>0</v>
          </cell>
        </row>
        <row r="5172">
          <cell r="AG5172">
            <v>0</v>
          </cell>
        </row>
        <row r="5173">
          <cell r="AG5173">
            <v>0</v>
          </cell>
        </row>
        <row r="5174">
          <cell r="AG5174">
            <v>0</v>
          </cell>
        </row>
        <row r="5175">
          <cell r="AG5175">
            <v>1.5999999999999999</v>
          </cell>
        </row>
        <row r="5176">
          <cell r="AG5176">
            <v>0</v>
          </cell>
        </row>
        <row r="5177">
          <cell r="AG5177">
            <v>0.39999999999999997</v>
          </cell>
        </row>
        <row r="5178">
          <cell r="AG5178">
            <v>0</v>
          </cell>
        </row>
        <row r="5179">
          <cell r="AG5179">
            <v>0</v>
          </cell>
        </row>
        <row r="5180">
          <cell r="AG5180">
            <v>0</v>
          </cell>
        </row>
        <row r="5181">
          <cell r="AG5181">
            <v>0</v>
          </cell>
        </row>
        <row r="5182">
          <cell r="AG5182">
            <v>0</v>
          </cell>
        </row>
        <row r="5183">
          <cell r="AG5183">
            <v>5</v>
          </cell>
        </row>
        <row r="5184">
          <cell r="AG5184">
            <v>0</v>
          </cell>
        </row>
        <row r="5185">
          <cell r="AG5185">
            <v>0</v>
          </cell>
        </row>
        <row r="5186">
          <cell r="AG5186">
            <v>0</v>
          </cell>
        </row>
        <row r="5187">
          <cell r="AG5187">
            <v>0</v>
          </cell>
        </row>
        <row r="5188">
          <cell r="AG5188">
            <v>0</v>
          </cell>
        </row>
        <row r="5189">
          <cell r="AG5189">
            <v>0</v>
          </cell>
        </row>
        <row r="5190">
          <cell r="AG5190">
            <v>0</v>
          </cell>
        </row>
        <row r="5191">
          <cell r="AG5191">
            <v>0</v>
          </cell>
        </row>
        <row r="5192">
          <cell r="AG5192">
            <v>0</v>
          </cell>
        </row>
        <row r="5193">
          <cell r="AG5193">
            <v>0</v>
          </cell>
        </row>
        <row r="5194">
          <cell r="AG5194">
            <v>0</v>
          </cell>
        </row>
        <row r="5195">
          <cell r="AG5195">
            <v>0</v>
          </cell>
        </row>
        <row r="5196">
          <cell r="AG5196">
            <v>0</v>
          </cell>
        </row>
        <row r="5197">
          <cell r="AG5197">
            <v>0</v>
          </cell>
        </row>
        <row r="5198">
          <cell r="AG5198">
            <v>0</v>
          </cell>
        </row>
        <row r="5199">
          <cell r="AG5199">
            <v>0</v>
          </cell>
        </row>
        <row r="5200">
          <cell r="AG5200">
            <v>0</v>
          </cell>
        </row>
        <row r="5201">
          <cell r="AG5201">
            <v>0</v>
          </cell>
        </row>
        <row r="5202">
          <cell r="AG5202">
            <v>0</v>
          </cell>
        </row>
        <row r="5203">
          <cell r="AG5203">
            <v>0</v>
          </cell>
        </row>
        <row r="5204">
          <cell r="AG5204">
            <v>0</v>
          </cell>
        </row>
        <row r="5205">
          <cell r="AG5205">
            <v>0</v>
          </cell>
        </row>
        <row r="5206">
          <cell r="AG5206">
            <v>0</v>
          </cell>
        </row>
        <row r="5207">
          <cell r="AG5207">
            <v>0</v>
          </cell>
        </row>
        <row r="5208">
          <cell r="AG5208">
            <v>0</v>
          </cell>
        </row>
        <row r="5209">
          <cell r="AG5209">
            <v>0</v>
          </cell>
        </row>
        <row r="5210">
          <cell r="AG5210">
            <v>6.3999999999999995</v>
          </cell>
        </row>
        <row r="5211">
          <cell r="AG5211">
            <v>0</v>
          </cell>
        </row>
        <row r="5212">
          <cell r="AG5212">
            <v>0</v>
          </cell>
        </row>
        <row r="5213">
          <cell r="AG5213">
            <v>0</v>
          </cell>
        </row>
        <row r="5214">
          <cell r="AG5214">
            <v>0</v>
          </cell>
        </row>
        <row r="5215">
          <cell r="AG5215">
            <v>0</v>
          </cell>
        </row>
        <row r="5216">
          <cell r="AG5216">
            <v>0</v>
          </cell>
        </row>
        <row r="5217">
          <cell r="AG5217">
            <v>0</v>
          </cell>
        </row>
        <row r="5218">
          <cell r="AG5218">
            <v>0</v>
          </cell>
        </row>
        <row r="5219">
          <cell r="AG5219">
            <v>0</v>
          </cell>
        </row>
        <row r="5220">
          <cell r="AG5220">
            <v>2.4</v>
          </cell>
        </row>
        <row r="5221">
          <cell r="AG5221">
            <v>0</v>
          </cell>
        </row>
        <row r="5222">
          <cell r="AG5222">
            <v>0</v>
          </cell>
        </row>
        <row r="5223">
          <cell r="AG5223">
            <v>0</v>
          </cell>
        </row>
        <row r="5224">
          <cell r="AG5224">
            <v>0</v>
          </cell>
        </row>
        <row r="5225">
          <cell r="AG5225">
            <v>0</v>
          </cell>
        </row>
        <row r="5226">
          <cell r="AG5226">
            <v>10.183999999999999</v>
          </cell>
        </row>
        <row r="5227">
          <cell r="AG5227">
            <v>0</v>
          </cell>
        </row>
        <row r="5228">
          <cell r="AG5228">
            <v>1</v>
          </cell>
        </row>
        <row r="5229">
          <cell r="AG5229">
            <v>0</v>
          </cell>
        </row>
        <row r="5230">
          <cell r="AG5230">
            <v>0</v>
          </cell>
        </row>
        <row r="5231">
          <cell r="AG5231">
            <v>0</v>
          </cell>
        </row>
        <row r="5232">
          <cell r="AG5232">
            <v>0</v>
          </cell>
        </row>
        <row r="5233">
          <cell r="AG5233">
            <v>0</v>
          </cell>
        </row>
        <row r="5234">
          <cell r="AG5234">
            <v>0</v>
          </cell>
        </row>
        <row r="5235">
          <cell r="AG5235">
            <v>0</v>
          </cell>
        </row>
        <row r="5236">
          <cell r="AG5236">
            <v>0</v>
          </cell>
        </row>
        <row r="5237">
          <cell r="AG5237">
            <v>0</v>
          </cell>
        </row>
        <row r="5238">
          <cell r="AG5238">
            <v>0</v>
          </cell>
        </row>
        <row r="5239">
          <cell r="AG5239">
            <v>0</v>
          </cell>
        </row>
        <row r="5240">
          <cell r="AG5240">
            <v>0</v>
          </cell>
        </row>
        <row r="5241">
          <cell r="AG5241">
            <v>0</v>
          </cell>
        </row>
        <row r="5242">
          <cell r="AG5242">
            <v>0</v>
          </cell>
        </row>
        <row r="5243">
          <cell r="AG5243">
            <v>0</v>
          </cell>
        </row>
        <row r="5244">
          <cell r="AG5244">
            <v>0</v>
          </cell>
        </row>
        <row r="5245">
          <cell r="AG5245">
            <v>0</v>
          </cell>
        </row>
        <row r="5246">
          <cell r="AG5246">
            <v>0</v>
          </cell>
        </row>
        <row r="5247">
          <cell r="AG5247">
            <v>0</v>
          </cell>
        </row>
        <row r="5248">
          <cell r="AG5248">
            <v>0</v>
          </cell>
        </row>
        <row r="5249">
          <cell r="AG5249">
            <v>0</v>
          </cell>
        </row>
        <row r="5250">
          <cell r="AG5250">
            <v>0</v>
          </cell>
        </row>
        <row r="5251">
          <cell r="AG5251">
            <v>0</v>
          </cell>
        </row>
        <row r="5252">
          <cell r="AG5252">
            <v>2.0581409534545458</v>
          </cell>
        </row>
        <row r="5253">
          <cell r="AG5253">
            <v>0</v>
          </cell>
        </row>
        <row r="5254">
          <cell r="AG5254">
            <v>0.12130298181818158</v>
          </cell>
        </row>
        <row r="5255">
          <cell r="AG5255">
            <v>6.731331588945455</v>
          </cell>
        </row>
        <row r="5256">
          <cell r="AG5256">
            <v>2.0586799999999994</v>
          </cell>
        </row>
        <row r="5257">
          <cell r="AG5257">
            <v>0</v>
          </cell>
        </row>
        <row r="5258">
          <cell r="AG5258">
            <v>2.6903688971994164</v>
          </cell>
        </row>
        <row r="5259">
          <cell r="AG5259">
            <v>0.73216306278192</v>
          </cell>
        </row>
        <row r="5260">
          <cell r="AG5260">
            <v>0.97660390968338717</v>
          </cell>
        </row>
        <row r="5261">
          <cell r="AG5261">
            <v>2.0169781343854547</v>
          </cell>
        </row>
        <row r="5262">
          <cell r="AG5262">
            <v>0</v>
          </cell>
        </row>
        <row r="5263">
          <cell r="AG5263">
            <v>24.092120000000001</v>
          </cell>
        </row>
        <row r="5264">
          <cell r="AG5264">
            <v>2.2668587989909805</v>
          </cell>
        </row>
        <row r="5265">
          <cell r="AG5265">
            <v>0</v>
          </cell>
        </row>
        <row r="5266">
          <cell r="AG5266">
            <v>0</v>
          </cell>
        </row>
        <row r="5267">
          <cell r="AG5267">
            <v>0</v>
          </cell>
        </row>
        <row r="5268">
          <cell r="AG5268">
            <v>0</v>
          </cell>
        </row>
        <row r="5269">
          <cell r="AG5269">
            <v>0.16479010080000001</v>
          </cell>
        </row>
        <row r="5270">
          <cell r="AG5270">
            <v>0</v>
          </cell>
        </row>
        <row r="5271">
          <cell r="AG5271">
            <v>3.0916199999999994</v>
          </cell>
        </row>
        <row r="5272">
          <cell r="AG5272">
            <v>0.88</v>
          </cell>
        </row>
        <row r="5273">
          <cell r="AG5273">
            <v>0</v>
          </cell>
        </row>
        <row r="5274">
          <cell r="AG5274">
            <v>0</v>
          </cell>
        </row>
        <row r="5275">
          <cell r="AG5275">
            <v>0</v>
          </cell>
        </row>
        <row r="5276">
          <cell r="AG5276">
            <v>0</v>
          </cell>
        </row>
        <row r="5277">
          <cell r="AG5277">
            <v>0</v>
          </cell>
        </row>
        <row r="5278">
          <cell r="AG5278">
            <v>0</v>
          </cell>
        </row>
        <row r="5279">
          <cell r="AG5279">
            <v>0</v>
          </cell>
        </row>
        <row r="5280">
          <cell r="AG5280">
            <v>0</v>
          </cell>
        </row>
        <row r="5281">
          <cell r="AG5281">
            <v>0</v>
          </cell>
        </row>
        <row r="5282">
          <cell r="AG5282">
            <v>0</v>
          </cell>
        </row>
        <row r="5283">
          <cell r="AG5283">
            <v>0</v>
          </cell>
        </row>
        <row r="5284">
          <cell r="AG5284">
            <v>0</v>
          </cell>
        </row>
        <row r="5285">
          <cell r="AG5285">
            <v>0</v>
          </cell>
        </row>
        <row r="5286">
          <cell r="AG5286">
            <v>0</v>
          </cell>
        </row>
        <row r="5287">
          <cell r="AG5287">
            <v>2.4</v>
          </cell>
        </row>
        <row r="5288">
          <cell r="AG5288">
            <v>0</v>
          </cell>
        </row>
        <row r="5289">
          <cell r="AG5289">
            <v>0</v>
          </cell>
        </row>
        <row r="5290">
          <cell r="AG5290">
            <v>0</v>
          </cell>
        </row>
        <row r="5291">
          <cell r="AG5291">
            <v>0</v>
          </cell>
        </row>
        <row r="5292">
          <cell r="AG5292">
            <v>0</v>
          </cell>
        </row>
        <row r="5293">
          <cell r="AG5293">
            <v>0</v>
          </cell>
        </row>
        <row r="5294">
          <cell r="AG5294">
            <v>0</v>
          </cell>
        </row>
        <row r="5295">
          <cell r="AG5295">
            <v>0</v>
          </cell>
        </row>
        <row r="5296">
          <cell r="AG5296">
            <v>0</v>
          </cell>
        </row>
        <row r="5297">
          <cell r="AG5297">
            <v>0</v>
          </cell>
        </row>
        <row r="5298">
          <cell r="AG5298">
            <v>0</v>
          </cell>
        </row>
        <row r="5299">
          <cell r="AG5299">
            <v>0.79999999999999993</v>
          </cell>
        </row>
        <row r="5300">
          <cell r="AG5300">
            <v>0</v>
          </cell>
        </row>
        <row r="5301">
          <cell r="AG5301">
            <v>0</v>
          </cell>
        </row>
        <row r="5302">
          <cell r="AG5302">
            <v>0</v>
          </cell>
        </row>
        <row r="5303">
          <cell r="AG5303">
            <v>0.75</v>
          </cell>
        </row>
        <row r="5304">
          <cell r="AG5304">
            <v>0</v>
          </cell>
        </row>
        <row r="5305">
          <cell r="AG5305">
            <v>0</v>
          </cell>
        </row>
        <row r="5306">
          <cell r="AG5306">
            <v>2.4</v>
          </cell>
        </row>
        <row r="5307">
          <cell r="AG5307">
            <v>0</v>
          </cell>
        </row>
        <row r="5308">
          <cell r="AG5308">
            <v>0.60000000000000009</v>
          </cell>
        </row>
        <row r="5309">
          <cell r="AG5309">
            <v>0</v>
          </cell>
        </row>
        <row r="5310">
          <cell r="AG5310">
            <v>0.6</v>
          </cell>
        </row>
        <row r="5311">
          <cell r="AG5311">
            <v>57.600000000000009</v>
          </cell>
        </row>
        <row r="5312">
          <cell r="AG5312">
            <v>0</v>
          </cell>
        </row>
        <row r="5313">
          <cell r="AG5313">
            <v>0.39999999999999997</v>
          </cell>
        </row>
        <row r="5314">
          <cell r="AG5314">
            <v>2.4</v>
          </cell>
        </row>
        <row r="5315">
          <cell r="AG5315">
            <v>0</v>
          </cell>
        </row>
        <row r="5316">
          <cell r="AG5316">
            <v>423</v>
          </cell>
        </row>
        <row r="5317">
          <cell r="AG5317">
            <v>0</v>
          </cell>
        </row>
        <row r="5318">
          <cell r="AG5318">
            <v>0</v>
          </cell>
        </row>
        <row r="5319">
          <cell r="AG5319">
            <v>0</v>
          </cell>
        </row>
        <row r="5320">
          <cell r="AG5320">
            <v>0</v>
          </cell>
        </row>
        <row r="5321">
          <cell r="AG5321">
            <v>0</v>
          </cell>
        </row>
        <row r="5322">
          <cell r="AG5322">
            <v>0</v>
          </cell>
        </row>
        <row r="5323">
          <cell r="AG5323">
            <v>0</v>
          </cell>
        </row>
        <row r="5324">
          <cell r="AG5324">
            <v>0</v>
          </cell>
        </row>
        <row r="5325">
          <cell r="AG5325">
            <v>0</v>
          </cell>
        </row>
        <row r="5326">
          <cell r="AG5326">
            <v>0</v>
          </cell>
        </row>
        <row r="5327">
          <cell r="AG5327">
            <v>0</v>
          </cell>
        </row>
        <row r="5328">
          <cell r="AG5328">
            <v>0</v>
          </cell>
        </row>
        <row r="5329">
          <cell r="AG5329">
            <v>0</v>
          </cell>
        </row>
        <row r="5330">
          <cell r="AG5330">
            <v>0</v>
          </cell>
        </row>
        <row r="5331">
          <cell r="AG5331">
            <v>0</v>
          </cell>
        </row>
        <row r="5332">
          <cell r="AG5332">
            <v>0</v>
          </cell>
        </row>
        <row r="5333">
          <cell r="AG5333">
            <v>0</v>
          </cell>
        </row>
        <row r="5334">
          <cell r="AG5334">
            <v>0</v>
          </cell>
        </row>
        <row r="5335">
          <cell r="AG5335">
            <v>0</v>
          </cell>
        </row>
        <row r="5336">
          <cell r="AG5336">
            <v>0</v>
          </cell>
        </row>
        <row r="5337">
          <cell r="AG5337">
            <v>0</v>
          </cell>
        </row>
        <row r="5338">
          <cell r="AG5338">
            <v>0</v>
          </cell>
        </row>
        <row r="5339">
          <cell r="AG5339">
            <v>0</v>
          </cell>
        </row>
        <row r="5340">
          <cell r="AG5340">
            <v>0</v>
          </cell>
        </row>
        <row r="5341">
          <cell r="AG5341">
            <v>1.5999999999999999</v>
          </cell>
        </row>
        <row r="5342">
          <cell r="AG5342">
            <v>0</v>
          </cell>
        </row>
        <row r="5343">
          <cell r="AG5343">
            <v>0</v>
          </cell>
        </row>
        <row r="5344">
          <cell r="AG5344">
            <v>0</v>
          </cell>
        </row>
        <row r="5345">
          <cell r="AG5345">
            <v>0</v>
          </cell>
        </row>
        <row r="5346">
          <cell r="AG5346">
            <v>0</v>
          </cell>
        </row>
        <row r="5347">
          <cell r="AG5347">
            <v>0</v>
          </cell>
        </row>
        <row r="5348">
          <cell r="AG5348">
            <v>0</v>
          </cell>
        </row>
        <row r="5349">
          <cell r="AG5349">
            <v>0</v>
          </cell>
        </row>
        <row r="5350">
          <cell r="AG5350">
            <v>0</v>
          </cell>
        </row>
        <row r="5351">
          <cell r="AG5351">
            <v>0</v>
          </cell>
        </row>
        <row r="5352">
          <cell r="AG5352">
            <v>0</v>
          </cell>
        </row>
        <row r="5353">
          <cell r="AG5353">
            <v>0</v>
          </cell>
        </row>
        <row r="5354">
          <cell r="AG5354">
            <v>0</v>
          </cell>
        </row>
        <row r="5355">
          <cell r="AG5355">
            <v>0</v>
          </cell>
        </row>
        <row r="5356">
          <cell r="AG5356">
            <v>0</v>
          </cell>
        </row>
        <row r="5357">
          <cell r="AG5357">
            <v>0</v>
          </cell>
        </row>
        <row r="5358">
          <cell r="AG5358">
            <v>0</v>
          </cell>
        </row>
        <row r="5359">
          <cell r="AG5359">
            <v>0.8</v>
          </cell>
        </row>
        <row r="5360">
          <cell r="AG5360">
            <v>0</v>
          </cell>
        </row>
        <row r="5361">
          <cell r="AG5361">
            <v>0</v>
          </cell>
        </row>
        <row r="5362">
          <cell r="AG5362">
            <v>0</v>
          </cell>
        </row>
        <row r="5363">
          <cell r="AG5363">
            <v>0</v>
          </cell>
        </row>
        <row r="5364">
          <cell r="AG5364">
            <v>0</v>
          </cell>
        </row>
        <row r="5365">
          <cell r="AG5365">
            <v>0</v>
          </cell>
        </row>
        <row r="5366">
          <cell r="AG5366">
            <v>0</v>
          </cell>
        </row>
        <row r="5367">
          <cell r="AG5367">
            <v>0</v>
          </cell>
        </row>
        <row r="5368">
          <cell r="AG5368">
            <v>0</v>
          </cell>
        </row>
        <row r="5369">
          <cell r="AG5369">
            <v>0</v>
          </cell>
        </row>
        <row r="5370">
          <cell r="AG5370">
            <v>0</v>
          </cell>
        </row>
        <row r="5371">
          <cell r="AG5371">
            <v>0</v>
          </cell>
        </row>
        <row r="5372">
          <cell r="AG5372">
            <v>0</v>
          </cell>
        </row>
        <row r="5373">
          <cell r="AG5373">
            <v>0</v>
          </cell>
        </row>
        <row r="5374">
          <cell r="AG5374">
            <v>0</v>
          </cell>
        </row>
        <row r="5375">
          <cell r="AG5375">
            <v>0</v>
          </cell>
        </row>
        <row r="5376">
          <cell r="AG5376">
            <v>0</v>
          </cell>
        </row>
        <row r="5377">
          <cell r="AG5377">
            <v>0</v>
          </cell>
        </row>
        <row r="5378">
          <cell r="AG5378">
            <v>0</v>
          </cell>
        </row>
        <row r="5379">
          <cell r="AG5379">
            <v>0</v>
          </cell>
        </row>
        <row r="5380">
          <cell r="AG5380">
            <v>0</v>
          </cell>
        </row>
        <row r="5381">
          <cell r="AG5381">
            <v>0</v>
          </cell>
        </row>
        <row r="5382">
          <cell r="AG5382">
            <v>2.1280000000000001E-3</v>
          </cell>
        </row>
        <row r="5383">
          <cell r="AG5383">
            <v>1.010174321454544</v>
          </cell>
        </row>
        <row r="5384">
          <cell r="AG5384">
            <v>0</v>
          </cell>
        </row>
        <row r="5385">
          <cell r="AG5385">
            <v>0.57577978181818157</v>
          </cell>
        </row>
        <row r="5386">
          <cell r="AG5386">
            <v>3.3038642513454568</v>
          </cell>
        </row>
        <row r="5387">
          <cell r="AG5387">
            <v>0.966144</v>
          </cell>
        </row>
        <row r="5388">
          <cell r="AG5388">
            <v>0</v>
          </cell>
        </row>
        <row r="5389">
          <cell r="AG5389">
            <v>1.3204836970126681</v>
          </cell>
        </row>
        <row r="5390">
          <cell r="AG5390">
            <v>0.35935941311424002</v>
          </cell>
        </row>
        <row r="5391">
          <cell r="AG5391">
            <v>0.47933558201559806</v>
          </cell>
        </row>
        <row r="5392">
          <cell r="AG5392">
            <v>0.9899708350254558</v>
          </cell>
        </row>
        <row r="5393">
          <cell r="AG5393">
            <v>0</v>
          </cell>
        </row>
        <row r="5394">
          <cell r="AG5394">
            <v>15.203496000000001</v>
          </cell>
        </row>
        <row r="5395">
          <cell r="AG5395">
            <v>1.7001440992432353</v>
          </cell>
        </row>
        <row r="5396">
          <cell r="AG5396">
            <v>0</v>
          </cell>
        </row>
        <row r="5397">
          <cell r="AG5397">
            <v>0</v>
          </cell>
        </row>
        <row r="5398">
          <cell r="AG5398">
            <v>0</v>
          </cell>
        </row>
        <row r="5399">
          <cell r="AG5399">
            <v>0</v>
          </cell>
        </row>
        <row r="5400">
          <cell r="AG5400">
            <v>0.10399191264</v>
          </cell>
        </row>
        <row r="5401">
          <cell r="AG5401">
            <v>0</v>
          </cell>
        </row>
        <row r="5402">
          <cell r="AG5402">
            <v>3.0916199999999994</v>
          </cell>
        </row>
        <row r="5403">
          <cell r="AG5403">
            <v>0.88</v>
          </cell>
        </row>
        <row r="5404">
          <cell r="AG5404">
            <v>0</v>
          </cell>
        </row>
        <row r="5405">
          <cell r="AG5405">
            <v>0</v>
          </cell>
        </row>
        <row r="5406">
          <cell r="AG5406">
            <v>0</v>
          </cell>
        </row>
        <row r="5407">
          <cell r="AG5407">
            <v>0</v>
          </cell>
        </row>
        <row r="5408">
          <cell r="AG5408">
            <v>0</v>
          </cell>
        </row>
        <row r="5409">
          <cell r="AG5409">
            <v>0</v>
          </cell>
        </row>
        <row r="5410">
          <cell r="AG5410">
            <v>0.5</v>
          </cell>
        </row>
        <row r="5411">
          <cell r="AG5411">
            <v>0</v>
          </cell>
        </row>
        <row r="5412">
          <cell r="AG5412">
            <v>0</v>
          </cell>
        </row>
        <row r="5413">
          <cell r="AG5413">
            <v>0</v>
          </cell>
        </row>
        <row r="5414">
          <cell r="AG5414">
            <v>0</v>
          </cell>
        </row>
        <row r="5415">
          <cell r="AG5415">
            <v>0</v>
          </cell>
        </row>
        <row r="5416">
          <cell r="AG5416">
            <v>0</v>
          </cell>
        </row>
        <row r="5417">
          <cell r="AG5417">
            <v>0</v>
          </cell>
        </row>
        <row r="5418">
          <cell r="AG5418">
            <v>2</v>
          </cell>
        </row>
        <row r="5419">
          <cell r="AG5419">
            <v>0</v>
          </cell>
        </row>
        <row r="5420">
          <cell r="AG5420">
            <v>0</v>
          </cell>
        </row>
        <row r="5421">
          <cell r="AG5421">
            <v>0</v>
          </cell>
        </row>
        <row r="5422">
          <cell r="AG5422">
            <v>0</v>
          </cell>
        </row>
        <row r="5423">
          <cell r="AG5423">
            <v>5</v>
          </cell>
        </row>
        <row r="5424">
          <cell r="AG5424">
            <v>0</v>
          </cell>
        </row>
        <row r="5425">
          <cell r="AG5425">
            <v>0</v>
          </cell>
        </row>
        <row r="5426">
          <cell r="AG5426">
            <v>0</v>
          </cell>
        </row>
        <row r="5427">
          <cell r="AG5427">
            <v>0</v>
          </cell>
        </row>
        <row r="5428">
          <cell r="AG5428">
            <v>0</v>
          </cell>
        </row>
        <row r="5429">
          <cell r="AG5429">
            <v>0</v>
          </cell>
        </row>
        <row r="5430">
          <cell r="AG5430">
            <v>0</v>
          </cell>
        </row>
        <row r="5431">
          <cell r="AG5431">
            <v>0</v>
          </cell>
        </row>
        <row r="5432">
          <cell r="AG5432">
            <v>0</v>
          </cell>
        </row>
        <row r="5433">
          <cell r="AG5433">
            <v>0</v>
          </cell>
        </row>
        <row r="5434">
          <cell r="AG5434">
            <v>0</v>
          </cell>
        </row>
        <row r="5435">
          <cell r="AG5435">
            <v>0</v>
          </cell>
        </row>
        <row r="5436">
          <cell r="AG5436">
            <v>0</v>
          </cell>
        </row>
        <row r="5437">
          <cell r="AG5437">
            <v>0</v>
          </cell>
        </row>
        <row r="5438">
          <cell r="AG5438">
            <v>0</v>
          </cell>
        </row>
        <row r="5439">
          <cell r="AG5439">
            <v>0</v>
          </cell>
        </row>
        <row r="5440">
          <cell r="AG5440">
            <v>0</v>
          </cell>
        </row>
        <row r="5441">
          <cell r="AG5441">
            <v>0.4</v>
          </cell>
        </row>
        <row r="5442">
          <cell r="AG5442">
            <v>0</v>
          </cell>
        </row>
        <row r="5443">
          <cell r="AG5443">
            <v>0</v>
          </cell>
        </row>
        <row r="5444">
          <cell r="AG5444">
            <v>1.5999999999999999</v>
          </cell>
        </row>
        <row r="5445">
          <cell r="AG5445">
            <v>2</v>
          </cell>
        </row>
        <row r="5446">
          <cell r="AG5446">
            <v>0</v>
          </cell>
        </row>
        <row r="5447">
          <cell r="AG5447">
            <v>0</v>
          </cell>
        </row>
        <row r="5448">
          <cell r="AG5448">
            <v>0</v>
          </cell>
        </row>
        <row r="5449">
          <cell r="AG5449">
            <v>0</v>
          </cell>
        </row>
        <row r="5450">
          <cell r="AG5450">
            <v>0</v>
          </cell>
        </row>
        <row r="5451">
          <cell r="AG5451">
            <v>0</v>
          </cell>
        </row>
        <row r="5452">
          <cell r="AG5452">
            <v>0</v>
          </cell>
        </row>
        <row r="5453">
          <cell r="AG5453">
            <v>0</v>
          </cell>
        </row>
        <row r="5454">
          <cell r="AG5454">
            <v>0</v>
          </cell>
        </row>
        <row r="5455">
          <cell r="AG5455">
            <v>0</v>
          </cell>
        </row>
        <row r="5456">
          <cell r="AG5456">
            <v>0</v>
          </cell>
        </row>
        <row r="5457">
          <cell r="AG5457">
            <v>0</v>
          </cell>
        </row>
        <row r="5458">
          <cell r="AG5458">
            <v>0</v>
          </cell>
        </row>
        <row r="5459">
          <cell r="AG5459">
            <v>0</v>
          </cell>
        </row>
        <row r="5460">
          <cell r="AG5460">
            <v>0</v>
          </cell>
        </row>
        <row r="5461">
          <cell r="AG5461">
            <v>0</v>
          </cell>
        </row>
        <row r="5462">
          <cell r="AG5462">
            <v>0</v>
          </cell>
        </row>
        <row r="5463">
          <cell r="AG5463">
            <v>0</v>
          </cell>
        </row>
        <row r="5464">
          <cell r="AG5464">
            <v>0</v>
          </cell>
        </row>
        <row r="5465">
          <cell r="AG5465">
            <v>0</v>
          </cell>
        </row>
        <row r="5466">
          <cell r="AG5466">
            <v>0</v>
          </cell>
        </row>
        <row r="5467">
          <cell r="AG5467">
            <v>0.25</v>
          </cell>
        </row>
        <row r="5468">
          <cell r="AG5468">
            <v>0</v>
          </cell>
        </row>
        <row r="5469">
          <cell r="AG5469">
            <v>0</v>
          </cell>
        </row>
        <row r="5470">
          <cell r="AG5470">
            <v>0</v>
          </cell>
        </row>
        <row r="5471">
          <cell r="AG5471">
            <v>0</v>
          </cell>
        </row>
        <row r="5472">
          <cell r="AG5472">
            <v>0</v>
          </cell>
        </row>
        <row r="5473">
          <cell r="AG5473">
            <v>0</v>
          </cell>
        </row>
        <row r="5474">
          <cell r="AG5474">
            <v>0</v>
          </cell>
        </row>
        <row r="5475">
          <cell r="AG5475">
            <v>0</v>
          </cell>
        </row>
        <row r="5476">
          <cell r="AG5476">
            <v>0</v>
          </cell>
        </row>
        <row r="5477">
          <cell r="AG5477">
            <v>0</v>
          </cell>
        </row>
        <row r="5478">
          <cell r="AG5478">
            <v>0</v>
          </cell>
        </row>
        <row r="5479">
          <cell r="AG5479">
            <v>0</v>
          </cell>
        </row>
        <row r="5480">
          <cell r="AG5480">
            <v>0</v>
          </cell>
        </row>
        <row r="5481">
          <cell r="AG5481">
            <v>0</v>
          </cell>
        </row>
        <row r="5482">
          <cell r="AG5482">
            <v>0</v>
          </cell>
        </row>
        <row r="5483">
          <cell r="AG5483">
            <v>0</v>
          </cell>
        </row>
        <row r="5484">
          <cell r="AG5484">
            <v>0</v>
          </cell>
        </row>
        <row r="5485">
          <cell r="AG5485">
            <v>0</v>
          </cell>
        </row>
        <row r="5486">
          <cell r="AG5486">
            <v>0</v>
          </cell>
        </row>
        <row r="5487">
          <cell r="AG5487">
            <v>0</v>
          </cell>
        </row>
        <row r="5488">
          <cell r="AG5488">
            <v>0</v>
          </cell>
        </row>
        <row r="5489">
          <cell r="AG5489">
            <v>0</v>
          </cell>
        </row>
        <row r="5490">
          <cell r="AG5490">
            <v>0</v>
          </cell>
        </row>
        <row r="5491">
          <cell r="AG5491">
            <v>0</v>
          </cell>
        </row>
        <row r="5492">
          <cell r="AG5492">
            <v>0</v>
          </cell>
        </row>
        <row r="5493">
          <cell r="AG5493">
            <v>0</v>
          </cell>
        </row>
        <row r="5494">
          <cell r="AG5494">
            <v>0</v>
          </cell>
        </row>
        <row r="5495">
          <cell r="AG5495">
            <v>0</v>
          </cell>
        </row>
        <row r="5496">
          <cell r="AG5496">
            <v>0</v>
          </cell>
        </row>
        <row r="5497">
          <cell r="AG5497">
            <v>0</v>
          </cell>
        </row>
        <row r="5498">
          <cell r="AG5498">
            <v>0</v>
          </cell>
        </row>
        <row r="5499">
          <cell r="AG5499">
            <v>0</v>
          </cell>
        </row>
        <row r="5500">
          <cell r="AG5500">
            <v>0</v>
          </cell>
        </row>
        <row r="5501">
          <cell r="AG5501">
            <v>0</v>
          </cell>
        </row>
        <row r="5502">
          <cell r="AG5502">
            <v>0</v>
          </cell>
        </row>
        <row r="5503">
          <cell r="AG5503">
            <v>0</v>
          </cell>
        </row>
        <row r="5504">
          <cell r="AG5504">
            <v>0</v>
          </cell>
        </row>
        <row r="5505">
          <cell r="AG5505">
            <v>0</v>
          </cell>
        </row>
        <row r="5506">
          <cell r="AG5506">
            <v>0</v>
          </cell>
        </row>
        <row r="5507">
          <cell r="AG5507">
            <v>0</v>
          </cell>
        </row>
        <row r="5508">
          <cell r="AG5508">
            <v>0</v>
          </cell>
        </row>
        <row r="5509">
          <cell r="AG5509">
            <v>0</v>
          </cell>
        </row>
        <row r="5510">
          <cell r="AG5510">
            <v>0</v>
          </cell>
        </row>
        <row r="5511">
          <cell r="AG5511">
            <v>0</v>
          </cell>
        </row>
        <row r="5512">
          <cell r="AG5512">
            <v>0</v>
          </cell>
        </row>
        <row r="5513">
          <cell r="AG5513">
            <v>0</v>
          </cell>
        </row>
        <row r="5514">
          <cell r="AG5514">
            <v>7.0886429999999994</v>
          </cell>
        </row>
        <row r="5515">
          <cell r="AG5515">
            <v>0</v>
          </cell>
        </row>
        <row r="5516">
          <cell r="AG5516">
            <v>0</v>
          </cell>
        </row>
        <row r="5517">
          <cell r="AG5517">
            <v>23.184032400000003</v>
          </cell>
        </row>
        <row r="5518">
          <cell r="AG5518">
            <v>28.504799999999996</v>
          </cell>
        </row>
        <row r="5519">
          <cell r="AG5519">
            <v>0</v>
          </cell>
        </row>
        <row r="5520">
          <cell r="AG5520">
            <v>9.2661606186592778</v>
          </cell>
        </row>
        <row r="5521">
          <cell r="AG5521">
            <v>2.5217138608199998</v>
          </cell>
        </row>
        <row r="5522">
          <cell r="AG5522">
            <v>3.3636163045733114</v>
          </cell>
        </row>
        <row r="5523">
          <cell r="AG5523">
            <v>6.9468701399999988</v>
          </cell>
        </row>
        <row r="5524">
          <cell r="AG5524">
            <v>0</v>
          </cell>
        </row>
        <row r="5525">
          <cell r="AG5525">
            <v>83.395800000000008</v>
          </cell>
        </row>
        <row r="5526">
          <cell r="AG5526">
            <v>7.6757635798271995</v>
          </cell>
        </row>
        <row r="5527">
          <cell r="AG5527">
            <v>0</v>
          </cell>
        </row>
        <row r="5528">
          <cell r="AG5528">
            <v>0</v>
          </cell>
        </row>
        <row r="5529">
          <cell r="AG5529">
            <v>0</v>
          </cell>
        </row>
        <row r="5530">
          <cell r="AG5530">
            <v>0</v>
          </cell>
        </row>
        <row r="5531">
          <cell r="AG5531">
            <v>0.5704272720000001</v>
          </cell>
        </row>
        <row r="5532">
          <cell r="AG5532">
            <v>0</v>
          </cell>
        </row>
        <row r="5533">
          <cell r="AG5533">
            <v>1.5458099999999997</v>
          </cell>
        </row>
        <row r="5534">
          <cell r="AG5534">
            <v>0</v>
          </cell>
        </row>
        <row r="5535">
          <cell r="AG5535">
            <v>0</v>
          </cell>
        </row>
        <row r="5536">
          <cell r="AG5536">
            <v>0</v>
          </cell>
        </row>
        <row r="5537">
          <cell r="AG5537">
            <v>0</v>
          </cell>
        </row>
        <row r="5538">
          <cell r="AG5538">
            <v>0</v>
          </cell>
        </row>
        <row r="5539">
          <cell r="AG5539">
            <v>0</v>
          </cell>
        </row>
        <row r="5540">
          <cell r="AG5540">
            <v>0</v>
          </cell>
        </row>
        <row r="5541">
          <cell r="AG5541">
            <v>0</v>
          </cell>
        </row>
        <row r="5542">
          <cell r="AG5542">
            <v>0</v>
          </cell>
        </row>
        <row r="5543">
          <cell r="AG5543">
            <v>0</v>
          </cell>
        </row>
        <row r="5544">
          <cell r="AG5544">
            <v>0</v>
          </cell>
        </row>
        <row r="5545">
          <cell r="AG5545">
            <v>0</v>
          </cell>
        </row>
        <row r="5546">
          <cell r="AG5546">
            <v>0</v>
          </cell>
        </row>
        <row r="5547">
          <cell r="AG5547">
            <v>0</v>
          </cell>
        </row>
        <row r="5548">
          <cell r="AG5548">
            <v>0</v>
          </cell>
        </row>
        <row r="5549">
          <cell r="AG5549">
            <v>0</v>
          </cell>
        </row>
        <row r="5550">
          <cell r="AG5550">
            <v>0</v>
          </cell>
        </row>
        <row r="5551">
          <cell r="AG5551">
            <v>0</v>
          </cell>
        </row>
        <row r="5552">
          <cell r="AG5552">
            <v>0</v>
          </cell>
        </row>
        <row r="5553">
          <cell r="AG5553">
            <v>0</v>
          </cell>
        </row>
        <row r="5554">
          <cell r="AG5554">
            <v>0</v>
          </cell>
        </row>
        <row r="5555">
          <cell r="AG5555">
            <v>0</v>
          </cell>
        </row>
        <row r="5556">
          <cell r="AG5556">
            <v>0</v>
          </cell>
        </row>
        <row r="5557">
          <cell r="AG5557">
            <v>0</v>
          </cell>
        </row>
        <row r="5558">
          <cell r="AG5558">
            <v>0</v>
          </cell>
        </row>
        <row r="5559">
          <cell r="AG5559">
            <v>0</v>
          </cell>
        </row>
        <row r="5560">
          <cell r="AG5560">
            <v>0</v>
          </cell>
        </row>
        <row r="5561">
          <cell r="AG5561">
            <v>8.3903999999999996</v>
          </cell>
        </row>
        <row r="5562">
          <cell r="AG5562">
            <v>0</v>
          </cell>
        </row>
        <row r="5563">
          <cell r="AG5563">
            <v>0</v>
          </cell>
        </row>
        <row r="5564">
          <cell r="AG5564">
            <v>0</v>
          </cell>
        </row>
        <row r="5565">
          <cell r="AG5565">
            <v>0</v>
          </cell>
        </row>
        <row r="5566">
          <cell r="AG5566">
            <v>0</v>
          </cell>
        </row>
        <row r="5567">
          <cell r="AG5567">
            <v>0</v>
          </cell>
        </row>
        <row r="5568">
          <cell r="AG5568">
            <v>9.0106399999999969</v>
          </cell>
        </row>
        <row r="5569">
          <cell r="AG5569">
            <v>0</v>
          </cell>
        </row>
        <row r="5570">
          <cell r="AG5570">
            <v>0</v>
          </cell>
        </row>
        <row r="5571">
          <cell r="AG5571">
            <v>0</v>
          </cell>
        </row>
        <row r="5572">
          <cell r="AG5572">
            <v>8.0031199999999973</v>
          </cell>
        </row>
        <row r="5573">
          <cell r="AG5573">
            <v>0</v>
          </cell>
        </row>
        <row r="5574">
          <cell r="AG5574">
            <v>0</v>
          </cell>
        </row>
        <row r="5575">
          <cell r="AG5575">
            <v>0</v>
          </cell>
        </row>
        <row r="5576">
          <cell r="AG5576">
            <v>9.0106399999999969</v>
          </cell>
        </row>
        <row r="5577">
          <cell r="AG5577">
            <v>0</v>
          </cell>
        </row>
        <row r="5578">
          <cell r="AG5578">
            <v>0</v>
          </cell>
        </row>
        <row r="5579">
          <cell r="AG5579">
            <v>0</v>
          </cell>
        </row>
        <row r="5580">
          <cell r="AG5580">
            <v>0</v>
          </cell>
        </row>
        <row r="5581">
          <cell r="AG5581">
            <v>0</v>
          </cell>
        </row>
        <row r="5582">
          <cell r="AG5582">
            <v>0</v>
          </cell>
        </row>
        <row r="5583">
          <cell r="AG5583">
            <v>0</v>
          </cell>
        </row>
        <row r="5584">
          <cell r="AG5584">
            <v>0</v>
          </cell>
        </row>
        <row r="5585">
          <cell r="AG5585">
            <v>0</v>
          </cell>
        </row>
        <row r="5586">
          <cell r="AG5586">
            <v>0</v>
          </cell>
        </row>
        <row r="5587">
          <cell r="AG5587">
            <v>0</v>
          </cell>
        </row>
        <row r="5588">
          <cell r="AG5588">
            <v>0</v>
          </cell>
        </row>
        <row r="5589">
          <cell r="AG5589">
            <v>0</v>
          </cell>
        </row>
        <row r="5590">
          <cell r="AG5590">
            <v>0</v>
          </cell>
        </row>
        <row r="5591">
          <cell r="AG5591">
            <v>0</v>
          </cell>
        </row>
        <row r="5592">
          <cell r="AG5592">
            <v>0</v>
          </cell>
        </row>
        <row r="5593">
          <cell r="AG5593">
            <v>0</v>
          </cell>
        </row>
        <row r="5594">
          <cell r="AG5594">
            <v>0</v>
          </cell>
        </row>
        <row r="5595">
          <cell r="AG5595">
            <v>0</v>
          </cell>
        </row>
        <row r="5596">
          <cell r="AG5596">
            <v>0</v>
          </cell>
        </row>
        <row r="5597">
          <cell r="AG5597">
            <v>0</v>
          </cell>
        </row>
        <row r="5598">
          <cell r="AG5598">
            <v>0</v>
          </cell>
        </row>
        <row r="5599">
          <cell r="AG5599">
            <v>0</v>
          </cell>
        </row>
        <row r="5600">
          <cell r="AG5600">
            <v>0</v>
          </cell>
        </row>
        <row r="5601">
          <cell r="AG5601">
            <v>0</v>
          </cell>
        </row>
        <row r="5602">
          <cell r="AG5602">
            <v>0</v>
          </cell>
        </row>
        <row r="5603">
          <cell r="AG5603">
            <v>8</v>
          </cell>
        </row>
        <row r="5604">
          <cell r="AG5604">
            <v>0</v>
          </cell>
        </row>
        <row r="5605">
          <cell r="AG5605">
            <v>0</v>
          </cell>
        </row>
        <row r="5606">
          <cell r="AG5606">
            <v>0</v>
          </cell>
        </row>
        <row r="5607">
          <cell r="AG5607">
            <v>0</v>
          </cell>
        </row>
        <row r="5608">
          <cell r="AG5608">
            <v>0</v>
          </cell>
        </row>
        <row r="5609">
          <cell r="AG5609">
            <v>0</v>
          </cell>
        </row>
        <row r="5610">
          <cell r="AG5610">
            <v>0</v>
          </cell>
        </row>
        <row r="5611">
          <cell r="AG5611">
            <v>0</v>
          </cell>
        </row>
        <row r="5612">
          <cell r="AG5612">
            <v>0</v>
          </cell>
        </row>
        <row r="5613">
          <cell r="AG5613">
            <v>0</v>
          </cell>
        </row>
        <row r="5614">
          <cell r="AG5614">
            <v>0</v>
          </cell>
        </row>
        <row r="5615">
          <cell r="AG5615">
            <v>0</v>
          </cell>
        </row>
        <row r="5616">
          <cell r="AG5616">
            <v>0</v>
          </cell>
        </row>
        <row r="5617">
          <cell r="AG5617">
            <v>0</v>
          </cell>
        </row>
        <row r="5618">
          <cell r="AG5618">
            <v>0</v>
          </cell>
        </row>
        <row r="5619">
          <cell r="AG5619">
            <v>13.599999999999998</v>
          </cell>
        </row>
        <row r="5620">
          <cell r="AG5620">
            <v>0</v>
          </cell>
        </row>
        <row r="5621">
          <cell r="AG5621">
            <v>0</v>
          </cell>
        </row>
        <row r="5622">
          <cell r="AG5622">
            <v>0</v>
          </cell>
        </row>
        <row r="5623">
          <cell r="AG5623">
            <v>0</v>
          </cell>
        </row>
        <row r="5624">
          <cell r="AG5624">
            <v>0</v>
          </cell>
        </row>
        <row r="5625">
          <cell r="AG5625">
            <v>0</v>
          </cell>
        </row>
        <row r="5626">
          <cell r="AG5626">
            <v>0</v>
          </cell>
        </row>
        <row r="5627">
          <cell r="AG5627">
            <v>0</v>
          </cell>
        </row>
        <row r="5628">
          <cell r="AG5628">
            <v>0</v>
          </cell>
        </row>
        <row r="5629">
          <cell r="AG5629">
            <v>0</v>
          </cell>
        </row>
        <row r="5630">
          <cell r="AG5630">
            <v>0</v>
          </cell>
        </row>
        <row r="5631">
          <cell r="AG5631">
            <v>0</v>
          </cell>
        </row>
        <row r="5632">
          <cell r="AG5632">
            <v>0</v>
          </cell>
        </row>
        <row r="5633">
          <cell r="AG5633">
            <v>0</v>
          </cell>
        </row>
        <row r="5634">
          <cell r="AG5634">
            <v>0</v>
          </cell>
        </row>
        <row r="5635">
          <cell r="AG5635">
            <v>0</v>
          </cell>
        </row>
        <row r="5636">
          <cell r="AG5636">
            <v>0</v>
          </cell>
        </row>
        <row r="5637">
          <cell r="AG5637">
            <v>0</v>
          </cell>
        </row>
        <row r="5638">
          <cell r="AG5638">
            <v>0</v>
          </cell>
        </row>
        <row r="5639">
          <cell r="AG5639">
            <v>0</v>
          </cell>
        </row>
        <row r="5640">
          <cell r="AG5640">
            <v>0</v>
          </cell>
        </row>
        <row r="5641">
          <cell r="AG5641">
            <v>0</v>
          </cell>
        </row>
        <row r="5642">
          <cell r="AG5642">
            <v>0.39089508000000006</v>
          </cell>
        </row>
        <row r="5643">
          <cell r="AG5643">
            <v>0</v>
          </cell>
        </row>
        <row r="5644">
          <cell r="AG5644">
            <v>0.26565627999999997</v>
          </cell>
        </row>
        <row r="5645">
          <cell r="AG5645">
            <v>3.7935460016000002</v>
          </cell>
        </row>
        <row r="5646">
          <cell r="AG5646">
            <v>0</v>
          </cell>
        </row>
        <row r="5647">
          <cell r="AG5647">
            <v>0.93320159999999996</v>
          </cell>
        </row>
        <row r="5648">
          <cell r="AG5648">
            <v>12.407126922879998</v>
          </cell>
        </row>
        <row r="5649">
          <cell r="AG5649">
            <v>3.6778000000000004</v>
          </cell>
        </row>
        <row r="5650">
          <cell r="AG5650">
            <v>0</v>
          </cell>
        </row>
        <row r="5651">
          <cell r="AG5651">
            <v>4.9588625869716143</v>
          </cell>
        </row>
        <row r="5652">
          <cell r="AG5652">
            <v>1.349516054609184</v>
          </cell>
        </row>
        <row r="5653">
          <cell r="AG5653">
            <v>1.8000671190706987</v>
          </cell>
        </row>
        <row r="5654">
          <cell r="AG5654">
            <v>3.7176750815679993</v>
          </cell>
        </row>
        <row r="5655">
          <cell r="AG5655">
            <v>0</v>
          </cell>
        </row>
        <row r="5656">
          <cell r="AG5656">
            <v>43.040199999999999</v>
          </cell>
        </row>
        <row r="5657">
          <cell r="AG5657">
            <v>3.9670028982342163</v>
          </cell>
        </row>
        <row r="5658">
          <cell r="AG5658">
            <v>0</v>
          </cell>
        </row>
        <row r="5659">
          <cell r="AG5659">
            <v>0</v>
          </cell>
        </row>
        <row r="5660">
          <cell r="AG5660">
            <v>0</v>
          </cell>
        </row>
        <row r="5661">
          <cell r="AG5661">
            <v>0</v>
          </cell>
        </row>
        <row r="5662">
          <cell r="AG5662">
            <v>0.29439496799999998</v>
          </cell>
        </row>
        <row r="5663">
          <cell r="AG5663">
            <v>0</v>
          </cell>
        </row>
        <row r="5664">
          <cell r="AG5664">
            <v>4.6374300000000002</v>
          </cell>
        </row>
        <row r="5665">
          <cell r="AG5665">
            <v>0.88</v>
          </cell>
        </row>
        <row r="5666">
          <cell r="AG5666">
            <v>0</v>
          </cell>
        </row>
        <row r="5667">
          <cell r="AG5667">
            <v>0</v>
          </cell>
        </row>
        <row r="5668">
          <cell r="AG5668">
            <v>0</v>
          </cell>
        </row>
        <row r="5669">
          <cell r="AG5669">
            <v>0</v>
          </cell>
        </row>
        <row r="5670">
          <cell r="AG5670">
            <v>0</v>
          </cell>
        </row>
        <row r="5671">
          <cell r="AG5671">
            <v>0</v>
          </cell>
        </row>
        <row r="5672">
          <cell r="AG5672">
            <v>0</v>
          </cell>
        </row>
        <row r="5673">
          <cell r="AG5673">
            <v>0</v>
          </cell>
        </row>
        <row r="5674">
          <cell r="AG5674">
            <v>0</v>
          </cell>
        </row>
        <row r="5675">
          <cell r="AG5675">
            <v>0</v>
          </cell>
        </row>
        <row r="5676">
          <cell r="AG5676">
            <v>0</v>
          </cell>
        </row>
        <row r="5677">
          <cell r="AG5677">
            <v>0</v>
          </cell>
        </row>
        <row r="5678">
          <cell r="AG5678">
            <v>0</v>
          </cell>
        </row>
        <row r="5679">
          <cell r="AG5679">
            <v>0</v>
          </cell>
        </row>
        <row r="5680">
          <cell r="AG5680">
            <v>0</v>
          </cell>
        </row>
        <row r="5681">
          <cell r="AG5681">
            <v>9.2800000000000011</v>
          </cell>
        </row>
        <row r="5682">
          <cell r="AG5682">
            <v>0</v>
          </cell>
        </row>
        <row r="5683">
          <cell r="AG5683">
            <v>0</v>
          </cell>
        </row>
        <row r="5684">
          <cell r="AG5684">
            <v>0</v>
          </cell>
        </row>
        <row r="5685">
          <cell r="AG5685">
            <v>0</v>
          </cell>
        </row>
        <row r="5686">
          <cell r="AG5686">
            <v>0</v>
          </cell>
        </row>
        <row r="5687">
          <cell r="AG5687">
            <v>0</v>
          </cell>
        </row>
        <row r="5688">
          <cell r="AG5688">
            <v>0</v>
          </cell>
        </row>
        <row r="5689">
          <cell r="AG5689">
            <v>0</v>
          </cell>
        </row>
        <row r="5690">
          <cell r="AG5690">
            <v>0</v>
          </cell>
        </row>
        <row r="5691">
          <cell r="AG5691">
            <v>0</v>
          </cell>
        </row>
        <row r="5692">
          <cell r="AG5692">
            <v>22.728000000000005</v>
          </cell>
        </row>
        <row r="5693">
          <cell r="AG5693">
            <v>0</v>
          </cell>
        </row>
        <row r="5694">
          <cell r="AG5694">
            <v>0</v>
          </cell>
        </row>
        <row r="5695">
          <cell r="AG5695">
            <v>0</v>
          </cell>
        </row>
        <row r="5696">
          <cell r="AG5696">
            <v>0</v>
          </cell>
        </row>
        <row r="5697">
          <cell r="AG5697">
            <v>0</v>
          </cell>
        </row>
        <row r="5698">
          <cell r="AG5698">
            <v>0</v>
          </cell>
        </row>
        <row r="5699">
          <cell r="AG5699">
            <v>0</v>
          </cell>
        </row>
        <row r="5700">
          <cell r="AG5700">
            <v>0</v>
          </cell>
        </row>
        <row r="5701">
          <cell r="AG5701">
            <v>0</v>
          </cell>
        </row>
        <row r="5702">
          <cell r="AG5702">
            <v>0</v>
          </cell>
        </row>
        <row r="5703">
          <cell r="AG5703">
            <v>0</v>
          </cell>
        </row>
        <row r="5704">
          <cell r="AG5704">
            <v>0</v>
          </cell>
        </row>
        <row r="5705">
          <cell r="AG5705">
            <v>0</v>
          </cell>
        </row>
        <row r="5706">
          <cell r="AG5706">
            <v>0</v>
          </cell>
        </row>
        <row r="5707">
          <cell r="AG5707">
            <v>0</v>
          </cell>
        </row>
        <row r="5708">
          <cell r="AG5708">
            <v>0</v>
          </cell>
        </row>
        <row r="5709">
          <cell r="AG5709">
            <v>0</v>
          </cell>
        </row>
        <row r="5710">
          <cell r="AG5710">
            <v>0</v>
          </cell>
        </row>
        <row r="5711">
          <cell r="AG5711">
            <v>0</v>
          </cell>
        </row>
        <row r="5712">
          <cell r="AG5712">
            <v>0</v>
          </cell>
        </row>
        <row r="5713">
          <cell r="AG5713">
            <v>20</v>
          </cell>
        </row>
        <row r="5714">
          <cell r="AG5714">
            <v>0</v>
          </cell>
        </row>
        <row r="5715">
          <cell r="AG5715">
            <v>0</v>
          </cell>
        </row>
        <row r="5716">
          <cell r="AG5716">
            <v>0</v>
          </cell>
        </row>
        <row r="5717">
          <cell r="AG5717">
            <v>0</v>
          </cell>
        </row>
        <row r="5718">
          <cell r="AG5718">
            <v>0</v>
          </cell>
        </row>
        <row r="5719">
          <cell r="AG5719">
            <v>0</v>
          </cell>
        </row>
        <row r="5720">
          <cell r="AG5720">
            <v>0</v>
          </cell>
        </row>
        <row r="5721">
          <cell r="AG5721">
            <v>0</v>
          </cell>
        </row>
        <row r="5722">
          <cell r="AG5722">
            <v>0</v>
          </cell>
        </row>
        <row r="5723">
          <cell r="AG5723">
            <v>0</v>
          </cell>
        </row>
        <row r="5724">
          <cell r="AG5724">
            <v>0</v>
          </cell>
        </row>
        <row r="5725">
          <cell r="AG5725">
            <v>0</v>
          </cell>
        </row>
        <row r="5726">
          <cell r="AG5726">
            <v>0</v>
          </cell>
        </row>
        <row r="5727">
          <cell r="AG5727">
            <v>0</v>
          </cell>
        </row>
        <row r="5728">
          <cell r="AG5728">
            <v>0</v>
          </cell>
        </row>
        <row r="5729">
          <cell r="AG5729">
            <v>0</v>
          </cell>
        </row>
        <row r="5730">
          <cell r="AG5730">
            <v>0</v>
          </cell>
        </row>
        <row r="5731">
          <cell r="AG5731">
            <v>0</v>
          </cell>
        </row>
        <row r="5732">
          <cell r="AG5732">
            <v>0</v>
          </cell>
        </row>
        <row r="5733">
          <cell r="AG5733">
            <v>0</v>
          </cell>
        </row>
        <row r="5734">
          <cell r="AG5734">
            <v>0</v>
          </cell>
        </row>
        <row r="5735">
          <cell r="AG5735">
            <v>0</v>
          </cell>
        </row>
        <row r="5736">
          <cell r="AG5736">
            <v>0</v>
          </cell>
        </row>
        <row r="5737">
          <cell r="AG5737">
            <v>0</v>
          </cell>
        </row>
        <row r="5738">
          <cell r="AG5738">
            <v>0</v>
          </cell>
        </row>
        <row r="5739">
          <cell r="AG5739">
            <v>0</v>
          </cell>
        </row>
        <row r="5740">
          <cell r="AG5740">
            <v>0</v>
          </cell>
        </row>
        <row r="5741">
          <cell r="AG5741">
            <v>0</v>
          </cell>
        </row>
        <row r="5742">
          <cell r="AG5742">
            <v>0</v>
          </cell>
        </row>
        <row r="5743">
          <cell r="AG5743">
            <v>0</v>
          </cell>
        </row>
        <row r="5744">
          <cell r="AG5744">
            <v>0</v>
          </cell>
        </row>
        <row r="5745">
          <cell r="AG5745">
            <v>0</v>
          </cell>
        </row>
        <row r="5746">
          <cell r="AG5746">
            <v>0</v>
          </cell>
        </row>
        <row r="5747">
          <cell r="AG5747">
            <v>0</v>
          </cell>
        </row>
        <row r="5748">
          <cell r="AG5748">
            <v>0</v>
          </cell>
        </row>
        <row r="5749">
          <cell r="AG5749">
            <v>0</v>
          </cell>
        </row>
        <row r="5750">
          <cell r="AG5750">
            <v>0</v>
          </cell>
        </row>
        <row r="5751">
          <cell r="AG5751">
            <v>0</v>
          </cell>
        </row>
        <row r="5752">
          <cell r="AG5752">
            <v>0</v>
          </cell>
        </row>
        <row r="5753">
          <cell r="AG5753">
            <v>0</v>
          </cell>
        </row>
        <row r="5754">
          <cell r="AG5754">
            <v>0</v>
          </cell>
        </row>
        <row r="5755">
          <cell r="AG5755">
            <v>0</v>
          </cell>
        </row>
        <row r="5756">
          <cell r="AG5756">
            <v>0</v>
          </cell>
        </row>
        <row r="5757">
          <cell r="AG5757">
            <v>0</v>
          </cell>
        </row>
        <row r="5758">
          <cell r="AG5758">
            <v>0</v>
          </cell>
        </row>
        <row r="5759">
          <cell r="AG5759">
            <v>0</v>
          </cell>
        </row>
        <row r="5760">
          <cell r="AG5760">
            <v>0</v>
          </cell>
        </row>
        <row r="5761">
          <cell r="AG5761">
            <v>0</v>
          </cell>
        </row>
        <row r="5762">
          <cell r="AG5762">
            <v>0</v>
          </cell>
        </row>
        <row r="5763">
          <cell r="AG5763">
            <v>0</v>
          </cell>
        </row>
        <row r="5764">
          <cell r="AG5764">
            <v>0</v>
          </cell>
        </row>
        <row r="5765">
          <cell r="AG5765">
            <v>0</v>
          </cell>
        </row>
        <row r="5766">
          <cell r="AG5766">
            <v>0</v>
          </cell>
        </row>
        <row r="5767">
          <cell r="AG5767">
            <v>0</v>
          </cell>
        </row>
        <row r="5768">
          <cell r="AG5768">
            <v>0</v>
          </cell>
        </row>
        <row r="5769">
          <cell r="AG5769">
            <v>0</v>
          </cell>
        </row>
        <row r="5770">
          <cell r="AG5770">
            <v>0</v>
          </cell>
        </row>
        <row r="5771">
          <cell r="AG5771">
            <v>0</v>
          </cell>
        </row>
        <row r="5772">
          <cell r="AG5772">
            <v>0</v>
          </cell>
        </row>
        <row r="5773">
          <cell r="AG5773">
            <v>0</v>
          </cell>
        </row>
        <row r="5774">
          <cell r="AG5774">
            <v>0</v>
          </cell>
        </row>
        <row r="5775">
          <cell r="AG5775">
            <v>0</v>
          </cell>
        </row>
        <row r="5776">
          <cell r="AG5776">
            <v>8.4428535310000008</v>
          </cell>
        </row>
        <row r="5777">
          <cell r="AG5777">
            <v>0</v>
          </cell>
        </row>
        <row r="5778">
          <cell r="AG5778">
            <v>0.18497759999999999</v>
          </cell>
        </row>
        <row r="5779">
          <cell r="AG5779">
            <v>27.613097430800003</v>
          </cell>
        </row>
        <row r="5780">
          <cell r="AG5780">
            <v>8.4717789999999997</v>
          </cell>
        </row>
        <row r="5781">
          <cell r="AG5781">
            <v>0</v>
          </cell>
        </row>
        <row r="5782">
          <cell r="AG5782">
            <v>11.03636293971365</v>
          </cell>
        </row>
        <row r="5783">
          <cell r="AG5783">
            <v>3.0034607151179404</v>
          </cell>
        </row>
        <row r="5784">
          <cell r="AG5784">
            <v>4.0061997471160442</v>
          </cell>
        </row>
        <row r="5785">
          <cell r="AG5785">
            <v>8.2739964603800011</v>
          </cell>
        </row>
        <row r="5786">
          <cell r="AG5786">
            <v>0</v>
          </cell>
        </row>
        <row r="5787">
          <cell r="AG5787">
            <v>99.142710999999991</v>
          </cell>
        </row>
        <row r="5788">
          <cell r="AG5788">
            <v>6.8005763969729429</v>
          </cell>
        </row>
        <row r="5789">
          <cell r="AG5789">
            <v>0</v>
          </cell>
        </row>
        <row r="5790">
          <cell r="AG5790">
            <v>0</v>
          </cell>
        </row>
        <row r="5791">
          <cell r="AG5791">
            <v>0</v>
          </cell>
        </row>
        <row r="5792">
          <cell r="AG5792">
            <v>0</v>
          </cell>
        </row>
        <row r="5793">
          <cell r="AG5793">
            <v>0.67813614324000004</v>
          </cell>
        </row>
        <row r="5794">
          <cell r="AG5794">
            <v>0</v>
          </cell>
        </row>
        <row r="5795">
          <cell r="AG5795">
            <v>7.7290499999999991</v>
          </cell>
        </row>
        <row r="5796">
          <cell r="AG5796">
            <v>0</v>
          </cell>
        </row>
        <row r="5797">
          <cell r="AG5797">
            <v>0</v>
          </cell>
        </row>
        <row r="5798">
          <cell r="AG5798">
            <v>0</v>
          </cell>
        </row>
        <row r="5799">
          <cell r="AG5799">
            <v>0</v>
          </cell>
        </row>
        <row r="5800">
          <cell r="AG5800">
            <v>0</v>
          </cell>
        </row>
        <row r="5801">
          <cell r="AG5801">
            <v>0</v>
          </cell>
        </row>
        <row r="5802">
          <cell r="AG5802">
            <v>0</v>
          </cell>
        </row>
        <row r="5803">
          <cell r="AG5803">
            <v>0</v>
          </cell>
        </row>
        <row r="5804">
          <cell r="AG5804">
            <v>0</v>
          </cell>
        </row>
        <row r="5805">
          <cell r="AG5805">
            <v>0</v>
          </cell>
        </row>
        <row r="5806">
          <cell r="AG5806">
            <v>3.8400000000000003</v>
          </cell>
        </row>
        <row r="5807">
          <cell r="AG5807">
            <v>0</v>
          </cell>
        </row>
        <row r="5808">
          <cell r="AG5808">
            <v>0</v>
          </cell>
        </row>
        <row r="5809">
          <cell r="AG5809">
            <v>0</v>
          </cell>
        </row>
        <row r="5810">
          <cell r="AG5810">
            <v>0</v>
          </cell>
        </row>
        <row r="5811">
          <cell r="AG5811">
            <v>15.899999999999999</v>
          </cell>
        </row>
        <row r="5812">
          <cell r="AG5812">
            <v>0</v>
          </cell>
        </row>
        <row r="5813">
          <cell r="AG5813">
            <v>0</v>
          </cell>
        </row>
        <row r="5814">
          <cell r="AG5814">
            <v>0</v>
          </cell>
        </row>
        <row r="5815">
          <cell r="AG5815">
            <v>0</v>
          </cell>
        </row>
        <row r="5816">
          <cell r="AG5816">
            <v>0</v>
          </cell>
        </row>
        <row r="5817">
          <cell r="AG5817">
            <v>0</v>
          </cell>
        </row>
        <row r="5818">
          <cell r="AG5818">
            <v>0</v>
          </cell>
        </row>
        <row r="5819">
          <cell r="AG5819">
            <v>0</v>
          </cell>
        </row>
        <row r="5820">
          <cell r="AG5820">
            <v>2.66</v>
          </cell>
        </row>
        <row r="5821">
          <cell r="AG5821">
            <v>0</v>
          </cell>
        </row>
        <row r="5822">
          <cell r="AG5822">
            <v>0</v>
          </cell>
        </row>
        <row r="5823">
          <cell r="AG5823">
            <v>12.099999999999998</v>
          </cell>
        </row>
        <row r="5824">
          <cell r="AG5824">
            <v>0</v>
          </cell>
        </row>
        <row r="5825">
          <cell r="AG5825">
            <v>0</v>
          </cell>
        </row>
        <row r="5826">
          <cell r="AG5826">
            <v>20</v>
          </cell>
        </row>
        <row r="5827">
          <cell r="AG5827">
            <v>2.4</v>
          </cell>
        </row>
        <row r="5828">
          <cell r="AG5828">
            <v>0</v>
          </cell>
        </row>
        <row r="5829">
          <cell r="AG5829">
            <v>0</v>
          </cell>
        </row>
        <row r="5830">
          <cell r="AG5830">
            <v>0</v>
          </cell>
        </row>
        <row r="5831">
          <cell r="AG5831">
            <v>20</v>
          </cell>
        </row>
        <row r="5832">
          <cell r="AG5832">
            <v>2.4</v>
          </cell>
        </row>
        <row r="5833">
          <cell r="AG5833">
            <v>0</v>
          </cell>
        </row>
        <row r="5834">
          <cell r="AG5834">
            <v>2.4</v>
          </cell>
        </row>
        <row r="5835">
          <cell r="AG5835">
            <v>0</v>
          </cell>
        </row>
        <row r="5836">
          <cell r="AG5836">
            <v>0</v>
          </cell>
        </row>
        <row r="5837">
          <cell r="AG5837">
            <v>0</v>
          </cell>
        </row>
        <row r="5838">
          <cell r="AG5838">
            <v>0</v>
          </cell>
        </row>
        <row r="5839">
          <cell r="AG5839">
            <v>0</v>
          </cell>
        </row>
        <row r="5840">
          <cell r="AG5840">
            <v>0</v>
          </cell>
        </row>
        <row r="5841">
          <cell r="AG5841">
            <v>0</v>
          </cell>
        </row>
        <row r="5842">
          <cell r="AG5842">
            <v>0</v>
          </cell>
        </row>
        <row r="5843">
          <cell r="AG5843">
            <v>0</v>
          </cell>
        </row>
        <row r="5844">
          <cell r="AG5844">
            <v>58.672000000000011</v>
          </cell>
        </row>
        <row r="5845">
          <cell r="AG5845">
            <v>0</v>
          </cell>
        </row>
        <row r="5846">
          <cell r="AG5846">
            <v>0</v>
          </cell>
        </row>
        <row r="5847">
          <cell r="AG5847">
            <v>0</v>
          </cell>
        </row>
        <row r="5848">
          <cell r="AG5848">
            <v>0</v>
          </cell>
        </row>
        <row r="5849">
          <cell r="AG5849">
            <v>0</v>
          </cell>
        </row>
        <row r="5850">
          <cell r="AG5850">
            <v>0</v>
          </cell>
        </row>
        <row r="5851">
          <cell r="AG5851">
            <v>0</v>
          </cell>
        </row>
        <row r="5852">
          <cell r="AG5852">
            <v>0</v>
          </cell>
        </row>
        <row r="5853">
          <cell r="AG5853">
            <v>0</v>
          </cell>
        </row>
        <row r="5854">
          <cell r="AG5854">
            <v>0</v>
          </cell>
        </row>
        <row r="5855">
          <cell r="AG5855">
            <v>0</v>
          </cell>
        </row>
        <row r="5856">
          <cell r="AG5856">
            <v>0</v>
          </cell>
        </row>
        <row r="5857">
          <cell r="AG5857">
            <v>0</v>
          </cell>
        </row>
        <row r="5858">
          <cell r="AG5858">
            <v>0</v>
          </cell>
        </row>
        <row r="5859">
          <cell r="AG5859">
            <v>0</v>
          </cell>
        </row>
        <row r="5860">
          <cell r="AG5860">
            <v>0</v>
          </cell>
        </row>
        <row r="5861">
          <cell r="AG5861">
            <v>0</v>
          </cell>
        </row>
        <row r="5862">
          <cell r="AG5862">
            <v>0</v>
          </cell>
        </row>
        <row r="5863">
          <cell r="AG5863">
            <v>0</v>
          </cell>
        </row>
        <row r="5864">
          <cell r="AG5864">
            <v>0</v>
          </cell>
        </row>
        <row r="5865">
          <cell r="AG5865">
            <v>8</v>
          </cell>
        </row>
        <row r="5866">
          <cell r="AG5866">
            <v>0</v>
          </cell>
        </row>
        <row r="5867">
          <cell r="AG5867">
            <v>0</v>
          </cell>
        </row>
        <row r="5868">
          <cell r="AG5868">
            <v>0</v>
          </cell>
        </row>
        <row r="5869">
          <cell r="AG5869">
            <v>0</v>
          </cell>
        </row>
        <row r="5870">
          <cell r="AG5870">
            <v>0</v>
          </cell>
        </row>
        <row r="5871">
          <cell r="AG5871">
            <v>0</v>
          </cell>
        </row>
        <row r="5872">
          <cell r="AG5872">
            <v>0</v>
          </cell>
        </row>
        <row r="5873">
          <cell r="AG5873">
            <v>0</v>
          </cell>
        </row>
        <row r="5874">
          <cell r="AG5874">
            <v>0</v>
          </cell>
        </row>
        <row r="5875">
          <cell r="AG5875">
            <v>0</v>
          </cell>
        </row>
        <row r="5876">
          <cell r="AG5876">
            <v>0</v>
          </cell>
        </row>
        <row r="5877">
          <cell r="AG5877">
            <v>0</v>
          </cell>
        </row>
        <row r="5878">
          <cell r="AG5878">
            <v>0</v>
          </cell>
        </row>
        <row r="5879">
          <cell r="AG5879">
            <v>0</v>
          </cell>
        </row>
        <row r="5880">
          <cell r="AG5880">
            <v>0</v>
          </cell>
        </row>
        <row r="5881">
          <cell r="AG5881">
            <v>8.2460000000000004</v>
          </cell>
        </row>
        <row r="5882">
          <cell r="AG5882">
            <v>0</v>
          </cell>
        </row>
        <row r="5883">
          <cell r="AG5883">
            <v>63.24</v>
          </cell>
        </row>
        <row r="5884">
          <cell r="AG5884">
            <v>15.218999999999999</v>
          </cell>
        </row>
        <row r="5885">
          <cell r="AG5885">
            <v>0</v>
          </cell>
        </row>
        <row r="5886">
          <cell r="AG5886">
            <v>0</v>
          </cell>
        </row>
        <row r="5887">
          <cell r="AG5887">
            <v>0</v>
          </cell>
        </row>
        <row r="5888">
          <cell r="AG5888">
            <v>0</v>
          </cell>
        </row>
        <row r="5889">
          <cell r="AG5889">
            <v>0</v>
          </cell>
        </row>
        <row r="5890">
          <cell r="AG5890">
            <v>0</v>
          </cell>
        </row>
        <row r="5891">
          <cell r="AG5891">
            <v>0</v>
          </cell>
        </row>
        <row r="5892">
          <cell r="AG5892">
            <v>0</v>
          </cell>
        </row>
        <row r="5893">
          <cell r="AG5893">
            <v>0</v>
          </cell>
        </row>
        <row r="5894">
          <cell r="AG5894">
            <v>0</v>
          </cell>
        </row>
        <row r="5895">
          <cell r="AG5895">
            <v>0</v>
          </cell>
        </row>
        <row r="5896">
          <cell r="AG5896">
            <v>0</v>
          </cell>
        </row>
        <row r="5897">
          <cell r="AG5897">
            <v>0</v>
          </cell>
        </row>
        <row r="5898">
          <cell r="AG5898">
            <v>0</v>
          </cell>
        </row>
        <row r="5899">
          <cell r="AG5899">
            <v>0</v>
          </cell>
        </row>
        <row r="5900">
          <cell r="AG5900">
            <v>0</v>
          </cell>
        </row>
        <row r="5901">
          <cell r="AG5901">
            <v>0</v>
          </cell>
        </row>
        <row r="5902">
          <cell r="AG5902">
            <v>0</v>
          </cell>
        </row>
        <row r="5903">
          <cell r="AG5903">
            <v>0</v>
          </cell>
        </row>
        <row r="5904">
          <cell r="AG5904">
            <v>3.7965440000000003E-2</v>
          </cell>
        </row>
        <row r="5905">
          <cell r="AG5905">
            <v>0</v>
          </cell>
        </row>
        <row r="5906">
          <cell r="AG5906">
            <v>0.25953599999999999</v>
          </cell>
        </row>
        <row r="5907">
          <cell r="AG5907">
            <v>9.4257809837636408</v>
          </cell>
        </row>
        <row r="5908">
          <cell r="AG5908">
            <v>0</v>
          </cell>
        </row>
        <row r="5909">
          <cell r="AG5909">
            <v>4.5428785454545437</v>
          </cell>
        </row>
        <row r="5910">
          <cell r="AG5910">
            <v>30.827848393956387</v>
          </cell>
        </row>
        <row r="5911">
          <cell r="AG5911">
            <v>9.050829000000002</v>
          </cell>
        </row>
        <row r="5912">
          <cell r="AG5912">
            <v>0</v>
          </cell>
        </row>
        <row r="5913">
          <cell r="AG5913">
            <v>12.321229966279589</v>
          </cell>
        </row>
        <row r="5914">
          <cell r="AG5914">
            <v>3.3531273271640751</v>
          </cell>
        </row>
        <row r="5915">
          <cell r="AG5915">
            <v>4.4726064777594798</v>
          </cell>
        </row>
        <row r="5916">
          <cell r="AG5916">
            <v>9.2372653640883673</v>
          </cell>
        </row>
        <row r="5917">
          <cell r="AG5917">
            <v>0</v>
          </cell>
        </row>
        <row r="5918">
          <cell r="AG5918">
            <v>109.01649400000002</v>
          </cell>
        </row>
        <row r="5919">
          <cell r="AG5919">
            <v>7.9340057964684325</v>
          </cell>
        </row>
        <row r="5920">
          <cell r="AG5920">
            <v>0</v>
          </cell>
        </row>
        <row r="5921">
          <cell r="AG5921">
            <v>0</v>
          </cell>
        </row>
        <row r="5922">
          <cell r="AG5922">
            <v>0</v>
          </cell>
        </row>
        <row r="5923">
          <cell r="AG5923">
            <v>0</v>
          </cell>
        </row>
        <row r="5924">
          <cell r="AG5924">
            <v>0.73154594124000005</v>
          </cell>
        </row>
        <row r="5925">
          <cell r="AG5925">
            <v>0</v>
          </cell>
        </row>
        <row r="5926">
          <cell r="AG5926">
            <v>7.7290499999999991</v>
          </cell>
        </row>
        <row r="5927">
          <cell r="AG5927">
            <v>0.88</v>
          </cell>
        </row>
        <row r="5928">
          <cell r="AG5928">
            <v>0</v>
          </cell>
        </row>
        <row r="5929">
          <cell r="AG5929">
            <v>0</v>
          </cell>
        </row>
        <row r="5930">
          <cell r="AG5930">
            <v>0</v>
          </cell>
        </row>
        <row r="5931">
          <cell r="AG5931">
            <v>0</v>
          </cell>
        </row>
        <row r="5932">
          <cell r="AG5932">
            <v>0</v>
          </cell>
        </row>
        <row r="5933">
          <cell r="AG5933">
            <v>0</v>
          </cell>
        </row>
        <row r="5934">
          <cell r="AG5934">
            <v>0</v>
          </cell>
        </row>
        <row r="5935">
          <cell r="AG5935">
            <v>0</v>
          </cell>
        </row>
        <row r="5936">
          <cell r="AG5936">
            <v>0</v>
          </cell>
        </row>
        <row r="5937">
          <cell r="AG5937">
            <v>9.1999999999999993</v>
          </cell>
        </row>
        <row r="5938">
          <cell r="AG5938">
            <v>0</v>
          </cell>
        </row>
        <row r="5939">
          <cell r="AG5939">
            <v>0</v>
          </cell>
        </row>
        <row r="5940">
          <cell r="AG5940">
            <v>0</v>
          </cell>
        </row>
        <row r="5941">
          <cell r="AG5941">
            <v>0</v>
          </cell>
        </row>
        <row r="5942">
          <cell r="AG5942">
            <v>4</v>
          </cell>
        </row>
        <row r="5943">
          <cell r="AG5943">
            <v>0.218</v>
          </cell>
        </row>
        <row r="5944">
          <cell r="AG5944">
            <v>0</v>
          </cell>
        </row>
        <row r="5945">
          <cell r="AG5945">
            <v>0</v>
          </cell>
        </row>
        <row r="5946">
          <cell r="AG5946">
            <v>0</v>
          </cell>
        </row>
        <row r="5947">
          <cell r="AG5947">
            <v>0</v>
          </cell>
        </row>
        <row r="5948">
          <cell r="AG5948">
            <v>0</v>
          </cell>
        </row>
        <row r="5949">
          <cell r="AG5949">
            <v>0</v>
          </cell>
        </row>
        <row r="5950">
          <cell r="AG5950">
            <v>0</v>
          </cell>
        </row>
        <row r="5951">
          <cell r="AG5951">
            <v>0</v>
          </cell>
        </row>
        <row r="5952">
          <cell r="AG5952">
            <v>0</v>
          </cell>
        </row>
        <row r="5953">
          <cell r="AG5953">
            <v>0</v>
          </cell>
        </row>
        <row r="5954">
          <cell r="AG5954">
            <v>8</v>
          </cell>
        </row>
        <row r="5955">
          <cell r="AG5955">
            <v>0</v>
          </cell>
        </row>
        <row r="5956">
          <cell r="AG5956">
            <v>0</v>
          </cell>
        </row>
        <row r="5957">
          <cell r="AG5957">
            <v>0</v>
          </cell>
        </row>
        <row r="5958">
          <cell r="AG5958">
            <v>2</v>
          </cell>
        </row>
        <row r="5959">
          <cell r="AG5959">
            <v>0</v>
          </cell>
        </row>
        <row r="5960">
          <cell r="AG5960">
            <v>0</v>
          </cell>
        </row>
        <row r="5961">
          <cell r="AG5961">
            <v>0</v>
          </cell>
        </row>
        <row r="5962">
          <cell r="AG5962">
            <v>0</v>
          </cell>
        </row>
        <row r="5963">
          <cell r="AG5963">
            <v>0</v>
          </cell>
        </row>
        <row r="5964">
          <cell r="AG5964">
            <v>0</v>
          </cell>
        </row>
        <row r="5965">
          <cell r="AG5965">
            <v>2.4</v>
          </cell>
        </row>
        <row r="5966">
          <cell r="AG5966">
            <v>0</v>
          </cell>
        </row>
        <row r="5967">
          <cell r="AG5967">
            <v>0</v>
          </cell>
        </row>
        <row r="5968">
          <cell r="AG5968">
            <v>0</v>
          </cell>
        </row>
        <row r="5969">
          <cell r="AG5969">
            <v>4</v>
          </cell>
        </row>
        <row r="5970">
          <cell r="AG5970">
            <v>0</v>
          </cell>
        </row>
        <row r="5971">
          <cell r="AG5971">
            <v>0</v>
          </cell>
        </row>
        <row r="5972">
          <cell r="AG5972">
            <v>0</v>
          </cell>
        </row>
        <row r="5973">
          <cell r="AG5973">
            <v>83.333333333333329</v>
          </cell>
        </row>
        <row r="5974">
          <cell r="AG5974">
            <v>0</v>
          </cell>
        </row>
        <row r="5975">
          <cell r="AG5975">
            <v>6.3999999999999995</v>
          </cell>
        </row>
        <row r="5976">
          <cell r="AG5976">
            <v>0</v>
          </cell>
        </row>
        <row r="5977">
          <cell r="AG5977">
            <v>0</v>
          </cell>
        </row>
        <row r="5978">
          <cell r="AG5978">
            <v>0</v>
          </cell>
        </row>
        <row r="5979">
          <cell r="AG5979">
            <v>0</v>
          </cell>
        </row>
        <row r="5980">
          <cell r="AG5980">
            <v>0</v>
          </cell>
        </row>
        <row r="5981">
          <cell r="AG5981">
            <v>0</v>
          </cell>
        </row>
        <row r="5982">
          <cell r="AG5982">
            <v>0</v>
          </cell>
        </row>
        <row r="5983">
          <cell r="AG5983">
            <v>0</v>
          </cell>
        </row>
        <row r="5984">
          <cell r="AG5984">
            <v>0</v>
          </cell>
        </row>
        <row r="5985">
          <cell r="AG5985">
            <v>0</v>
          </cell>
        </row>
        <row r="5986">
          <cell r="AG5986">
            <v>0</v>
          </cell>
        </row>
        <row r="5987">
          <cell r="AG5987">
            <v>0</v>
          </cell>
        </row>
        <row r="5988">
          <cell r="AG5988">
            <v>0</v>
          </cell>
        </row>
        <row r="5989">
          <cell r="AG5989">
            <v>0</v>
          </cell>
        </row>
        <row r="5990">
          <cell r="AG5990">
            <v>20.8</v>
          </cell>
        </row>
        <row r="5991">
          <cell r="AG5991">
            <v>0</v>
          </cell>
        </row>
        <row r="5992">
          <cell r="AG5992">
            <v>0</v>
          </cell>
        </row>
        <row r="5993">
          <cell r="AG5993">
            <v>0</v>
          </cell>
        </row>
        <row r="5994">
          <cell r="AG5994">
            <v>0</v>
          </cell>
        </row>
        <row r="5995">
          <cell r="AG5995">
            <v>0</v>
          </cell>
        </row>
        <row r="5996">
          <cell r="AG5996">
            <v>0</v>
          </cell>
        </row>
        <row r="5997">
          <cell r="AG5997">
            <v>0</v>
          </cell>
        </row>
        <row r="5998">
          <cell r="AG5998">
            <v>0</v>
          </cell>
        </row>
        <row r="5999">
          <cell r="AG5999">
            <v>0</v>
          </cell>
        </row>
        <row r="6000">
          <cell r="AG6000">
            <v>0</v>
          </cell>
        </row>
        <row r="6001">
          <cell r="AG6001">
            <v>0</v>
          </cell>
        </row>
        <row r="6002">
          <cell r="AG6002">
            <v>0</v>
          </cell>
        </row>
        <row r="6003">
          <cell r="AG6003">
            <v>0</v>
          </cell>
        </row>
        <row r="6004">
          <cell r="AG6004">
            <v>0</v>
          </cell>
        </row>
        <row r="6005">
          <cell r="AG6005">
            <v>0</v>
          </cell>
        </row>
        <row r="6006">
          <cell r="AG6006">
            <v>0</v>
          </cell>
        </row>
        <row r="6007">
          <cell r="AG6007">
            <v>0</v>
          </cell>
        </row>
        <row r="6008">
          <cell r="AG6008">
            <v>0</v>
          </cell>
        </row>
        <row r="6009">
          <cell r="AG6009">
            <v>0</v>
          </cell>
        </row>
        <row r="6010">
          <cell r="AG6010">
            <v>0</v>
          </cell>
        </row>
        <row r="6011">
          <cell r="AG6011">
            <v>0</v>
          </cell>
        </row>
        <row r="6012">
          <cell r="AG6012">
            <v>0</v>
          </cell>
        </row>
        <row r="6013">
          <cell r="AG6013">
            <v>0</v>
          </cell>
        </row>
        <row r="6014">
          <cell r="AG6014">
            <v>0</v>
          </cell>
        </row>
        <row r="6015">
          <cell r="AG6015">
            <v>0</v>
          </cell>
        </row>
        <row r="6016">
          <cell r="AG6016">
            <v>0</v>
          </cell>
        </row>
        <row r="6017">
          <cell r="AG6017">
            <v>0</v>
          </cell>
        </row>
        <row r="6018">
          <cell r="AG6018">
            <v>0</v>
          </cell>
        </row>
        <row r="6019">
          <cell r="AG6019">
            <v>0</v>
          </cell>
        </row>
        <row r="6020">
          <cell r="AG6020">
            <v>0</v>
          </cell>
        </row>
        <row r="6021">
          <cell r="AG6021">
            <v>0</v>
          </cell>
        </row>
        <row r="6022">
          <cell r="AG6022">
            <v>0</v>
          </cell>
        </row>
        <row r="6023">
          <cell r="AG6023">
            <v>0</v>
          </cell>
        </row>
        <row r="6024">
          <cell r="AG6024">
            <v>0</v>
          </cell>
        </row>
        <row r="6025">
          <cell r="AG6025">
            <v>0</v>
          </cell>
        </row>
        <row r="6026">
          <cell r="AG6026">
            <v>0</v>
          </cell>
        </row>
        <row r="6027">
          <cell r="AG6027">
            <v>0</v>
          </cell>
        </row>
        <row r="6028">
          <cell r="AG6028">
            <v>0</v>
          </cell>
        </row>
        <row r="6029">
          <cell r="AG6029">
            <v>0</v>
          </cell>
        </row>
        <row r="6030">
          <cell r="AG6030">
            <v>0</v>
          </cell>
        </row>
        <row r="6031">
          <cell r="AG6031">
            <v>0</v>
          </cell>
        </row>
        <row r="6032">
          <cell r="AG6032">
            <v>0</v>
          </cell>
        </row>
        <row r="6033">
          <cell r="AG6033">
            <v>0</v>
          </cell>
        </row>
        <row r="6034">
          <cell r="AG6034">
            <v>0</v>
          </cell>
        </row>
        <row r="6035">
          <cell r="AG6035">
            <v>0.49633924000000001</v>
          </cell>
        </row>
        <row r="6036">
          <cell r="AG6036">
            <v>0</v>
          </cell>
        </row>
        <row r="6037">
          <cell r="AG6037">
            <v>8.0045919999999993E-2</v>
          </cell>
        </row>
        <row r="6038">
          <cell r="AG6038">
            <v>6.8983550575090877</v>
          </cell>
        </row>
        <row r="6039">
          <cell r="AG6039">
            <v>0</v>
          </cell>
        </row>
        <row r="6040">
          <cell r="AG6040">
            <v>0.50517716363636322</v>
          </cell>
        </row>
        <row r="6041">
          <cell r="AG6041">
            <v>22.56167889397091</v>
          </cell>
        </row>
        <row r="6042">
          <cell r="AG6042">
            <v>6.8424839999999998</v>
          </cell>
        </row>
        <row r="6043">
          <cell r="AG6043">
            <v>0</v>
          </cell>
        </row>
        <row r="6044">
          <cell r="AG6044">
            <v>9.0174192673294051</v>
          </cell>
        </row>
        <row r="6045">
          <cell r="AG6045">
            <v>2.4540208281582836</v>
          </cell>
        </row>
        <row r="6046">
          <cell r="AG6046">
            <v>3.2733231940405756</v>
          </cell>
        </row>
        <row r="6047">
          <cell r="AG6047">
            <v>6.76038795635891</v>
          </cell>
        </row>
        <row r="6048">
          <cell r="AG6048">
            <v>0</v>
          </cell>
        </row>
        <row r="6049">
          <cell r="AG6049">
            <v>82.25787600000001</v>
          </cell>
        </row>
        <row r="6050">
          <cell r="AG6050">
            <v>6.800576396972942</v>
          </cell>
        </row>
        <row r="6051">
          <cell r="AG6051">
            <v>0</v>
          </cell>
        </row>
        <row r="6052">
          <cell r="AG6052">
            <v>0</v>
          </cell>
        </row>
        <row r="6053">
          <cell r="AG6053">
            <v>0</v>
          </cell>
        </row>
        <row r="6054">
          <cell r="AG6054">
            <v>0</v>
          </cell>
        </row>
        <row r="6055">
          <cell r="AG6055">
            <v>0.54771680304000014</v>
          </cell>
        </row>
        <row r="6056">
          <cell r="AG6056">
            <v>0</v>
          </cell>
        </row>
        <row r="6057">
          <cell r="AG6057">
            <v>7.7290499999999991</v>
          </cell>
        </row>
        <row r="6058">
          <cell r="AG6058">
            <v>0</v>
          </cell>
        </row>
        <row r="6059">
          <cell r="AG6059">
            <v>0</v>
          </cell>
        </row>
        <row r="6060">
          <cell r="AG6060">
            <v>0</v>
          </cell>
        </row>
        <row r="6061">
          <cell r="AG6061">
            <v>0</v>
          </cell>
        </row>
        <row r="6062">
          <cell r="AG6062">
            <v>0</v>
          </cell>
        </row>
        <row r="6063">
          <cell r="AG6063">
            <v>0</v>
          </cell>
        </row>
        <row r="6064">
          <cell r="AG6064">
            <v>0</v>
          </cell>
        </row>
        <row r="6065">
          <cell r="AG6065">
            <v>0</v>
          </cell>
        </row>
        <row r="6066">
          <cell r="AG6066">
            <v>0</v>
          </cell>
        </row>
        <row r="6067">
          <cell r="AG6067">
            <v>0</v>
          </cell>
        </row>
        <row r="6068">
          <cell r="AG6068">
            <v>0</v>
          </cell>
        </row>
        <row r="6069">
          <cell r="AG6069">
            <v>0</v>
          </cell>
        </row>
        <row r="6070">
          <cell r="AG6070">
            <v>0</v>
          </cell>
        </row>
        <row r="6071">
          <cell r="AG6071">
            <v>0</v>
          </cell>
        </row>
        <row r="6072">
          <cell r="AG6072">
            <v>0</v>
          </cell>
        </row>
        <row r="6073">
          <cell r="AG6073">
            <v>4</v>
          </cell>
        </row>
        <row r="6074">
          <cell r="AG6074">
            <v>0.6</v>
          </cell>
        </row>
        <row r="6075">
          <cell r="AG6075">
            <v>0</v>
          </cell>
        </row>
        <row r="6076">
          <cell r="AG6076">
            <v>0</v>
          </cell>
        </row>
        <row r="6077">
          <cell r="AG6077">
            <v>0</v>
          </cell>
        </row>
        <row r="6078">
          <cell r="AG6078">
            <v>0</v>
          </cell>
        </row>
        <row r="6079">
          <cell r="AG6079">
            <v>0</v>
          </cell>
        </row>
        <row r="6080">
          <cell r="AG6080">
            <v>0</v>
          </cell>
        </row>
        <row r="6081">
          <cell r="AG6081">
            <v>0</v>
          </cell>
        </row>
        <row r="6082">
          <cell r="AG6082">
            <v>0</v>
          </cell>
        </row>
        <row r="6083">
          <cell r="AG6083">
            <v>0</v>
          </cell>
        </row>
        <row r="6084">
          <cell r="AG6084">
            <v>0</v>
          </cell>
        </row>
        <row r="6085">
          <cell r="AG6085">
            <v>4</v>
          </cell>
        </row>
        <row r="6086">
          <cell r="AG6086">
            <v>0</v>
          </cell>
        </row>
        <row r="6087">
          <cell r="AG6087">
            <v>0</v>
          </cell>
        </row>
        <row r="6088">
          <cell r="AG6088">
            <v>0</v>
          </cell>
        </row>
        <row r="6089">
          <cell r="AG6089">
            <v>0</v>
          </cell>
        </row>
        <row r="6090">
          <cell r="AG6090">
            <v>0</v>
          </cell>
        </row>
        <row r="6091">
          <cell r="AG6091">
            <v>0</v>
          </cell>
        </row>
        <row r="6092">
          <cell r="AG6092">
            <v>0</v>
          </cell>
        </row>
        <row r="6093">
          <cell r="AG6093">
            <v>0</v>
          </cell>
        </row>
        <row r="6094">
          <cell r="AG6094">
            <v>0</v>
          </cell>
        </row>
        <row r="6095">
          <cell r="AG6095">
            <v>0</v>
          </cell>
        </row>
        <row r="6096">
          <cell r="AG6096">
            <v>2.4</v>
          </cell>
        </row>
        <row r="6097">
          <cell r="AG6097">
            <v>0</v>
          </cell>
        </row>
        <row r="6098">
          <cell r="AG6098">
            <v>0</v>
          </cell>
        </row>
        <row r="6099">
          <cell r="AG6099">
            <v>0</v>
          </cell>
        </row>
        <row r="6100">
          <cell r="AG6100">
            <v>4</v>
          </cell>
        </row>
        <row r="6101">
          <cell r="AG6101">
            <v>0</v>
          </cell>
        </row>
        <row r="6102">
          <cell r="AG6102">
            <v>0</v>
          </cell>
        </row>
        <row r="6103">
          <cell r="AG6103">
            <v>0</v>
          </cell>
        </row>
        <row r="6104">
          <cell r="AG6104">
            <v>0</v>
          </cell>
        </row>
        <row r="6105">
          <cell r="AG6105">
            <v>0</v>
          </cell>
        </row>
        <row r="6106">
          <cell r="AG6106">
            <v>0</v>
          </cell>
        </row>
        <row r="6107">
          <cell r="AG6107">
            <v>0</v>
          </cell>
        </row>
        <row r="6108">
          <cell r="AG6108">
            <v>0</v>
          </cell>
        </row>
        <row r="6109">
          <cell r="AG6109">
            <v>0</v>
          </cell>
        </row>
        <row r="6110">
          <cell r="AG6110">
            <v>0</v>
          </cell>
        </row>
        <row r="6111">
          <cell r="AG6111">
            <v>0</v>
          </cell>
        </row>
        <row r="6112">
          <cell r="AG6112">
            <v>0</v>
          </cell>
        </row>
        <row r="6113">
          <cell r="AG6113">
            <v>0</v>
          </cell>
        </row>
        <row r="6114">
          <cell r="AG6114">
            <v>0</v>
          </cell>
        </row>
        <row r="6115">
          <cell r="AG6115">
            <v>0</v>
          </cell>
        </row>
        <row r="6116">
          <cell r="AG6116">
            <v>0</v>
          </cell>
        </row>
        <row r="6117">
          <cell r="AG6117">
            <v>0</v>
          </cell>
        </row>
        <row r="6118">
          <cell r="AG6118">
            <v>0</v>
          </cell>
        </row>
        <row r="6119">
          <cell r="AG6119">
            <v>0</v>
          </cell>
        </row>
        <row r="6120">
          <cell r="AG6120">
            <v>0</v>
          </cell>
        </row>
        <row r="6121">
          <cell r="AG6121">
            <v>0</v>
          </cell>
        </row>
        <row r="6122">
          <cell r="AG6122">
            <v>0</v>
          </cell>
        </row>
        <row r="6123">
          <cell r="AG6123">
            <v>0</v>
          </cell>
        </row>
        <row r="6124">
          <cell r="AG6124">
            <v>0</v>
          </cell>
        </row>
        <row r="6125">
          <cell r="AG6125">
            <v>0</v>
          </cell>
        </row>
        <row r="6126">
          <cell r="AG6126">
            <v>0</v>
          </cell>
        </row>
        <row r="6127">
          <cell r="AG6127">
            <v>8.3685272684360896</v>
          </cell>
        </row>
        <row r="6128">
          <cell r="AG6128">
            <v>0</v>
          </cell>
        </row>
        <row r="6129">
          <cell r="AG6129">
            <v>0</v>
          </cell>
        </row>
        <row r="6130">
          <cell r="AG6130">
            <v>0</v>
          </cell>
        </row>
        <row r="6131">
          <cell r="AG6131">
            <v>0</v>
          </cell>
        </row>
        <row r="6132">
          <cell r="AG6132">
            <v>0</v>
          </cell>
        </row>
        <row r="6133">
          <cell r="AG6133">
            <v>0</v>
          </cell>
        </row>
        <row r="6134">
          <cell r="AG6134">
            <v>0</v>
          </cell>
        </row>
        <row r="6135">
          <cell r="AG6135">
            <v>0</v>
          </cell>
        </row>
        <row r="6136">
          <cell r="AG6136">
            <v>0</v>
          </cell>
        </row>
        <row r="6137">
          <cell r="AG6137">
            <v>0</v>
          </cell>
        </row>
        <row r="6138">
          <cell r="AG6138">
            <v>0</v>
          </cell>
        </row>
        <row r="6139">
          <cell r="AG6139">
            <v>0</v>
          </cell>
        </row>
        <row r="6140">
          <cell r="AG6140">
            <v>0</v>
          </cell>
        </row>
        <row r="6141">
          <cell r="AG6141">
            <v>0</v>
          </cell>
        </row>
        <row r="6142">
          <cell r="AG6142">
            <v>0</v>
          </cell>
        </row>
        <row r="6143">
          <cell r="AG6143">
            <v>8.2460000000000004</v>
          </cell>
        </row>
        <row r="6144">
          <cell r="AG6144">
            <v>0</v>
          </cell>
        </row>
        <row r="6145">
          <cell r="AG6145">
            <v>0</v>
          </cell>
        </row>
        <row r="6146">
          <cell r="AG6146">
            <v>0</v>
          </cell>
        </row>
        <row r="6147">
          <cell r="AG6147">
            <v>0</v>
          </cell>
        </row>
        <row r="6148">
          <cell r="AG6148">
            <v>0</v>
          </cell>
        </row>
        <row r="6149">
          <cell r="AG6149">
            <v>0</v>
          </cell>
        </row>
        <row r="6150">
          <cell r="AG6150">
            <v>0</v>
          </cell>
        </row>
        <row r="6151">
          <cell r="AG6151">
            <v>0</v>
          </cell>
        </row>
        <row r="6152">
          <cell r="AG6152">
            <v>0</v>
          </cell>
        </row>
        <row r="6153">
          <cell r="AG6153">
            <v>0</v>
          </cell>
        </row>
        <row r="6154">
          <cell r="AG6154">
            <v>0</v>
          </cell>
        </row>
        <row r="6155">
          <cell r="AG6155">
            <v>0</v>
          </cell>
        </row>
        <row r="6156">
          <cell r="AG6156">
            <v>0</v>
          </cell>
        </row>
        <row r="6157">
          <cell r="AG6157">
            <v>0</v>
          </cell>
        </row>
        <row r="6158">
          <cell r="AG6158">
            <v>0</v>
          </cell>
        </row>
        <row r="6159">
          <cell r="AG6159">
            <v>0</v>
          </cell>
        </row>
        <row r="6160">
          <cell r="AG6160">
            <v>0</v>
          </cell>
        </row>
        <row r="6161">
          <cell r="AG6161">
            <v>0</v>
          </cell>
        </row>
        <row r="6162">
          <cell r="AG6162">
            <v>0</v>
          </cell>
        </row>
        <row r="6163">
          <cell r="AG6163">
            <v>0</v>
          </cell>
        </row>
        <row r="6164">
          <cell r="AG6164">
            <v>0</v>
          </cell>
        </row>
        <row r="6165">
          <cell r="AG6165">
            <v>0</v>
          </cell>
        </row>
        <row r="6166">
          <cell r="AG6166">
            <v>0.99267848000000003</v>
          </cell>
        </row>
        <row r="6167">
          <cell r="AG6167">
            <v>0</v>
          </cell>
        </row>
        <row r="6168">
          <cell r="AG6168">
            <v>6.4568959999999995E-2</v>
          </cell>
        </row>
        <row r="6169">
          <cell r="AG6169">
            <v>6.9981565022181851</v>
          </cell>
        </row>
        <row r="6170">
          <cell r="AG6170">
            <v>0</v>
          </cell>
        </row>
        <row r="6171">
          <cell r="AG6171">
            <v>0.90920552727272652</v>
          </cell>
        </row>
        <row r="6172">
          <cell r="AG6172">
            <v>22.888088324901808</v>
          </cell>
        </row>
        <row r="6173">
          <cell r="AG6173">
            <v>6.8672000000000022</v>
          </cell>
        </row>
        <row r="6174">
          <cell r="AG6174">
            <v>0</v>
          </cell>
        </row>
        <row r="6175">
          <cell r="AG6175">
            <v>9.1478781177255577</v>
          </cell>
        </row>
        <row r="6176">
          <cell r="AG6176">
            <v>2.4895241940990962</v>
          </cell>
        </row>
        <row r="6177">
          <cell r="AG6177">
            <v>3.320679756734374</v>
          </cell>
        </row>
        <row r="6178">
          <cell r="AG6178">
            <v>6.8581933721738171</v>
          </cell>
        </row>
        <row r="6179">
          <cell r="AG6179">
            <v>0</v>
          </cell>
        </row>
        <row r="6180">
          <cell r="AG6180">
            <v>80.364799999999974</v>
          </cell>
        </row>
        <row r="6181">
          <cell r="AG6181">
            <v>12.467723394450392</v>
          </cell>
        </row>
        <row r="6182">
          <cell r="AG6182">
            <v>0</v>
          </cell>
        </row>
        <row r="6183">
          <cell r="AG6183">
            <v>0</v>
          </cell>
        </row>
        <row r="6184">
          <cell r="AG6184">
            <v>0</v>
          </cell>
        </row>
        <row r="6185">
          <cell r="AG6185">
            <v>0</v>
          </cell>
        </row>
        <row r="6186">
          <cell r="AG6186">
            <v>0.54969523199999981</v>
          </cell>
        </row>
        <row r="6187">
          <cell r="AG6187">
            <v>0</v>
          </cell>
        </row>
        <row r="6188">
          <cell r="AG6188">
            <v>12.366479999999997</v>
          </cell>
        </row>
        <row r="6189">
          <cell r="AG6189">
            <v>3.52</v>
          </cell>
        </row>
        <row r="6190">
          <cell r="AG6190">
            <v>0</v>
          </cell>
        </row>
        <row r="6191">
          <cell r="AG6191">
            <v>0.10879374999999997</v>
          </cell>
        </row>
        <row r="6192">
          <cell r="AG6192">
            <v>0</v>
          </cell>
        </row>
        <row r="6193">
          <cell r="AG6193">
            <v>0</v>
          </cell>
        </row>
        <row r="6194">
          <cell r="AG6194">
            <v>4</v>
          </cell>
        </row>
        <row r="6195">
          <cell r="AG6195">
            <v>0</v>
          </cell>
        </row>
        <row r="6196">
          <cell r="AG6196">
            <v>0</v>
          </cell>
        </row>
        <row r="6197">
          <cell r="AG6197">
            <v>5.003993312052649</v>
          </cell>
        </row>
        <row r="6198">
          <cell r="AG6198">
            <v>0</v>
          </cell>
        </row>
        <row r="6199">
          <cell r="AG6199">
            <v>0</v>
          </cell>
        </row>
        <row r="6200">
          <cell r="AG6200">
            <v>0</v>
          </cell>
        </row>
        <row r="6201">
          <cell r="AG6201">
            <v>0.08</v>
          </cell>
        </row>
        <row r="6202">
          <cell r="AG6202">
            <v>0</v>
          </cell>
        </row>
        <row r="6203">
          <cell r="AG6203">
            <v>5.6000000000000005</v>
          </cell>
        </row>
        <row r="6204">
          <cell r="AG6204">
            <v>16</v>
          </cell>
        </row>
        <row r="6205">
          <cell r="AG6205">
            <v>0</v>
          </cell>
        </row>
        <row r="6206">
          <cell r="AG6206">
            <v>4.8</v>
          </cell>
        </row>
        <row r="6207">
          <cell r="AG6207">
            <v>0.39999999999999997</v>
          </cell>
        </row>
        <row r="6208">
          <cell r="AG6208">
            <v>0</v>
          </cell>
        </row>
        <row r="6209">
          <cell r="AG6209">
            <v>0.39999999999999997</v>
          </cell>
        </row>
        <row r="6210">
          <cell r="AG6210">
            <v>0</v>
          </cell>
        </row>
        <row r="6211">
          <cell r="AG6211">
            <v>0</v>
          </cell>
        </row>
        <row r="6212">
          <cell r="AG6212">
            <v>0</v>
          </cell>
        </row>
        <row r="6213">
          <cell r="AG6213">
            <v>1.5999999999999999</v>
          </cell>
        </row>
        <row r="6214">
          <cell r="AG6214">
            <v>16.8</v>
          </cell>
        </row>
        <row r="6215">
          <cell r="AG6215">
            <v>0</v>
          </cell>
        </row>
        <row r="6216">
          <cell r="AG6216">
            <v>56</v>
          </cell>
        </row>
        <row r="6217">
          <cell r="AG6217">
            <v>0</v>
          </cell>
        </row>
        <row r="6218">
          <cell r="AG6218">
            <v>0</v>
          </cell>
        </row>
        <row r="6219">
          <cell r="AG6219">
            <v>0</v>
          </cell>
        </row>
        <row r="6220">
          <cell r="AG6220">
            <v>0</v>
          </cell>
        </row>
        <row r="6221">
          <cell r="AG6221">
            <v>0</v>
          </cell>
        </row>
        <row r="6222">
          <cell r="AG6222">
            <v>0.08</v>
          </cell>
        </row>
        <row r="6223">
          <cell r="AG6223">
            <v>0.79999999999999993</v>
          </cell>
        </row>
        <row r="6224">
          <cell r="AG6224">
            <v>0</v>
          </cell>
        </row>
        <row r="6225">
          <cell r="AG6225">
            <v>0.08</v>
          </cell>
        </row>
        <row r="6226">
          <cell r="AG6226">
            <v>17.920000000000002</v>
          </cell>
        </row>
        <row r="6227">
          <cell r="AG6227">
            <v>0.24</v>
          </cell>
        </row>
        <row r="6228">
          <cell r="AG6228">
            <v>0</v>
          </cell>
        </row>
        <row r="6229">
          <cell r="AG6229">
            <v>0</v>
          </cell>
        </row>
        <row r="6230">
          <cell r="AG6230">
            <v>0.24</v>
          </cell>
        </row>
        <row r="6231">
          <cell r="AG6231">
            <v>8</v>
          </cell>
        </row>
        <row r="6232">
          <cell r="AG6232">
            <v>0</v>
          </cell>
        </row>
        <row r="6233">
          <cell r="AG6233">
            <v>0</v>
          </cell>
        </row>
        <row r="6234">
          <cell r="AG6234">
            <v>0</v>
          </cell>
        </row>
        <row r="6235">
          <cell r="AG6235">
            <v>0</v>
          </cell>
        </row>
        <row r="6236">
          <cell r="AG6236">
            <v>0</v>
          </cell>
        </row>
        <row r="6237">
          <cell r="AG6237">
            <v>0</v>
          </cell>
        </row>
        <row r="6238">
          <cell r="AG6238">
            <v>0</v>
          </cell>
        </row>
        <row r="6239">
          <cell r="AG6239">
            <v>0</v>
          </cell>
        </row>
        <row r="6240">
          <cell r="AG6240">
            <v>0</v>
          </cell>
        </row>
        <row r="6241">
          <cell r="AG6241">
            <v>0</v>
          </cell>
        </row>
        <row r="6242">
          <cell r="AG6242">
            <v>0</v>
          </cell>
        </row>
        <row r="6243">
          <cell r="AG6243">
            <v>0</v>
          </cell>
        </row>
        <row r="6244">
          <cell r="AG6244">
            <v>0</v>
          </cell>
        </row>
        <row r="6245">
          <cell r="AG6245">
            <v>0</v>
          </cell>
        </row>
        <row r="6246">
          <cell r="AG6246">
            <v>0</v>
          </cell>
        </row>
        <row r="6247">
          <cell r="AG6247">
            <v>0</v>
          </cell>
        </row>
        <row r="6248">
          <cell r="AG6248">
            <v>14.198982801855303</v>
          </cell>
        </row>
        <row r="6249">
          <cell r="AG6249">
            <v>0</v>
          </cell>
        </row>
        <row r="6250">
          <cell r="AG6250">
            <v>0</v>
          </cell>
        </row>
        <row r="6251">
          <cell r="AG6251">
            <v>0</v>
          </cell>
        </row>
        <row r="6252">
          <cell r="AG6252">
            <v>0</v>
          </cell>
        </row>
        <row r="6253">
          <cell r="AG6253">
            <v>0.16</v>
          </cell>
        </row>
        <row r="6254">
          <cell r="AG6254">
            <v>0</v>
          </cell>
        </row>
        <row r="6255">
          <cell r="AG6255">
            <v>0</v>
          </cell>
        </row>
        <row r="6256">
          <cell r="AG6256">
            <v>0</v>
          </cell>
        </row>
        <row r="6257">
          <cell r="AG6257">
            <v>0</v>
          </cell>
        </row>
        <row r="6258">
          <cell r="AG6258">
            <v>14.400000000000002</v>
          </cell>
        </row>
        <row r="6259">
          <cell r="AG6259">
            <v>0</v>
          </cell>
        </row>
        <row r="6260">
          <cell r="AG6260">
            <v>0.79999999999999993</v>
          </cell>
        </row>
        <row r="6261">
          <cell r="AG6261">
            <v>0.39999999999999997</v>
          </cell>
        </row>
        <row r="6262">
          <cell r="AG6262">
            <v>1.27</v>
          </cell>
        </row>
        <row r="6263">
          <cell r="AG6263">
            <v>1.1000000000000001</v>
          </cell>
        </row>
        <row r="6264">
          <cell r="AG6264">
            <v>2.162E-2</v>
          </cell>
        </row>
        <row r="6265">
          <cell r="AG6265">
            <v>0.105</v>
          </cell>
        </row>
        <row r="6266">
          <cell r="AG6266">
            <v>0</v>
          </cell>
        </row>
        <row r="6267">
          <cell r="AG6267">
            <v>0</v>
          </cell>
        </row>
        <row r="6268">
          <cell r="AG6268">
            <v>0</v>
          </cell>
        </row>
        <row r="6269">
          <cell r="AG6269">
            <v>103.76376000000002</v>
          </cell>
        </row>
        <row r="6270">
          <cell r="AG6270">
            <v>2.003239300972592</v>
          </cell>
        </row>
        <row r="6271">
          <cell r="AG6271">
            <v>10.06794</v>
          </cell>
        </row>
        <row r="6272">
          <cell r="AG6272">
            <v>0</v>
          </cell>
        </row>
        <row r="6273">
          <cell r="AG6273">
            <v>0</v>
          </cell>
        </row>
        <row r="6274">
          <cell r="AG6274">
            <v>16.492000000000001</v>
          </cell>
        </row>
        <row r="6275">
          <cell r="AG6275">
            <v>0</v>
          </cell>
        </row>
        <row r="6276">
          <cell r="AG6276">
            <v>0</v>
          </cell>
        </row>
        <row r="6277">
          <cell r="AG6277">
            <v>0</v>
          </cell>
        </row>
        <row r="6278">
          <cell r="AG6278">
            <v>2.5</v>
          </cell>
        </row>
        <row r="6279">
          <cell r="AG6279">
            <v>0</v>
          </cell>
        </row>
        <row r="6280">
          <cell r="AG6280">
            <v>0</v>
          </cell>
        </row>
        <row r="6281">
          <cell r="AG6281">
            <v>0</v>
          </cell>
        </row>
        <row r="6282">
          <cell r="AG6282">
            <v>0</v>
          </cell>
        </row>
        <row r="6283">
          <cell r="AG6283">
            <v>0</v>
          </cell>
        </row>
        <row r="6284">
          <cell r="AG6284">
            <v>0</v>
          </cell>
        </row>
        <row r="6285">
          <cell r="AG6285">
            <v>0</v>
          </cell>
        </row>
        <row r="6286">
          <cell r="AG6286">
            <v>0</v>
          </cell>
        </row>
        <row r="6287">
          <cell r="AG6287">
            <v>0</v>
          </cell>
        </row>
        <row r="6288">
          <cell r="AG6288">
            <v>0</v>
          </cell>
        </row>
        <row r="6289">
          <cell r="AG6289">
            <v>0</v>
          </cell>
        </row>
        <row r="6290">
          <cell r="AG6290">
            <v>0</v>
          </cell>
        </row>
        <row r="6291">
          <cell r="AG6291">
            <v>0</v>
          </cell>
        </row>
        <row r="6292">
          <cell r="AG6292">
            <v>0</v>
          </cell>
        </row>
        <row r="6293">
          <cell r="AG6293">
            <v>0</v>
          </cell>
        </row>
        <row r="6294">
          <cell r="AG6294">
            <v>0</v>
          </cell>
        </row>
        <row r="6295">
          <cell r="AG6295">
            <v>0</v>
          </cell>
        </row>
        <row r="6296">
          <cell r="AG6296">
            <v>0</v>
          </cell>
        </row>
        <row r="6297">
          <cell r="AG6297">
            <v>21174.086074000003</v>
          </cell>
        </row>
        <row r="6298">
          <cell r="AG6298">
            <v>21867.975748231467</v>
          </cell>
        </row>
        <row r="6299">
          <cell r="AG6299">
            <v>5197.7978345286765</v>
          </cell>
        </row>
        <row r="6300">
          <cell r="AG6300">
            <v>3600.7031321400004</v>
          </cell>
        </row>
        <row r="6301">
          <cell r="AG6301">
            <v>4546.4439146944233</v>
          </cell>
        </row>
        <row r="6302">
          <cell r="AG6302">
            <v>2501.4093360166667</v>
          </cell>
        </row>
        <row r="6303">
          <cell r="AG6303">
            <v>0</v>
          </cell>
        </row>
        <row r="6304">
          <cell r="AG6304">
            <v>0</v>
          </cell>
        </row>
        <row r="6305">
          <cell r="AG6305">
            <v>0</v>
          </cell>
        </row>
        <row r="6306">
          <cell r="AG6306">
            <v>0</v>
          </cell>
        </row>
        <row r="6307">
          <cell r="AG6307">
            <v>0</v>
          </cell>
        </row>
        <row r="6308">
          <cell r="AG6308">
            <v>0</v>
          </cell>
        </row>
        <row r="6309">
          <cell r="AG6309">
            <v>0</v>
          </cell>
        </row>
        <row r="6310">
          <cell r="AG6310">
            <v>0</v>
          </cell>
        </row>
        <row r="6311">
          <cell r="AG6311">
            <v>0</v>
          </cell>
        </row>
        <row r="6312">
          <cell r="AG6312">
            <v>0</v>
          </cell>
        </row>
        <row r="6313">
          <cell r="AG6313">
            <v>5628.5545259999999</v>
          </cell>
        </row>
        <row r="6314">
          <cell r="AG6314">
            <v>5813.0062115552</v>
          </cell>
        </row>
        <row r="6315">
          <cell r="AG6315">
            <v>1381.6930952544581</v>
          </cell>
        </row>
        <row r="6316">
          <cell r="AG6316">
            <v>957.14893386000017</v>
          </cell>
        </row>
        <row r="6317">
          <cell r="AG6317">
            <v>1208.5483823871252</v>
          </cell>
        </row>
        <row r="6318">
          <cell r="AG6318">
            <v>664.93159564999996</v>
          </cell>
        </row>
        <row r="6319">
          <cell r="AG6319">
            <v>0</v>
          </cell>
        </row>
        <row r="6320">
          <cell r="AG6320">
            <v>0</v>
          </cell>
        </row>
        <row r="6321">
          <cell r="AG6321">
            <v>821.95483084609725</v>
          </cell>
        </row>
        <row r="6322">
          <cell r="AG6322">
            <v>440.96718299999952</v>
          </cell>
        </row>
        <row r="6323">
          <cell r="AG6323">
            <v>335.17376700000017</v>
          </cell>
        </row>
        <row r="6324">
          <cell r="AG6324">
            <v>0</v>
          </cell>
        </row>
        <row r="6325">
          <cell r="AG6325">
            <v>0</v>
          </cell>
        </row>
        <row r="6326">
          <cell r="AG6326">
            <v>0</v>
          </cell>
        </row>
        <row r="6327">
          <cell r="AG6327">
            <v>1299.1989398482192</v>
          </cell>
        </row>
        <row r="6328">
          <cell r="AG6328">
            <v>0</v>
          </cell>
        </row>
        <row r="6329">
          <cell r="AG6329">
            <v>0</v>
          </cell>
        </row>
        <row r="6330">
          <cell r="AG6330">
            <v>0</v>
          </cell>
        </row>
        <row r="6331">
          <cell r="AG6331">
            <v>0</v>
          </cell>
        </row>
        <row r="6332">
          <cell r="AG6332">
            <v>0</v>
          </cell>
        </row>
        <row r="6333">
          <cell r="AG6333">
            <v>0</v>
          </cell>
        </row>
        <row r="6334">
          <cell r="AG6334">
            <v>0</v>
          </cell>
        </row>
        <row r="6337">
          <cell r="AG6337">
            <v>715.57345801202428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CPV"/>
      <sheetName val="Planejado"/>
      <sheetName val="RESUMO CD"/>
      <sheetName val="1- BANCO DE DADOS MOB-DESM"/>
    </sheetNames>
    <sheetDataSet>
      <sheetData sheetId="0" refreshError="1"/>
      <sheetData sheetId="1" refreshError="1"/>
      <sheetData sheetId="2" refreshError="1">
        <row r="3">
          <cell r="A3" t="str">
            <v>CX. 1,60 X 1,20 X 1,30 - Moldada no Local</v>
          </cell>
          <cell r="B3">
            <v>680.43661440000005</v>
          </cell>
          <cell r="C3">
            <v>637.25324444444448</v>
          </cell>
          <cell r="D3">
            <v>1317.6898588444446</v>
          </cell>
          <cell r="E3">
            <v>1515.3433376711112</v>
          </cell>
          <cell r="F3">
            <v>782.50210656000002</v>
          </cell>
          <cell r="G3">
            <v>732.84123111111114</v>
          </cell>
          <cell r="H3">
            <v>1515.3433376711112</v>
          </cell>
          <cell r="I3">
            <v>821.62721188800003</v>
          </cell>
          <cell r="J3">
            <v>769.48329266666678</v>
          </cell>
          <cell r="K3">
            <v>1591.1105045546669</v>
          </cell>
        </row>
        <row r="4">
          <cell r="A4" t="str">
            <v>CX. 1,60 X 1,20 X 1,30 - Pré-Moldada</v>
          </cell>
          <cell r="B4">
            <v>655.90895999999998</v>
          </cell>
          <cell r="C4">
            <v>560.57088888888904</v>
          </cell>
          <cell r="D4">
            <v>1216.4798488888891</v>
          </cell>
          <cell r="E4">
            <v>1398.9518262222225</v>
          </cell>
          <cell r="F4">
            <v>754.29530399999987</v>
          </cell>
          <cell r="G4">
            <v>644.65652222222241</v>
          </cell>
          <cell r="H4">
            <v>1398.9518262222223</v>
          </cell>
          <cell r="I4">
            <v>792.01006919999986</v>
          </cell>
          <cell r="J4">
            <v>676.8893483333336</v>
          </cell>
          <cell r="K4">
            <v>1468.8994175333335</v>
          </cell>
        </row>
        <row r="5">
          <cell r="A5" t="str">
            <v>CX. 1,20 X 1,20 X 1,00 - Moldada no Local</v>
          </cell>
          <cell r="B5">
            <v>495.63684480000001</v>
          </cell>
          <cell r="C5">
            <v>506.67754666666667</v>
          </cell>
          <cell r="D5">
            <v>1002.3143914666666</v>
          </cell>
          <cell r="E5">
            <v>1152.6615501866665</v>
          </cell>
          <cell r="F5">
            <v>569.98237152000002</v>
          </cell>
          <cell r="G5">
            <v>582.67917866666664</v>
          </cell>
          <cell r="H5">
            <v>1152.6615501866668</v>
          </cell>
          <cell r="I5">
            <v>598.48149009600002</v>
          </cell>
          <cell r="J5">
            <v>611.8131376</v>
          </cell>
          <cell r="K5">
            <v>1210.2946276960001</v>
          </cell>
        </row>
        <row r="6">
          <cell r="A6" t="str">
            <v>CX. 1,20 X 1,20 X 1,00 - Pré-Moldada</v>
          </cell>
          <cell r="B6">
            <v>479.33656000000002</v>
          </cell>
          <cell r="C6">
            <v>432.20288888888882</v>
          </cell>
          <cell r="D6">
            <v>911.53944888888884</v>
          </cell>
          <cell r="E6">
            <v>1048.270366222222</v>
          </cell>
          <cell r="F6">
            <v>551.23704399999997</v>
          </cell>
          <cell r="G6">
            <v>497.03332222222213</v>
          </cell>
          <cell r="H6">
            <v>1048.270366222222</v>
          </cell>
          <cell r="I6">
            <v>578.79889619999994</v>
          </cell>
          <cell r="J6">
            <v>521.88498833333324</v>
          </cell>
          <cell r="K6">
            <v>1100.6838845333332</v>
          </cell>
        </row>
        <row r="7">
          <cell r="A7" t="str">
            <v>CX. 1,20 X 1,00 X 1,00 - Moldada no Local</v>
          </cell>
          <cell r="B7">
            <v>441.61006079999993</v>
          </cell>
          <cell r="C7">
            <v>456.13252444444447</v>
          </cell>
          <cell r="D7">
            <v>897.7425852444444</v>
          </cell>
          <cell r="E7">
            <v>1032.403973031111</v>
          </cell>
          <cell r="F7">
            <v>507.85156991999986</v>
          </cell>
          <cell r="G7">
            <v>524.55240311111106</v>
          </cell>
          <cell r="H7">
            <v>1032.403973031111</v>
          </cell>
          <cell r="I7">
            <v>533.24414841599992</v>
          </cell>
          <cell r="J7">
            <v>550.7800232666666</v>
          </cell>
          <cell r="K7">
            <v>1084.0241716826665</v>
          </cell>
        </row>
        <row r="8">
          <cell r="A8" t="str">
            <v>CX. 1,20 X 1,00 X 1,00 - Pré-Moldada</v>
          </cell>
          <cell r="B8">
            <v>443.42848000000004</v>
          </cell>
          <cell r="C8">
            <v>401.21088888888886</v>
          </cell>
          <cell r="D8">
            <v>844.63936888888884</v>
          </cell>
          <cell r="E8">
            <v>971.3352742222221</v>
          </cell>
          <cell r="F8">
            <v>509.94275199999998</v>
          </cell>
          <cell r="G8">
            <v>461.39252222222217</v>
          </cell>
          <cell r="H8">
            <v>971.3352742222221</v>
          </cell>
          <cell r="I8">
            <v>535.43988960000001</v>
          </cell>
          <cell r="J8">
            <v>484.46214833333329</v>
          </cell>
          <cell r="K8">
            <v>1019.9020379333333</v>
          </cell>
        </row>
        <row r="9">
          <cell r="A9" t="str">
            <v>CX. 1,20 X 1,20 X 1,10 - Moldada no Local</v>
          </cell>
          <cell r="B9">
            <v>521.17967999999996</v>
          </cell>
          <cell r="C9">
            <v>521.7048533333334</v>
          </cell>
          <cell r="D9">
            <v>1042.8845333333334</v>
          </cell>
          <cell r="E9">
            <v>1199.3172133333333</v>
          </cell>
          <cell r="F9">
            <v>599.35663199999988</v>
          </cell>
          <cell r="G9">
            <v>599.96058133333338</v>
          </cell>
          <cell r="H9">
            <v>1199.3172133333333</v>
          </cell>
          <cell r="I9">
            <v>629.32446359999994</v>
          </cell>
          <cell r="J9">
            <v>629.95861040000011</v>
          </cell>
          <cell r="K9">
            <v>1259.2830739999999</v>
          </cell>
        </row>
        <row r="10">
          <cell r="A10" t="str">
            <v>CX. 1,20 X 1,20 X 1,10 - Pré-Moldada</v>
          </cell>
          <cell r="B10">
            <v>499.49928</v>
          </cell>
          <cell r="C10">
            <v>444.65088888888886</v>
          </cell>
          <cell r="D10">
            <v>944.15016888888886</v>
          </cell>
          <cell r="E10">
            <v>1085.7726942222221</v>
          </cell>
          <cell r="F10">
            <v>574.424172</v>
          </cell>
          <cell r="G10">
            <v>511.34852222222213</v>
          </cell>
          <cell r="H10">
            <v>1085.7726942222221</v>
          </cell>
          <cell r="I10">
            <v>603.14538060000007</v>
          </cell>
          <cell r="J10">
            <v>536.91594833333329</v>
          </cell>
          <cell r="K10">
            <v>1140.0613289333332</v>
          </cell>
        </row>
        <row r="11">
          <cell r="A11" t="str">
            <v>CX. 2,10 X 1,30 X 1,70 - Moldada no Local</v>
          </cell>
          <cell r="B11">
            <v>1039.8546000000001</v>
          </cell>
          <cell r="C11">
            <v>1019.8314888888889</v>
          </cell>
          <cell r="D11">
            <v>2059.6860888888891</v>
          </cell>
          <cell r="E11">
            <v>2368.6390022222222</v>
          </cell>
          <cell r="F11">
            <v>1195.8327899999999</v>
          </cell>
          <cell r="G11">
            <v>1172.806212222222</v>
          </cell>
          <cell r="H11">
            <v>2368.6390022222222</v>
          </cell>
          <cell r="I11">
            <v>1255.6244294999999</v>
          </cell>
          <cell r="J11">
            <v>1231.4465228333331</v>
          </cell>
          <cell r="K11">
            <v>2487.070952333333</v>
          </cell>
        </row>
        <row r="12">
          <cell r="A12" t="str">
            <v>CX. 2,10 X 1,30 X 1,70 - Pré-Moldada</v>
          </cell>
          <cell r="B12">
            <v>918.4158000000001</v>
          </cell>
          <cell r="C12">
            <v>824.47488888888893</v>
          </cell>
          <cell r="D12">
            <v>1742.8906888888891</v>
          </cell>
          <cell r="E12">
            <v>2004.3242922222223</v>
          </cell>
          <cell r="F12">
            <v>1056.1781700000001</v>
          </cell>
          <cell r="G12">
            <v>948.14612222222217</v>
          </cell>
          <cell r="H12">
            <v>2004.3242922222223</v>
          </cell>
          <cell r="I12">
            <v>1108.9870785000003</v>
          </cell>
          <cell r="J12">
            <v>995.55342833333327</v>
          </cell>
          <cell r="K12">
            <v>2104.5405068333334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r"/>
      <sheetName val="Dados da Obra"/>
      <sheetName val="04 - RESUMO"/>
      <sheetName val="05 - PLANILHA"/>
      <sheetName val="13 - FISFIN"/>
      <sheetName val="19 - ABC INSUMOS"/>
      <sheetName val="20 - ABC SERVIÇOS"/>
      <sheetName val="FIS"/>
    </sheetNames>
    <sheetDataSet>
      <sheetData sheetId="0"/>
      <sheetData sheetId="1">
        <row r="6">
          <cell r="B6" t="str">
            <v>32,2 km</v>
          </cell>
        </row>
        <row r="7">
          <cell r="B7" t="str">
            <v>Março / 2009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NTIFICAÇÃO"/>
      <sheetName val="CAPA"/>
      <sheetName val="INDICE"/>
      <sheetName val="SEPARADORES"/>
      <sheetName val="compor"/>
      <sheetName val="RESUMO GERAL"/>
      <sheetName val="PLANILHA"/>
      <sheetName val="FISFIN"/>
      <sheetName val="PLAN-COMP"/>
      <sheetName val="BDI-r1"/>
      <sheetName val="ENCERRAMENTO"/>
      <sheetName val="ACOMPANHAMENTO"/>
    </sheetNames>
    <sheetDataSet>
      <sheetData sheetId="0" refreshError="1">
        <row r="3">
          <cell r="D3" t="str">
            <v>344/2007-00</v>
          </cell>
        </row>
        <row r="4">
          <cell r="D4" t="str">
            <v>ÚNICO</v>
          </cell>
        </row>
        <row r="5">
          <cell r="D5" t="str">
            <v>BR-101/ES</v>
          </cell>
        </row>
        <row r="6">
          <cell r="D6" t="str">
            <v>Div. BA/ES – Div. ES/RJ</v>
          </cell>
        </row>
        <row r="7">
          <cell r="D7" t="str">
            <v>Entr. ES-010(B)(Carapina) – Entr. ES-080 (Tabajara)</v>
          </cell>
        </row>
        <row r="8">
          <cell r="D8" t="str">
            <v>Km 268,8 – Km 288,1</v>
          </cell>
        </row>
        <row r="9">
          <cell r="D9" t="str">
            <v>19,30 km</v>
          </cell>
        </row>
        <row r="15">
          <cell r="D15" t="str">
            <v>26 de setembro de 2007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 de Dados"/>
      <sheetName val="Planilha Dersa"/>
      <sheetName val="RESET1"/>
      <sheetName val="Estudo Impostos"/>
      <sheetName val="Lead"/>
      <sheetName val=" Balanço REAL"/>
      <sheetName val="Planilha%20Dersa.xls"/>
      <sheetName val="Cost_Input"/>
      <sheetName val="Comb Inp"/>
      <sheetName val="Banco_de_Dados"/>
      <sheetName val="Planilha_Dersa"/>
      <sheetName val="Estudo_Impostos"/>
      <sheetName val="_Balanço_REAL"/>
      <sheetName val="Planilha%20Dersa_xls"/>
      <sheetName val="Comb_Inp"/>
      <sheetName val="Planilha_Dersa1"/>
      <sheetName val="Banco_de_Dados1"/>
      <sheetName val="Estudo_Impostos1"/>
      <sheetName val="_Balanço_REAL1"/>
      <sheetName val="Planilha%20Dersa_xls1"/>
      <sheetName val="Comb_Inp1"/>
      <sheetName val="Banco_de_Dados2"/>
      <sheetName val="Planilha_Dersa2"/>
      <sheetName val="Estudo_Impostos2"/>
      <sheetName val="_Balanço_REAL2"/>
      <sheetName val="Planilha%20Dersa_xls2"/>
      <sheetName val="Comb_Inp2"/>
      <sheetName val="Banco_de_Dados3"/>
      <sheetName val="Planilha_Dersa3"/>
      <sheetName val="Estudo_Impostos3"/>
      <sheetName val="_Balanço_REAL3"/>
      <sheetName val="Planilha%20Dersa_xls3"/>
      <sheetName val="Comb_Inp3"/>
      <sheetName val="Banco_de_Dados4"/>
      <sheetName val="Planilha_Dersa4"/>
      <sheetName val="Estudo_Impostos4"/>
      <sheetName val="_Balanço_REAL4"/>
      <sheetName val="Planilha%20Dersa_xls4"/>
      <sheetName val="Comb_Inp4"/>
      <sheetName val="Banco_de_Dados5"/>
      <sheetName val="Planilha_Dersa5"/>
      <sheetName val="Estudo_Impostos5"/>
      <sheetName val="_Balanço_REAL5"/>
      <sheetName val="Planilha%20Dersa_xls5"/>
      <sheetName val="Comb_Inp5"/>
      <sheetName val="Banco_de_Dados6"/>
      <sheetName val="Planilha_Dersa6"/>
      <sheetName val="Estudo_Impostos6"/>
      <sheetName val="_Balanço_REAL6"/>
      <sheetName val="Planilha%20Dersa_xls6"/>
      <sheetName val="Comb_Inp6"/>
    </sheetNames>
    <definedNames>
      <definedName name="DERSA" refersTo="='Banco de Dados'!$A$6:$F$763"/>
    </definedNames>
    <sheetDataSet>
      <sheetData sheetId="0" refreshError="1">
        <row r="6">
          <cell r="A6">
            <v>0</v>
          </cell>
        </row>
        <row r="7">
          <cell r="A7">
            <v>10000</v>
          </cell>
          <cell r="B7" t="str">
            <v>Serviços Preliminares</v>
          </cell>
        </row>
        <row r="8">
          <cell r="A8">
            <v>10100</v>
          </cell>
          <cell r="B8" t="str">
            <v>Demolição</v>
          </cell>
        </row>
        <row r="9">
          <cell r="A9">
            <v>10101</v>
          </cell>
          <cell r="B9" t="str">
            <v>Demolição de Concreto Armado</v>
          </cell>
          <cell r="C9" t="str">
            <v>m³</v>
          </cell>
          <cell r="D9">
            <v>95.53</v>
          </cell>
          <cell r="E9">
            <v>39.729999999999997</v>
          </cell>
          <cell r="F9">
            <v>135.26</v>
          </cell>
        </row>
        <row r="10">
          <cell r="A10">
            <v>10102</v>
          </cell>
          <cell r="B10" t="str">
            <v>Demolição de Concreto Simples</v>
          </cell>
          <cell r="C10" t="str">
            <v>m³</v>
          </cell>
          <cell r="D10">
            <v>58.2</v>
          </cell>
          <cell r="E10">
            <v>17.62</v>
          </cell>
          <cell r="F10">
            <v>75.820000000000007</v>
          </cell>
        </row>
        <row r="11">
          <cell r="A11">
            <v>10103</v>
          </cell>
          <cell r="B11" t="str">
            <v>Demolição de Pavimento Flexível</v>
          </cell>
          <cell r="C11" t="str">
            <v>m³</v>
          </cell>
          <cell r="D11">
            <v>24.21</v>
          </cell>
          <cell r="E11">
            <v>2.81</v>
          </cell>
          <cell r="F11">
            <v>27.02</v>
          </cell>
        </row>
        <row r="12">
          <cell r="A12">
            <v>10104</v>
          </cell>
          <cell r="B12" t="str">
            <v>Demolição de Pavimento Rígido</v>
          </cell>
          <cell r="C12" t="str">
            <v>m³</v>
          </cell>
          <cell r="D12">
            <v>136.84</v>
          </cell>
          <cell r="E12">
            <v>29.46</v>
          </cell>
          <cell r="F12">
            <v>166.3</v>
          </cell>
        </row>
        <row r="13">
          <cell r="A13">
            <v>10105</v>
          </cell>
          <cell r="B13" t="str">
            <v>Demolição de Edificação em Alvenaria</v>
          </cell>
          <cell r="C13" t="str">
            <v>m²</v>
          </cell>
          <cell r="D13">
            <v>31.62</v>
          </cell>
          <cell r="E13">
            <v>1.77</v>
          </cell>
          <cell r="F13">
            <v>33.39</v>
          </cell>
        </row>
        <row r="14">
          <cell r="A14">
            <v>10106</v>
          </cell>
          <cell r="B14" t="str">
            <v>Demolição de Edificação em Madeira</v>
          </cell>
          <cell r="C14" t="str">
            <v>m²</v>
          </cell>
          <cell r="D14">
            <v>1.43</v>
          </cell>
          <cell r="E14">
            <v>6.3</v>
          </cell>
          <cell r="F14">
            <v>7.7299999999999995</v>
          </cell>
        </row>
        <row r="15">
          <cell r="A15">
            <v>10200</v>
          </cell>
          <cell r="B15" t="str">
            <v>Remoção</v>
          </cell>
          <cell r="D15">
            <v>0</v>
          </cell>
          <cell r="E15">
            <v>0</v>
          </cell>
        </row>
        <row r="16">
          <cell r="A16">
            <v>10201</v>
          </cell>
          <cell r="B16" t="str">
            <v>Remoção de Cerca de Arame, Incluindo Transporte</v>
          </cell>
          <cell r="C16" t="str">
            <v>m</v>
          </cell>
          <cell r="D16">
            <v>1.23</v>
          </cell>
          <cell r="E16">
            <v>2.04</v>
          </cell>
          <cell r="F16">
            <v>3.27</v>
          </cell>
        </row>
        <row r="17">
          <cell r="A17">
            <v>10202</v>
          </cell>
          <cell r="B17" t="str">
            <v>Remoção de Defensa Metálica Simples, Incluindo Transporte</v>
          </cell>
          <cell r="C17" t="str">
            <v>m</v>
          </cell>
          <cell r="D17">
            <v>10.4</v>
          </cell>
          <cell r="E17">
            <v>9.34</v>
          </cell>
          <cell r="F17">
            <v>19.740000000000002</v>
          </cell>
        </row>
        <row r="18">
          <cell r="A18">
            <v>10203</v>
          </cell>
          <cell r="B18" t="str">
            <v>Remoção de Defensa Metálica Dupla, Incluindo Transporte</v>
          </cell>
          <cell r="C18" t="str">
            <v>m</v>
          </cell>
          <cell r="D18">
            <v>11.84</v>
          </cell>
          <cell r="E18">
            <v>10.64</v>
          </cell>
          <cell r="F18">
            <v>22.48</v>
          </cell>
        </row>
        <row r="19">
          <cell r="A19">
            <v>10204</v>
          </cell>
          <cell r="B19" t="str">
            <v>Remoção de Canalização D&gt;0,60m</v>
          </cell>
          <cell r="C19" t="str">
            <v>m</v>
          </cell>
          <cell r="D19">
            <v>21.9</v>
          </cell>
          <cell r="E19">
            <v>4.17</v>
          </cell>
          <cell r="F19">
            <v>26.07</v>
          </cell>
        </row>
        <row r="20">
          <cell r="A20">
            <v>10205</v>
          </cell>
          <cell r="B20" t="str">
            <v>Remoção de Canalização 0,20&lt;=D&lt;=0,60m</v>
          </cell>
          <cell r="C20" t="str">
            <v>m</v>
          </cell>
          <cell r="D20">
            <v>17.82</v>
          </cell>
          <cell r="E20">
            <v>3.21</v>
          </cell>
          <cell r="F20">
            <v>21.03</v>
          </cell>
        </row>
        <row r="21">
          <cell r="A21">
            <v>10206</v>
          </cell>
          <cell r="B21" t="str">
            <v>Remoção e Transporte de Guia Pré-Moldada</v>
          </cell>
          <cell r="C21" t="str">
            <v>m</v>
          </cell>
          <cell r="D21">
            <v>6.02</v>
          </cell>
          <cell r="E21">
            <v>2.0699999999999998</v>
          </cell>
          <cell r="F21">
            <v>8.09</v>
          </cell>
        </row>
        <row r="22">
          <cell r="A22">
            <v>10207</v>
          </cell>
          <cell r="B22" t="str">
            <v>Remoção de Estaca de Eucalipto Cravada</v>
          </cell>
          <cell r="C22" t="str">
            <v>m</v>
          </cell>
          <cell r="D22">
            <v>1.5</v>
          </cell>
          <cell r="E22">
            <v>1.89</v>
          </cell>
          <cell r="F22">
            <v>3.3899999999999997</v>
          </cell>
        </row>
        <row r="23">
          <cell r="A23">
            <v>10208</v>
          </cell>
          <cell r="B23" t="str">
            <v>Remoção de Tacha Refletiva</v>
          </cell>
          <cell r="C23" t="str">
            <v>un</v>
          </cell>
          <cell r="D23">
            <v>3.38</v>
          </cell>
          <cell r="E23">
            <v>0</v>
          </cell>
          <cell r="F23">
            <v>3.38</v>
          </cell>
        </row>
        <row r="24">
          <cell r="A24">
            <v>10209</v>
          </cell>
          <cell r="B24" t="str">
            <v>Remoção de Pintura Demarcatória da Via</v>
          </cell>
          <cell r="C24" t="str">
            <v>m²</v>
          </cell>
          <cell r="D24">
            <v>15.58</v>
          </cell>
          <cell r="E24">
            <v>0</v>
          </cell>
          <cell r="F24">
            <v>15.58</v>
          </cell>
        </row>
        <row r="25">
          <cell r="A25">
            <v>10210</v>
          </cell>
          <cell r="B25" t="str">
            <v>Remoção de Defensa Metálica Simples para Reinstalação</v>
          </cell>
          <cell r="C25" t="str">
            <v>m</v>
          </cell>
          <cell r="D25">
            <v>26.46</v>
          </cell>
          <cell r="E25">
            <v>18.64</v>
          </cell>
          <cell r="F25">
            <v>45.1</v>
          </cell>
        </row>
        <row r="26">
          <cell r="A26">
            <v>10211</v>
          </cell>
          <cell r="B26" t="str">
            <v>Remoção de Defensa Metálica Dupla para Reisntalação</v>
          </cell>
          <cell r="C26" t="str">
            <v>m</v>
          </cell>
          <cell r="D26">
            <v>31.78</v>
          </cell>
          <cell r="E26">
            <v>22.36</v>
          </cell>
          <cell r="F26">
            <v>54.14</v>
          </cell>
        </row>
        <row r="27">
          <cell r="A27">
            <v>10300</v>
          </cell>
          <cell r="B27" t="str">
            <v>Implantação</v>
          </cell>
          <cell r="D27">
            <v>0</v>
          </cell>
          <cell r="E27">
            <v>0</v>
          </cell>
        </row>
        <row r="28">
          <cell r="A28">
            <v>10301</v>
          </cell>
          <cell r="B28" t="str">
            <v>Cerca de Arame Farpado com 4 Fios</v>
          </cell>
          <cell r="C28" t="str">
            <v>m</v>
          </cell>
          <cell r="D28">
            <v>9.77</v>
          </cell>
          <cell r="E28">
            <v>2.59</v>
          </cell>
          <cell r="F28">
            <v>12.36</v>
          </cell>
        </row>
        <row r="29">
          <cell r="A29">
            <v>10302</v>
          </cell>
          <cell r="B29" t="str">
            <v>Cerca de Arame Farpado com 6 Fios</v>
          </cell>
          <cell r="C29" t="str">
            <v>m</v>
          </cell>
          <cell r="D29">
            <v>10.73</v>
          </cell>
          <cell r="E29">
            <v>2.94</v>
          </cell>
          <cell r="F29">
            <v>13.67</v>
          </cell>
        </row>
        <row r="30">
          <cell r="A30">
            <v>10303</v>
          </cell>
          <cell r="B30" t="str">
            <v>Cerca de Arame para Reaproveitamento</v>
          </cell>
          <cell r="C30" t="str">
            <v>m</v>
          </cell>
          <cell r="D30">
            <v>4.32</v>
          </cell>
          <cell r="E30">
            <v>2.11</v>
          </cell>
          <cell r="F30">
            <v>6.43</v>
          </cell>
        </row>
        <row r="31">
          <cell r="A31">
            <v>20000</v>
          </cell>
          <cell r="B31" t="str">
            <v>Terraplenagem</v>
          </cell>
          <cell r="D31">
            <v>0</v>
          </cell>
          <cell r="E31">
            <v>0</v>
          </cell>
        </row>
        <row r="32">
          <cell r="A32">
            <v>20100</v>
          </cell>
          <cell r="B32" t="str">
            <v>Limpeza do Terreno</v>
          </cell>
          <cell r="D32">
            <v>0</v>
          </cell>
          <cell r="E32">
            <v>0</v>
          </cell>
        </row>
        <row r="33">
          <cell r="A33">
            <v>20101</v>
          </cell>
          <cell r="B33" t="str">
            <v>Limpeza Mecânica com Destocamento de Árvores D&lt;=15cm</v>
          </cell>
          <cell r="C33" t="str">
            <v>m²</v>
          </cell>
          <cell r="D33">
            <v>0.24</v>
          </cell>
          <cell r="E33">
            <v>7.0000000000000007E-2</v>
          </cell>
          <cell r="F33">
            <v>0.31</v>
          </cell>
        </row>
        <row r="34">
          <cell r="A34">
            <v>20102</v>
          </cell>
          <cell r="B34" t="str">
            <v>Limpeza Manual de Terreno e Amontoamento de Materiais</v>
          </cell>
          <cell r="C34" t="str">
            <v>m²</v>
          </cell>
          <cell r="D34">
            <v>0</v>
          </cell>
          <cell r="E34">
            <v>1.49</v>
          </cell>
          <cell r="F34">
            <v>1.49</v>
          </cell>
        </row>
        <row r="35">
          <cell r="A35">
            <v>20103</v>
          </cell>
          <cell r="B35" t="str">
            <v>Destocamento de Árvores D&gt;15cm</v>
          </cell>
          <cell r="C35" t="str">
            <v>un</v>
          </cell>
          <cell r="D35">
            <v>5.36</v>
          </cell>
          <cell r="E35">
            <v>2.0699999999999998</v>
          </cell>
          <cell r="F35">
            <v>7.43</v>
          </cell>
        </row>
        <row r="36">
          <cell r="A36">
            <v>20104</v>
          </cell>
          <cell r="B36" t="str">
            <v>Carga de Material de Limpeza</v>
          </cell>
          <cell r="C36" t="str">
            <v>m³</v>
          </cell>
          <cell r="D36">
            <v>0.85</v>
          </cell>
          <cell r="E36">
            <v>0</v>
          </cell>
          <cell r="F36">
            <v>0.85</v>
          </cell>
        </row>
        <row r="37">
          <cell r="A37">
            <v>20105</v>
          </cell>
          <cell r="B37" t="str">
            <v>Desmatamento em Área de Dragagem</v>
          </cell>
          <cell r="C37" t="str">
            <v>m²</v>
          </cell>
          <cell r="D37">
            <v>1.74</v>
          </cell>
          <cell r="E37">
            <v>4.91</v>
          </cell>
          <cell r="F37">
            <v>6.65</v>
          </cell>
        </row>
        <row r="38">
          <cell r="A38">
            <v>20200</v>
          </cell>
          <cell r="B38" t="str">
            <v>Escavação</v>
          </cell>
          <cell r="D38">
            <v>0</v>
          </cell>
          <cell r="E38">
            <v>0</v>
          </cell>
        </row>
        <row r="39">
          <cell r="A39">
            <v>20201</v>
          </cell>
          <cell r="B39" t="str">
            <v>Escavação de Material 1ª Cat.</v>
          </cell>
          <cell r="C39" t="str">
            <v>m³</v>
          </cell>
          <cell r="D39">
            <v>1.86</v>
          </cell>
          <cell r="E39">
            <v>0.19</v>
          </cell>
          <cell r="F39">
            <v>2.0500000000000003</v>
          </cell>
        </row>
        <row r="40">
          <cell r="A40">
            <v>20202</v>
          </cell>
          <cell r="B40" t="str">
            <v>Escavação de Material 1ª Cat. com Motoscraper</v>
          </cell>
          <cell r="C40" t="str">
            <v>m³</v>
          </cell>
          <cell r="D40">
            <v>1.5</v>
          </cell>
          <cell r="E40">
            <v>7.0000000000000007E-2</v>
          </cell>
          <cell r="F40">
            <v>1.57</v>
          </cell>
        </row>
        <row r="41">
          <cell r="A41">
            <v>20203</v>
          </cell>
          <cell r="B41" t="str">
            <v>Escavação de Material 2ª Cat.</v>
          </cell>
          <cell r="C41" t="str">
            <v>m³</v>
          </cell>
          <cell r="D41">
            <v>2.36</v>
          </cell>
          <cell r="E41">
            <v>7.0000000000000007E-2</v>
          </cell>
          <cell r="F41">
            <v>2.4299999999999997</v>
          </cell>
        </row>
        <row r="42">
          <cell r="A42">
            <v>20204</v>
          </cell>
          <cell r="B42" t="str">
            <v>Escavação de Material 2ª Cat. com Explosivo</v>
          </cell>
          <cell r="C42" t="str">
            <v>m³</v>
          </cell>
          <cell r="D42">
            <v>8.6</v>
          </cell>
          <cell r="E42">
            <v>0.24</v>
          </cell>
          <cell r="F42">
            <v>8.84</v>
          </cell>
        </row>
        <row r="43">
          <cell r="A43">
            <v>20205</v>
          </cell>
          <cell r="B43" t="str">
            <v xml:space="preserve">Escavação de Material 3ª Cat. </v>
          </cell>
          <cell r="C43" t="str">
            <v>m³</v>
          </cell>
          <cell r="D43">
            <v>10.65</v>
          </cell>
          <cell r="E43">
            <v>0.81</v>
          </cell>
          <cell r="F43">
            <v>11.46</v>
          </cell>
        </row>
        <row r="44">
          <cell r="A44">
            <v>20206</v>
          </cell>
          <cell r="B44" t="str">
            <v>Escavação de Material Brejoso</v>
          </cell>
          <cell r="C44" t="str">
            <v>m³</v>
          </cell>
          <cell r="D44">
            <v>3.77</v>
          </cell>
          <cell r="E44">
            <v>0.72</v>
          </cell>
          <cell r="F44">
            <v>4.49</v>
          </cell>
        </row>
        <row r="45">
          <cell r="A45">
            <v>20210</v>
          </cell>
          <cell r="B45" t="str">
            <v>Escavação de Jazida</v>
          </cell>
          <cell r="C45" t="str">
            <v>m³</v>
          </cell>
          <cell r="D45">
            <v>2.57</v>
          </cell>
          <cell r="E45">
            <v>0</v>
          </cell>
          <cell r="F45">
            <v>2.57</v>
          </cell>
        </row>
        <row r="46">
          <cell r="A46">
            <v>20211</v>
          </cell>
          <cell r="B46" t="str">
            <v>Escavação com Draga - Transporte até 200 dam</v>
          </cell>
          <cell r="C46" t="str">
            <v>m³</v>
          </cell>
          <cell r="D46">
            <v>1.26</v>
          </cell>
          <cell r="E46">
            <v>0</v>
          </cell>
          <cell r="F46">
            <v>1.26</v>
          </cell>
        </row>
        <row r="47">
          <cell r="A47">
            <v>20300</v>
          </cell>
          <cell r="B47" t="str">
            <v>Transporte de Material Escavado</v>
          </cell>
          <cell r="D47">
            <v>0</v>
          </cell>
          <cell r="E47">
            <v>0</v>
          </cell>
        </row>
        <row r="48">
          <cell r="A48">
            <v>20301</v>
          </cell>
          <cell r="B48" t="str">
            <v>Transporte de Material 1ª/2ª Cat. até 200 dam - Motoscraper</v>
          </cell>
          <cell r="C48" t="str">
            <v>m³ x dam</v>
          </cell>
          <cell r="D48">
            <v>0.01</v>
          </cell>
          <cell r="E48">
            <v>0</v>
          </cell>
          <cell r="F48">
            <v>0.01</v>
          </cell>
        </row>
        <row r="49">
          <cell r="A49">
            <v>20302</v>
          </cell>
          <cell r="B49" t="str">
            <v>Transporte de Material 1ª/2ª Cat. até 2 km</v>
          </cell>
          <cell r="C49" t="str">
            <v>m³ x km</v>
          </cell>
          <cell r="D49">
            <v>0.92</v>
          </cell>
          <cell r="E49">
            <v>0</v>
          </cell>
          <cell r="F49">
            <v>0.92</v>
          </cell>
        </row>
        <row r="50">
          <cell r="A50">
            <v>20303</v>
          </cell>
          <cell r="B50" t="str">
            <v>Transporte de Material 1ª/2ª Cat. até 5 km</v>
          </cell>
          <cell r="C50" t="str">
            <v>m³ x km</v>
          </cell>
          <cell r="D50">
            <v>0.73</v>
          </cell>
          <cell r="E50">
            <v>0</v>
          </cell>
          <cell r="F50">
            <v>0.73</v>
          </cell>
        </row>
        <row r="51">
          <cell r="A51">
            <v>20304</v>
          </cell>
          <cell r="B51" t="str">
            <v>Transporte de Material 1ª/2ª Cat. até 10 km</v>
          </cell>
          <cell r="C51" t="str">
            <v>m³ x km</v>
          </cell>
          <cell r="D51">
            <v>0.66</v>
          </cell>
          <cell r="E51">
            <v>0</v>
          </cell>
          <cell r="F51">
            <v>0.66</v>
          </cell>
        </row>
        <row r="52">
          <cell r="A52">
            <v>20305</v>
          </cell>
          <cell r="B52" t="str">
            <v>Transporte de Material 1ª/2ª Cat. até 15 km</v>
          </cell>
          <cell r="C52" t="str">
            <v>m³ x km</v>
          </cell>
          <cell r="D52">
            <v>0.57999999999999996</v>
          </cell>
          <cell r="E52">
            <v>0</v>
          </cell>
          <cell r="F52">
            <v>0.57999999999999996</v>
          </cell>
        </row>
        <row r="53">
          <cell r="A53">
            <v>20306</v>
          </cell>
          <cell r="B53" t="str">
            <v>Transporte de Material 1ª/2ª Cat. até 20 km</v>
          </cell>
          <cell r="C53" t="str">
            <v>m³ x km</v>
          </cell>
          <cell r="D53">
            <v>0.56999999999999995</v>
          </cell>
          <cell r="E53">
            <v>0</v>
          </cell>
          <cell r="F53">
            <v>0.56999999999999995</v>
          </cell>
        </row>
        <row r="54">
          <cell r="A54">
            <v>20307</v>
          </cell>
          <cell r="B54" t="str">
            <v>Transporte de Material 1ª/2ª Cat. até 25 km</v>
          </cell>
          <cell r="C54" t="str">
            <v>m³ x km</v>
          </cell>
          <cell r="D54">
            <v>0.56999999999999995</v>
          </cell>
          <cell r="E54">
            <v>0</v>
          </cell>
          <cell r="F54">
            <v>0.56999999999999995</v>
          </cell>
        </row>
        <row r="55">
          <cell r="A55">
            <v>20308</v>
          </cell>
          <cell r="B55" t="str">
            <v>Transporte de Material 1ª/2ª Cat. até 30 km</v>
          </cell>
          <cell r="C55" t="str">
            <v>m³ x km</v>
          </cell>
          <cell r="D55">
            <v>0.55000000000000004</v>
          </cell>
          <cell r="E55">
            <v>0</v>
          </cell>
          <cell r="F55">
            <v>0.55000000000000004</v>
          </cell>
        </row>
        <row r="56">
          <cell r="A56">
            <v>20309</v>
          </cell>
          <cell r="B56" t="str">
            <v>Transporte de Material 1ª/2ª Cat. até 100 dam - Cam. Basculante</v>
          </cell>
          <cell r="C56" t="str">
            <v>m³ x dam</v>
          </cell>
          <cell r="D56">
            <v>0.01</v>
          </cell>
          <cell r="E56">
            <v>0</v>
          </cell>
          <cell r="F56">
            <v>0.01</v>
          </cell>
        </row>
        <row r="57">
          <cell r="A57">
            <v>20310</v>
          </cell>
          <cell r="B57" t="str">
            <v>Transporte de Material de Limpeza até 100 dam</v>
          </cell>
          <cell r="C57" t="str">
            <v>m³ x dam</v>
          </cell>
          <cell r="D57">
            <v>0.03</v>
          </cell>
          <cell r="E57">
            <v>0</v>
          </cell>
          <cell r="F57">
            <v>0.03</v>
          </cell>
        </row>
        <row r="58">
          <cell r="A58">
            <v>20311</v>
          </cell>
          <cell r="B58" t="str">
            <v>Transporte de Material de Limpeza/Demolição além de 100 dam</v>
          </cell>
          <cell r="C58" t="str">
            <v>m³ x km</v>
          </cell>
          <cell r="D58">
            <v>1.1200000000000001</v>
          </cell>
          <cell r="E58">
            <v>0</v>
          </cell>
          <cell r="F58">
            <v>1.1200000000000001</v>
          </cell>
        </row>
        <row r="59">
          <cell r="A59">
            <v>20312</v>
          </cell>
          <cell r="B59" t="str">
            <v>Transporte de Material Brejoso até 200 dam</v>
          </cell>
          <cell r="C59" t="str">
            <v>m³ x dam</v>
          </cell>
          <cell r="D59">
            <v>0.01</v>
          </cell>
          <cell r="E59">
            <v>0</v>
          </cell>
          <cell r="F59">
            <v>0.01</v>
          </cell>
        </row>
        <row r="60">
          <cell r="A60">
            <v>20313</v>
          </cell>
          <cell r="B60" t="str">
            <v>Transporte de Material Brejoso além de 200 dam</v>
          </cell>
          <cell r="C60" t="str">
            <v>m³ x km</v>
          </cell>
          <cell r="D60">
            <v>1.34</v>
          </cell>
          <cell r="E60">
            <v>0</v>
          </cell>
          <cell r="F60">
            <v>1.34</v>
          </cell>
        </row>
        <row r="61">
          <cell r="A61">
            <v>20314</v>
          </cell>
          <cell r="B61" t="str">
            <v>Transporte de Material 3ª Cat. até 200 dam</v>
          </cell>
          <cell r="C61" t="str">
            <v>m³ x dam</v>
          </cell>
          <cell r="D61">
            <v>0.01</v>
          </cell>
          <cell r="E61">
            <v>0</v>
          </cell>
          <cell r="F61">
            <v>0.01</v>
          </cell>
        </row>
        <row r="62">
          <cell r="A62">
            <v>20315</v>
          </cell>
          <cell r="B62" t="str">
            <v>Transporte de Material 3ª Cat. além de 200 dam</v>
          </cell>
          <cell r="C62" t="str">
            <v>m³ x km</v>
          </cell>
          <cell r="D62">
            <v>1.61</v>
          </cell>
          <cell r="E62">
            <v>0</v>
          </cell>
          <cell r="F62">
            <v>1.61</v>
          </cell>
        </row>
        <row r="63">
          <cell r="A63">
            <v>20400</v>
          </cell>
          <cell r="B63" t="str">
            <v>Compactação</v>
          </cell>
          <cell r="D63">
            <v>0</v>
          </cell>
          <cell r="E63">
            <v>0</v>
          </cell>
        </row>
        <row r="64">
          <cell r="A64">
            <v>20401</v>
          </cell>
          <cell r="B64" t="str">
            <v>Compactação de Aterro</v>
          </cell>
          <cell r="C64" t="str">
            <v>m³</v>
          </cell>
          <cell r="D64">
            <v>0.99</v>
          </cell>
          <cell r="E64">
            <v>0.15</v>
          </cell>
          <cell r="F64">
            <v>1.1399999999999999</v>
          </cell>
        </row>
        <row r="65">
          <cell r="A65">
            <v>20500</v>
          </cell>
          <cell r="B65" t="str">
            <v>Fundação de Aterro</v>
          </cell>
          <cell r="D65">
            <v>0</v>
          </cell>
          <cell r="E65">
            <v>0</v>
          </cell>
        </row>
        <row r="66">
          <cell r="A66">
            <v>20501</v>
          </cell>
          <cell r="B66" t="str">
            <v>Fundação de Aterro com Pedra Britada</v>
          </cell>
          <cell r="C66" t="str">
            <v>m³</v>
          </cell>
          <cell r="D66">
            <v>31.59</v>
          </cell>
          <cell r="E66">
            <v>0</v>
          </cell>
          <cell r="F66">
            <v>31.59</v>
          </cell>
        </row>
        <row r="67">
          <cell r="A67">
            <v>20502</v>
          </cell>
          <cell r="B67" t="str">
            <v>Fundação de Aterro com Areia Lavada</v>
          </cell>
          <cell r="C67" t="str">
            <v>m³</v>
          </cell>
          <cell r="D67">
            <v>41.59</v>
          </cell>
          <cell r="E67">
            <v>0</v>
          </cell>
          <cell r="F67">
            <v>41.59</v>
          </cell>
        </row>
        <row r="68">
          <cell r="A68">
            <v>20503</v>
          </cell>
          <cell r="B68" t="str">
            <v>Espalhamento/Compactação de Material Qualquer p/ Fund. Aterro</v>
          </cell>
          <cell r="C68" t="str">
            <v>m³</v>
          </cell>
          <cell r="D68">
            <v>0.72</v>
          </cell>
          <cell r="E68">
            <v>0.09</v>
          </cell>
          <cell r="F68">
            <v>0.80999999999999994</v>
          </cell>
        </row>
        <row r="69">
          <cell r="A69">
            <v>20600</v>
          </cell>
          <cell r="B69" t="str">
            <v>Bombeamento</v>
          </cell>
          <cell r="D69">
            <v>0</v>
          </cell>
          <cell r="E69">
            <v>0</v>
          </cell>
        </row>
        <row r="70">
          <cell r="A70">
            <v>20601</v>
          </cell>
          <cell r="B70" t="str">
            <v>Bombeamento de Vala</v>
          </cell>
          <cell r="C70" t="str">
            <v>m³</v>
          </cell>
          <cell r="D70">
            <v>1.08</v>
          </cell>
          <cell r="E70">
            <v>0</v>
          </cell>
          <cell r="F70">
            <v>1.08</v>
          </cell>
        </row>
        <row r="71">
          <cell r="A71">
            <v>30000</v>
          </cell>
          <cell r="B71" t="str">
            <v>Pavimentação</v>
          </cell>
          <cell r="D71">
            <v>0</v>
          </cell>
          <cell r="E71">
            <v>0</v>
          </cell>
        </row>
        <row r="72">
          <cell r="A72">
            <v>30100</v>
          </cell>
          <cell r="B72" t="str">
            <v>Regularização do Sub-Leito</v>
          </cell>
          <cell r="D72">
            <v>0</v>
          </cell>
          <cell r="E72">
            <v>0</v>
          </cell>
        </row>
        <row r="73">
          <cell r="A73">
            <v>30101</v>
          </cell>
          <cell r="B73" t="str">
            <v>Regularização do Sub-Leito por Compactação do Solo Local</v>
          </cell>
          <cell r="C73" t="str">
            <v>m²</v>
          </cell>
          <cell r="D73">
            <v>0.45</v>
          </cell>
          <cell r="E73">
            <v>0.09</v>
          </cell>
          <cell r="F73">
            <v>0.54</v>
          </cell>
        </row>
        <row r="74">
          <cell r="A74">
            <v>30200</v>
          </cell>
          <cell r="B74" t="str">
            <v>Reforço de Sub-Leito</v>
          </cell>
          <cell r="D74">
            <v>0</v>
          </cell>
          <cell r="E74">
            <v>0</v>
          </cell>
        </row>
        <row r="75">
          <cell r="A75">
            <v>30201</v>
          </cell>
          <cell r="B75" t="str">
            <v>Escavação de Jazida - Solo para Sub-Base</v>
          </cell>
          <cell r="C75" t="str">
            <v>m³</v>
          </cell>
          <cell r="D75">
            <v>2.57</v>
          </cell>
          <cell r="E75">
            <v>0</v>
          </cell>
          <cell r="F75">
            <v>2.57</v>
          </cell>
        </row>
        <row r="76">
          <cell r="A76">
            <v>30202</v>
          </cell>
          <cell r="B76" t="str">
            <v>Transporte de Material 1ª/2ª Cat. até 2 km</v>
          </cell>
          <cell r="C76" t="str">
            <v>m³ x km</v>
          </cell>
          <cell r="D76">
            <v>0.92</v>
          </cell>
          <cell r="E76">
            <v>0</v>
          </cell>
          <cell r="F76">
            <v>0.92</v>
          </cell>
        </row>
        <row r="77">
          <cell r="A77">
            <v>30203</v>
          </cell>
          <cell r="B77" t="str">
            <v>Transporte de Material 1ª/2ª Cat. até 5 km</v>
          </cell>
          <cell r="C77" t="str">
            <v>m³ x km</v>
          </cell>
          <cell r="D77">
            <v>0.73</v>
          </cell>
          <cell r="E77">
            <v>0</v>
          </cell>
          <cell r="F77">
            <v>0.73</v>
          </cell>
        </row>
        <row r="78">
          <cell r="A78">
            <v>30204</v>
          </cell>
          <cell r="B78" t="str">
            <v>Transporte de Material 1ª/2ª Cat. até 10 km</v>
          </cell>
          <cell r="C78" t="str">
            <v>m³ x km</v>
          </cell>
          <cell r="D78">
            <v>0.66</v>
          </cell>
          <cell r="E78">
            <v>0</v>
          </cell>
          <cell r="F78">
            <v>0.66</v>
          </cell>
        </row>
        <row r="79">
          <cell r="A79">
            <v>30205</v>
          </cell>
          <cell r="B79" t="str">
            <v>Transporte de Material 1ª/2ª Cat. até 15 km</v>
          </cell>
          <cell r="C79" t="str">
            <v>m³ x km</v>
          </cell>
          <cell r="D79">
            <v>0.57999999999999996</v>
          </cell>
          <cell r="E79">
            <v>0</v>
          </cell>
          <cell r="F79">
            <v>0.57999999999999996</v>
          </cell>
        </row>
        <row r="80">
          <cell r="A80">
            <v>30206</v>
          </cell>
          <cell r="B80" t="str">
            <v>Transporte de Material 1ª/2ª Cat. até 20 km</v>
          </cell>
          <cell r="C80" t="str">
            <v>m³ x km</v>
          </cell>
          <cell r="D80">
            <v>0.56999999999999995</v>
          </cell>
          <cell r="E80">
            <v>0</v>
          </cell>
          <cell r="F80">
            <v>0.56999999999999995</v>
          </cell>
        </row>
        <row r="81">
          <cell r="A81">
            <v>30207</v>
          </cell>
          <cell r="B81" t="str">
            <v>Transporte de Material 1ª/2ª Cat. até 25 km</v>
          </cell>
          <cell r="C81" t="str">
            <v>m³ x km</v>
          </cell>
          <cell r="D81">
            <v>0.56999999999999995</v>
          </cell>
          <cell r="E81">
            <v>0</v>
          </cell>
          <cell r="F81">
            <v>0.56999999999999995</v>
          </cell>
        </row>
        <row r="82">
          <cell r="A82">
            <v>30208</v>
          </cell>
          <cell r="B82" t="str">
            <v>Transporte de Material 1ª/2ª Cat. até 30 km</v>
          </cell>
          <cell r="C82" t="str">
            <v>m³ x km</v>
          </cell>
          <cell r="D82">
            <v>0.55000000000000004</v>
          </cell>
          <cell r="E82">
            <v>0</v>
          </cell>
          <cell r="F82">
            <v>0.55000000000000004</v>
          </cell>
        </row>
        <row r="83">
          <cell r="A83">
            <v>30209</v>
          </cell>
          <cell r="B83" t="str">
            <v>Compactação de Material para Reforço de Sub-Leito</v>
          </cell>
          <cell r="C83" t="str">
            <v>m³</v>
          </cell>
          <cell r="D83">
            <v>1.1299999999999999</v>
          </cell>
          <cell r="E83">
            <v>0.15</v>
          </cell>
          <cell r="F83">
            <v>1.2799999999999998</v>
          </cell>
        </row>
        <row r="84">
          <cell r="A84">
            <v>30210</v>
          </cell>
          <cell r="B84" t="str">
            <v>Reforço de Sub-Leito com Bica-Corrida</v>
          </cell>
          <cell r="C84" t="str">
            <v>m³</v>
          </cell>
          <cell r="D84">
            <v>40.799999999999997</v>
          </cell>
          <cell r="E84">
            <v>1.1100000000000001</v>
          </cell>
          <cell r="F84">
            <v>41.91</v>
          </cell>
        </row>
        <row r="85">
          <cell r="A85">
            <v>30300</v>
          </cell>
          <cell r="B85" t="str">
            <v>Base ou Sub-Base</v>
          </cell>
          <cell r="D85">
            <v>0</v>
          </cell>
          <cell r="E85">
            <v>0</v>
          </cell>
        </row>
        <row r="86">
          <cell r="A86">
            <v>30301</v>
          </cell>
          <cell r="B86" t="str">
            <v>Sub-Base Solo - 2,5% Cimento, excluindo Solo</v>
          </cell>
          <cell r="C86" t="str">
            <v>m³</v>
          </cell>
          <cell r="D86">
            <v>21.03</v>
          </cell>
          <cell r="E86">
            <v>0.68</v>
          </cell>
          <cell r="F86">
            <v>21.71</v>
          </cell>
        </row>
        <row r="87">
          <cell r="A87">
            <v>30302</v>
          </cell>
          <cell r="B87" t="str">
            <v>Acréscimo/Redução - 0,5% Cimento p/ Sub-Base Solo</v>
          </cell>
          <cell r="C87" t="str">
            <v>m³</v>
          </cell>
          <cell r="D87">
            <v>1.86</v>
          </cell>
          <cell r="E87">
            <v>0</v>
          </cell>
          <cell r="F87">
            <v>1.86</v>
          </cell>
        </row>
        <row r="88">
          <cell r="A88">
            <v>30303</v>
          </cell>
          <cell r="B88" t="str">
            <v>Base ou Sub-Base de Bica Corrida</v>
          </cell>
          <cell r="C88" t="str">
            <v>m³</v>
          </cell>
          <cell r="D88">
            <v>40.799999999999997</v>
          </cell>
          <cell r="E88">
            <v>0.59</v>
          </cell>
          <cell r="F88">
            <v>41.39</v>
          </cell>
        </row>
        <row r="89">
          <cell r="A89">
            <v>30304</v>
          </cell>
          <cell r="B89" t="str">
            <v>Base de Bica Corrida com 6% de Emulsão em Peso</v>
          </cell>
          <cell r="C89" t="str">
            <v>m³</v>
          </cell>
          <cell r="D89">
            <v>90.54</v>
          </cell>
          <cell r="E89">
            <v>0.28000000000000003</v>
          </cell>
          <cell r="F89">
            <v>90.820000000000007</v>
          </cell>
        </row>
        <row r="90">
          <cell r="A90">
            <v>30305</v>
          </cell>
          <cell r="B90" t="str">
            <v>Acréscimo/Redução - 0,5% Emulsão p/ Bica Corrida</v>
          </cell>
          <cell r="C90" t="str">
            <v>m³</v>
          </cell>
          <cell r="D90">
            <v>4.1399999999999997</v>
          </cell>
          <cell r="E90">
            <v>0</v>
          </cell>
          <cell r="F90">
            <v>4.1399999999999997</v>
          </cell>
        </row>
        <row r="91">
          <cell r="A91">
            <v>30306</v>
          </cell>
          <cell r="B91" t="str">
            <v>Base ou Sub-Base de Pedra Britada</v>
          </cell>
          <cell r="C91" t="str">
            <v>m³</v>
          </cell>
          <cell r="D91">
            <v>40.119999999999997</v>
          </cell>
          <cell r="E91">
            <v>0.59</v>
          </cell>
          <cell r="F91">
            <v>40.71</v>
          </cell>
        </row>
        <row r="92">
          <cell r="A92">
            <v>30307</v>
          </cell>
          <cell r="B92" t="str">
            <v>Base de Pedra Britada com 2,5% de Emulsão em Peso</v>
          </cell>
          <cell r="C92" t="str">
            <v>m³</v>
          </cell>
          <cell r="D92">
            <v>66.31</v>
          </cell>
          <cell r="E92">
            <v>1.1100000000000001</v>
          </cell>
          <cell r="F92">
            <v>67.42</v>
          </cell>
        </row>
        <row r="93">
          <cell r="A93">
            <v>30308</v>
          </cell>
          <cell r="B93" t="str">
            <v>Acréscimo/Redução - 0,5% Emulsão p/ Pedra Britada</v>
          </cell>
          <cell r="C93" t="str">
            <v>m³</v>
          </cell>
          <cell r="D93">
            <v>4.1399999999999997</v>
          </cell>
          <cell r="E93">
            <v>0</v>
          </cell>
          <cell r="F93">
            <v>4.1399999999999997</v>
          </cell>
        </row>
        <row r="94">
          <cell r="A94">
            <v>30309</v>
          </cell>
          <cell r="B94" t="str">
            <v>Base ou Sub-Base de Pedra Rachão</v>
          </cell>
          <cell r="C94" t="str">
            <v>m³</v>
          </cell>
          <cell r="D94">
            <v>36.72</v>
          </cell>
          <cell r="E94">
            <v>0.62</v>
          </cell>
          <cell r="F94">
            <v>37.339999999999996</v>
          </cell>
        </row>
        <row r="95">
          <cell r="A95">
            <v>30310</v>
          </cell>
          <cell r="B95" t="str">
            <v>Base de Macadame Hidráulico</v>
          </cell>
          <cell r="C95" t="str">
            <v>m³</v>
          </cell>
          <cell r="D95">
            <v>48.2</v>
          </cell>
          <cell r="E95">
            <v>2.66</v>
          </cell>
          <cell r="F95">
            <v>50.86</v>
          </cell>
        </row>
        <row r="96">
          <cell r="A96">
            <v>30311</v>
          </cell>
          <cell r="B96" t="str">
            <v>Base de Macadame Betuminoso</v>
          </cell>
          <cell r="C96" t="str">
            <v>m³</v>
          </cell>
          <cell r="D96">
            <v>80.180000000000007</v>
          </cell>
          <cell r="E96">
            <v>2.66</v>
          </cell>
          <cell r="F96">
            <v>82.84</v>
          </cell>
        </row>
        <row r="97">
          <cell r="A97">
            <v>30312</v>
          </cell>
          <cell r="B97" t="str">
            <v>Base ou Sub-Base de Brita Graduada Simples</v>
          </cell>
          <cell r="C97" t="str">
            <v>m³</v>
          </cell>
          <cell r="D97">
            <v>40.74</v>
          </cell>
          <cell r="E97">
            <v>0.89</v>
          </cell>
          <cell r="F97">
            <v>41.63</v>
          </cell>
        </row>
        <row r="98">
          <cell r="A98">
            <v>30314</v>
          </cell>
          <cell r="B98" t="str">
            <v>Base de Brita Graduada Tratada com 5% de Cimento em Peso</v>
          </cell>
          <cell r="C98" t="str">
            <v>m³</v>
          </cell>
          <cell r="D98">
            <v>76.650000000000006</v>
          </cell>
          <cell r="E98">
            <v>0.89</v>
          </cell>
          <cell r="F98">
            <v>77.540000000000006</v>
          </cell>
        </row>
        <row r="99">
          <cell r="A99">
            <v>30316</v>
          </cell>
          <cell r="B99" t="str">
            <v xml:space="preserve">Acréscimo/Redução - 0,5% Cimento p/ BGTC </v>
          </cell>
          <cell r="C99" t="str">
            <v>m³</v>
          </cell>
          <cell r="D99">
            <v>1.92</v>
          </cell>
          <cell r="E99">
            <v>0</v>
          </cell>
          <cell r="F99">
            <v>1.92</v>
          </cell>
        </row>
        <row r="100">
          <cell r="A100">
            <v>30400</v>
          </cell>
          <cell r="B100" t="str">
            <v>Capa Selante</v>
          </cell>
          <cell r="D100">
            <v>0</v>
          </cell>
          <cell r="E100">
            <v>0</v>
          </cell>
        </row>
        <row r="101">
          <cell r="A101">
            <v>30401</v>
          </cell>
          <cell r="B101" t="str">
            <v>Capa Selante</v>
          </cell>
          <cell r="C101" t="str">
            <v>m²</v>
          </cell>
          <cell r="D101">
            <v>0.62</v>
          </cell>
          <cell r="E101">
            <v>0.12</v>
          </cell>
          <cell r="F101">
            <v>0.74</v>
          </cell>
        </row>
        <row r="102">
          <cell r="A102">
            <v>30500</v>
          </cell>
          <cell r="B102" t="str">
            <v>Pré-Misturado</v>
          </cell>
          <cell r="D102">
            <v>0</v>
          </cell>
          <cell r="E102">
            <v>0</v>
          </cell>
        </row>
        <row r="103">
          <cell r="A103">
            <v>30501</v>
          </cell>
          <cell r="B103" t="str">
            <v>Pré-Misturado à Frio - Terceiros</v>
          </cell>
          <cell r="C103" t="str">
            <v>m³</v>
          </cell>
          <cell r="D103">
            <v>102.65</v>
          </cell>
          <cell r="E103">
            <v>2.2799999999999998</v>
          </cell>
          <cell r="F103">
            <v>104.93</v>
          </cell>
        </row>
        <row r="104">
          <cell r="A104">
            <v>30502</v>
          </cell>
          <cell r="B104" t="str">
            <v>Pré-Misturado à Frio - Usinado</v>
          </cell>
          <cell r="C104" t="str">
            <v>m³</v>
          </cell>
          <cell r="D104">
            <v>91.64</v>
          </cell>
          <cell r="E104">
            <v>2.2799999999999998</v>
          </cell>
          <cell r="F104">
            <v>93.92</v>
          </cell>
        </row>
        <row r="105">
          <cell r="A105">
            <v>30503</v>
          </cell>
          <cell r="B105" t="str">
            <v>Pré-Misturado à Quente - Terceiros</v>
          </cell>
          <cell r="C105" t="str">
            <v>m³</v>
          </cell>
          <cell r="D105">
            <v>119.29</v>
          </cell>
          <cell r="E105">
            <v>3.52</v>
          </cell>
          <cell r="F105">
            <v>122.81</v>
          </cell>
        </row>
        <row r="106">
          <cell r="A106">
            <v>30504</v>
          </cell>
          <cell r="B106" t="str">
            <v>Pré-Misturado à Quente - Usinado</v>
          </cell>
          <cell r="C106" t="str">
            <v>m³</v>
          </cell>
          <cell r="D106">
            <v>103.72</v>
          </cell>
          <cell r="E106">
            <v>3.52</v>
          </cell>
          <cell r="F106">
            <v>107.24</v>
          </cell>
        </row>
        <row r="107">
          <cell r="A107">
            <v>30600</v>
          </cell>
          <cell r="B107" t="str">
            <v>Imprimadura Betuminosa</v>
          </cell>
          <cell r="D107">
            <v>0</v>
          </cell>
          <cell r="E107">
            <v>0</v>
          </cell>
        </row>
        <row r="108">
          <cell r="A108">
            <v>30601</v>
          </cell>
          <cell r="B108" t="str">
            <v>Imprimadura Betuminosa - taxa &lt;= 0,7 kg/m²</v>
          </cell>
          <cell r="C108" t="str">
            <v>m²</v>
          </cell>
          <cell r="D108">
            <v>0.24</v>
          </cell>
          <cell r="E108">
            <v>0.03</v>
          </cell>
          <cell r="F108">
            <v>0.27</v>
          </cell>
        </row>
        <row r="109">
          <cell r="A109">
            <v>30602</v>
          </cell>
          <cell r="B109" t="str">
            <v>Imprimadura Betuminosa - 0,7 &lt; taxa &lt;= 1,5 kg/m² - Ligante</v>
          </cell>
          <cell r="C109" t="str">
            <v>m²</v>
          </cell>
          <cell r="D109">
            <v>0.38</v>
          </cell>
          <cell r="E109">
            <v>0.03</v>
          </cell>
          <cell r="F109">
            <v>0.41000000000000003</v>
          </cell>
        </row>
        <row r="110">
          <cell r="A110">
            <v>30603</v>
          </cell>
          <cell r="B110" t="str">
            <v>Imprimadura Betuminosa - taxa &gt; 1,5 kg/m² - Impermeabilizante</v>
          </cell>
          <cell r="C110" t="str">
            <v>m²</v>
          </cell>
          <cell r="D110">
            <v>0.53</v>
          </cell>
          <cell r="E110">
            <v>0.03</v>
          </cell>
          <cell r="F110">
            <v>0.56000000000000005</v>
          </cell>
        </row>
        <row r="111">
          <cell r="A111">
            <v>30700</v>
          </cell>
          <cell r="B111" t="str">
            <v>Concreto Betuminoso</v>
          </cell>
          <cell r="D111">
            <v>0</v>
          </cell>
          <cell r="E111">
            <v>0</v>
          </cell>
        </row>
        <row r="112">
          <cell r="A112">
            <v>30701</v>
          </cell>
          <cell r="B112" t="str">
            <v>Concreto Betuminoso Usinado à Quente Faixa B - Terceiros</v>
          </cell>
          <cell r="C112" t="str">
            <v>m³</v>
          </cell>
          <cell r="D112">
            <v>133.62</v>
          </cell>
          <cell r="E112">
            <v>4.08</v>
          </cell>
          <cell r="F112">
            <v>137.70000000000002</v>
          </cell>
        </row>
        <row r="113">
          <cell r="A113">
            <v>30702</v>
          </cell>
          <cell r="B113" t="str">
            <v>Concreto Betuminoso Usinado à Quente Faixa B - Usinado</v>
          </cell>
          <cell r="C113" t="str">
            <v>m³</v>
          </cell>
          <cell r="D113">
            <v>115.21</v>
          </cell>
          <cell r="E113">
            <v>4.08</v>
          </cell>
          <cell r="F113">
            <v>119.28999999999999</v>
          </cell>
        </row>
        <row r="114">
          <cell r="A114">
            <v>30703</v>
          </cell>
          <cell r="B114" t="str">
            <v>Concreto Betuminoso Usinado à Quente Faixa C - Terceiros</v>
          </cell>
          <cell r="C114" t="str">
            <v>m³</v>
          </cell>
          <cell r="D114">
            <v>150.88999999999999</v>
          </cell>
          <cell r="E114">
            <v>4.41</v>
          </cell>
          <cell r="F114">
            <v>155.29999999999998</v>
          </cell>
        </row>
        <row r="115">
          <cell r="A115">
            <v>30704</v>
          </cell>
          <cell r="B115" t="str">
            <v>Concreto Betuminoso Usinado à Quente Faixa C - Usinado</v>
          </cell>
          <cell r="C115" t="str">
            <v>m³</v>
          </cell>
          <cell r="D115">
            <v>128.33000000000001</v>
          </cell>
          <cell r="E115">
            <v>4.41</v>
          </cell>
          <cell r="F115">
            <v>132.74</v>
          </cell>
        </row>
        <row r="116">
          <cell r="A116">
            <v>30800</v>
          </cell>
          <cell r="B116" t="str">
            <v>Tratamento Superficial</v>
          </cell>
          <cell r="D116">
            <v>0</v>
          </cell>
          <cell r="E116">
            <v>0</v>
          </cell>
        </row>
        <row r="117">
          <cell r="A117">
            <v>30801</v>
          </cell>
          <cell r="B117" t="str">
            <v>Tratamento Superficial Simples</v>
          </cell>
          <cell r="C117" t="str">
            <v>m²</v>
          </cell>
          <cell r="D117">
            <v>0.78</v>
          </cell>
          <cell r="E117">
            <v>0.12</v>
          </cell>
          <cell r="F117">
            <v>0.9</v>
          </cell>
        </row>
        <row r="118">
          <cell r="A118">
            <v>30802</v>
          </cell>
          <cell r="B118" t="str">
            <v>Tratamento Superficial Duplo</v>
          </cell>
          <cell r="C118" t="str">
            <v>m²</v>
          </cell>
          <cell r="D118">
            <v>1.78</v>
          </cell>
          <cell r="E118">
            <v>0.15</v>
          </cell>
          <cell r="F118">
            <v>1.93</v>
          </cell>
        </row>
        <row r="119">
          <cell r="A119">
            <v>30803</v>
          </cell>
          <cell r="B119" t="str">
            <v>Tratamento Superficial Triplo</v>
          </cell>
          <cell r="C119" t="str">
            <v>m²</v>
          </cell>
          <cell r="D119">
            <v>2.61</v>
          </cell>
          <cell r="E119">
            <v>0.34</v>
          </cell>
          <cell r="F119">
            <v>2.9499999999999997</v>
          </cell>
        </row>
        <row r="120">
          <cell r="A120">
            <v>30900</v>
          </cell>
          <cell r="B120" t="str">
            <v>Pavimento Articulado</v>
          </cell>
          <cell r="D120">
            <v>0</v>
          </cell>
          <cell r="E120">
            <v>0</v>
          </cell>
        </row>
        <row r="121">
          <cell r="A121">
            <v>30901</v>
          </cell>
          <cell r="B121" t="str">
            <v>Pavimento Articulado de Concreto E = 0,06 m</v>
          </cell>
          <cell r="C121" t="str">
            <v>m²</v>
          </cell>
          <cell r="D121">
            <v>36.950000000000003</v>
          </cell>
          <cell r="E121">
            <v>0</v>
          </cell>
          <cell r="F121">
            <v>36.950000000000003</v>
          </cell>
        </row>
        <row r="122">
          <cell r="A122">
            <v>30902</v>
          </cell>
          <cell r="B122" t="str">
            <v>Pavimento Articulado de Concreto E = 0,08 m</v>
          </cell>
          <cell r="C122" t="str">
            <v>m²</v>
          </cell>
          <cell r="D122">
            <v>39.450000000000003</v>
          </cell>
          <cell r="E122">
            <v>0</v>
          </cell>
          <cell r="F122">
            <v>39.450000000000003</v>
          </cell>
        </row>
        <row r="123">
          <cell r="A123">
            <v>30903</v>
          </cell>
          <cell r="B123" t="str">
            <v>Pavimento Articulado de Concreto E = 0,10 m</v>
          </cell>
          <cell r="C123" t="str">
            <v>m²</v>
          </cell>
          <cell r="D123">
            <v>41.18</v>
          </cell>
          <cell r="E123">
            <v>0</v>
          </cell>
          <cell r="F123">
            <v>41.18</v>
          </cell>
        </row>
        <row r="124">
          <cell r="A124">
            <v>31000</v>
          </cell>
          <cell r="B124" t="str">
            <v>Pavimento de Concreto</v>
          </cell>
          <cell r="D124">
            <v>0</v>
          </cell>
          <cell r="E124">
            <v>0</v>
          </cell>
        </row>
        <row r="125">
          <cell r="A125">
            <v>31901</v>
          </cell>
          <cell r="B125" t="str">
            <v>Pav. Concreto sobre Plataforma de Terraplenagem - Manual / Terceiros</v>
          </cell>
          <cell r="C125" t="str">
            <v>m³</v>
          </cell>
          <cell r="D125">
            <v>215.7</v>
          </cell>
          <cell r="E125">
            <v>38.68</v>
          </cell>
          <cell r="F125">
            <v>254.38</v>
          </cell>
        </row>
        <row r="126">
          <cell r="A126">
            <v>31902</v>
          </cell>
          <cell r="B126" t="str">
            <v>Pav. Concreto sobre Plataforma de Terraplenagem - Manual / Usinado</v>
          </cell>
          <cell r="C126" t="str">
            <v>m³</v>
          </cell>
          <cell r="D126">
            <v>180.77</v>
          </cell>
          <cell r="E126">
            <v>51.93</v>
          </cell>
          <cell r="F126">
            <v>232.70000000000002</v>
          </cell>
        </row>
        <row r="127">
          <cell r="A127">
            <v>31903</v>
          </cell>
          <cell r="B127" t="str">
            <v>Pav. Concreto sobre Plataforma de Terraplenagem - Mec. / Terceiros</v>
          </cell>
          <cell r="C127" t="str">
            <v>m³</v>
          </cell>
          <cell r="D127">
            <v>199.27</v>
          </cell>
          <cell r="E127">
            <v>12.89</v>
          </cell>
          <cell r="F127">
            <v>212.16000000000003</v>
          </cell>
        </row>
        <row r="128">
          <cell r="A128">
            <v>31904</v>
          </cell>
          <cell r="B128" t="str">
            <v>Pav. Concreto sobre Plataforma de Terraplenagem - Mec. / Usinado</v>
          </cell>
          <cell r="C128" t="str">
            <v>m³</v>
          </cell>
          <cell r="D128">
            <v>167.98</v>
          </cell>
          <cell r="E128">
            <v>17.309999999999999</v>
          </cell>
          <cell r="F128">
            <v>185.29</v>
          </cell>
        </row>
        <row r="129">
          <cell r="A129">
            <v>31905</v>
          </cell>
          <cell r="B129" t="str">
            <v>Pav. Concreto sobre Plat. Terrap. - Pedágio/Balança - Manual / Terceiros</v>
          </cell>
          <cell r="C129" t="str">
            <v>m³</v>
          </cell>
          <cell r="D129">
            <v>217.93</v>
          </cell>
          <cell r="E129">
            <v>99.36</v>
          </cell>
          <cell r="F129">
            <v>317.29000000000002</v>
          </cell>
        </row>
        <row r="130">
          <cell r="A130">
            <v>31906</v>
          </cell>
          <cell r="B130" t="str">
            <v>Pav. Concreto sobre Plat. Terrap. - Pedágio/Balança - Manual / Usinado</v>
          </cell>
          <cell r="C130" t="str">
            <v>m³</v>
          </cell>
          <cell r="D130">
            <v>200.26</v>
          </cell>
          <cell r="E130">
            <v>70.430000000000007</v>
          </cell>
          <cell r="F130">
            <v>270.69</v>
          </cell>
        </row>
        <row r="131">
          <cell r="A131">
            <v>31907</v>
          </cell>
          <cell r="B131" t="str">
            <v>Pav. Concreto sobre Plat. Terrap. - Pedágio/Balança - Mec. / Terceiros</v>
          </cell>
          <cell r="C131" t="str">
            <v>m³</v>
          </cell>
          <cell r="D131">
            <v>221.04</v>
          </cell>
          <cell r="E131">
            <v>23.34</v>
          </cell>
          <cell r="F131">
            <v>244.38</v>
          </cell>
        </row>
        <row r="132">
          <cell r="A132">
            <v>31908</v>
          </cell>
          <cell r="B132" t="str">
            <v>Pav. Concreto sobre Plat. Terrap. - Pedágio/Balança - Mec. / Usinado</v>
          </cell>
          <cell r="C132" t="str">
            <v>m³</v>
          </cell>
          <cell r="D132">
            <v>189.27</v>
          </cell>
          <cell r="E132">
            <v>34.6</v>
          </cell>
          <cell r="F132">
            <v>223.87</v>
          </cell>
        </row>
        <row r="133">
          <cell r="A133">
            <v>31909</v>
          </cell>
          <cell r="B133" t="str">
            <v>Pavimento de Concreto sobre O.A.E. - Manual / Terceiros</v>
          </cell>
          <cell r="C133" t="str">
            <v>m³</v>
          </cell>
          <cell r="D133">
            <v>259.74</v>
          </cell>
          <cell r="E133">
            <v>123.44</v>
          </cell>
          <cell r="F133">
            <v>383.18</v>
          </cell>
        </row>
        <row r="134">
          <cell r="A134">
            <v>31910</v>
          </cell>
          <cell r="B134" t="str">
            <v>Pavimento de Concreto sobre O.A.E. - Manual / Usinado</v>
          </cell>
          <cell r="C134" t="str">
            <v>m³</v>
          </cell>
          <cell r="D134">
            <v>224.61</v>
          </cell>
          <cell r="E134">
            <v>91.64</v>
          </cell>
          <cell r="F134">
            <v>316.25</v>
          </cell>
        </row>
        <row r="135">
          <cell r="A135">
            <v>31911</v>
          </cell>
          <cell r="B135" t="str">
            <v>Pavimento de Concreto sobre O.A.E. - Mecânico / Terceiros</v>
          </cell>
          <cell r="C135" t="str">
            <v>m³</v>
          </cell>
          <cell r="D135">
            <v>251.86</v>
          </cell>
          <cell r="E135">
            <v>41.51</v>
          </cell>
          <cell r="F135">
            <v>293.37</v>
          </cell>
        </row>
        <row r="136">
          <cell r="A136">
            <v>31912</v>
          </cell>
          <cell r="B136" t="str">
            <v>Pavimento de Concreto sobre O.A.E. - Mecânico / Usinado</v>
          </cell>
          <cell r="C136" t="str">
            <v>m³</v>
          </cell>
          <cell r="D136">
            <v>220.62</v>
          </cell>
          <cell r="E136">
            <v>41.51</v>
          </cell>
          <cell r="F136">
            <v>262.13</v>
          </cell>
        </row>
        <row r="137">
          <cell r="A137">
            <v>31913</v>
          </cell>
          <cell r="B137" t="str">
            <v>Pavimento de Concreto Pobre para Base de Pav. Rígido - Terceiros</v>
          </cell>
          <cell r="C137" t="str">
            <v>m³</v>
          </cell>
          <cell r="D137">
            <v>124.73</v>
          </cell>
          <cell r="E137">
            <v>1.32</v>
          </cell>
          <cell r="F137">
            <v>126.05</v>
          </cell>
        </row>
        <row r="138">
          <cell r="A138">
            <v>31914</v>
          </cell>
          <cell r="B138" t="str">
            <v>Pavimento de Concreto Pobre para Base de Pav. Rígido - Usinado</v>
          </cell>
          <cell r="C138" t="str">
            <v>m³</v>
          </cell>
          <cell r="D138">
            <v>95.46</v>
          </cell>
          <cell r="E138">
            <v>1.32</v>
          </cell>
          <cell r="F138">
            <v>96.779999999999987</v>
          </cell>
        </row>
        <row r="139">
          <cell r="A139">
            <v>40000</v>
          </cell>
          <cell r="B139" t="str">
            <v>Obras de Arte Corrente e Drenagem</v>
          </cell>
          <cell r="D139">
            <v>0</v>
          </cell>
          <cell r="E139">
            <v>0</v>
          </cell>
        </row>
        <row r="140">
          <cell r="A140">
            <v>40100</v>
          </cell>
          <cell r="B140" t="str">
            <v>Escavação de Material</v>
          </cell>
          <cell r="D140">
            <v>0</v>
          </cell>
          <cell r="E140">
            <v>0</v>
          </cell>
        </row>
        <row r="141">
          <cell r="A141">
            <v>40101</v>
          </cell>
          <cell r="B141" t="str">
            <v>Escavação Manual sem Explosivos - Transporte até 100 dam</v>
          </cell>
          <cell r="C141" t="str">
            <v>m³</v>
          </cell>
          <cell r="D141">
            <v>5.62</v>
          </cell>
          <cell r="E141">
            <v>15.39</v>
          </cell>
          <cell r="F141">
            <v>21.01</v>
          </cell>
        </row>
        <row r="142">
          <cell r="A142">
            <v>40102</v>
          </cell>
          <cell r="B142" t="str">
            <v>Escavação Mecânica sem Explosivos - Transporte até 100 dam</v>
          </cell>
          <cell r="C142" t="str">
            <v>m³</v>
          </cell>
          <cell r="D142">
            <v>5.48</v>
          </cell>
          <cell r="E142">
            <v>1.03</v>
          </cell>
          <cell r="F142">
            <v>6.5100000000000007</v>
          </cell>
        </row>
        <row r="143">
          <cell r="A143">
            <v>40103</v>
          </cell>
          <cell r="B143" t="str">
            <v>Escavação Manual com Explosivos - Transporte até 100 dam</v>
          </cell>
          <cell r="C143" t="str">
            <v>m³</v>
          </cell>
          <cell r="D143">
            <v>27.08</v>
          </cell>
          <cell r="E143">
            <v>16.350000000000001</v>
          </cell>
          <cell r="F143">
            <v>43.43</v>
          </cell>
        </row>
        <row r="144">
          <cell r="A144">
            <v>40104</v>
          </cell>
          <cell r="B144" t="str">
            <v>Escavação Mecânica com Explosivos - Transporte até 100 dam</v>
          </cell>
          <cell r="C144" t="str">
            <v>m³</v>
          </cell>
          <cell r="D144">
            <v>17.29</v>
          </cell>
          <cell r="E144">
            <v>5.13</v>
          </cell>
          <cell r="F144">
            <v>22.419999999999998</v>
          </cell>
        </row>
        <row r="145">
          <cell r="A145">
            <v>40105</v>
          </cell>
          <cell r="B145" t="str">
            <v>Escavação Manual sem Explosivos - Transp. até 100 dam - Corta-Rios</v>
          </cell>
          <cell r="C145" t="str">
            <v>m³</v>
          </cell>
          <cell r="D145">
            <v>5.48</v>
          </cell>
          <cell r="E145">
            <v>1.03</v>
          </cell>
          <cell r="F145">
            <v>6.5100000000000007</v>
          </cell>
        </row>
        <row r="146">
          <cell r="A146">
            <v>40106</v>
          </cell>
          <cell r="B146" t="str">
            <v>Escavação Mec. sem Explosivos - Transp. até 100 dam - Corta-Rios</v>
          </cell>
          <cell r="C146" t="str">
            <v>m³</v>
          </cell>
          <cell r="D146">
            <v>5.62</v>
          </cell>
          <cell r="E146">
            <v>15.39</v>
          </cell>
          <cell r="F146">
            <v>21.01</v>
          </cell>
        </row>
        <row r="147">
          <cell r="A147">
            <v>40107</v>
          </cell>
          <cell r="B147" t="str">
            <v>Escavação Mec. com Explosivos - Transp. até 100 dam - Corta-Rios</v>
          </cell>
          <cell r="C147" t="str">
            <v>m³</v>
          </cell>
          <cell r="D147">
            <v>17.29</v>
          </cell>
          <cell r="E147">
            <v>5.13</v>
          </cell>
          <cell r="F147">
            <v>22.419999999999998</v>
          </cell>
        </row>
        <row r="148">
          <cell r="A148">
            <v>40200</v>
          </cell>
          <cell r="B148" t="str">
            <v>Enchimento de Vala</v>
          </cell>
          <cell r="D148">
            <v>0</v>
          </cell>
          <cell r="E148">
            <v>0</v>
          </cell>
        </row>
        <row r="149">
          <cell r="A149">
            <v>40201</v>
          </cell>
          <cell r="B149" t="str">
            <v>Enchimento de Vala com Pedra Britada 1 e 2</v>
          </cell>
          <cell r="C149" t="str">
            <v>m³</v>
          </cell>
          <cell r="D149">
            <v>39.49</v>
          </cell>
          <cell r="E149">
            <v>4.2699999999999996</v>
          </cell>
          <cell r="F149">
            <v>43.760000000000005</v>
          </cell>
        </row>
        <row r="150">
          <cell r="A150">
            <v>40202</v>
          </cell>
          <cell r="B150" t="str">
            <v>Enchimento de Vala com Pedra Britada 3 e 4</v>
          </cell>
          <cell r="C150" t="str">
            <v>m³</v>
          </cell>
          <cell r="D150">
            <v>35.1</v>
          </cell>
          <cell r="E150">
            <v>4.2699999999999996</v>
          </cell>
          <cell r="F150">
            <v>39.370000000000005</v>
          </cell>
        </row>
        <row r="151">
          <cell r="A151">
            <v>40203</v>
          </cell>
          <cell r="B151" t="str">
            <v>Enchimento de Vala com Areia Lavada</v>
          </cell>
          <cell r="C151" t="str">
            <v>m³</v>
          </cell>
          <cell r="D151">
            <v>41.59</v>
          </cell>
          <cell r="E151">
            <v>8.56</v>
          </cell>
          <cell r="F151">
            <v>50.150000000000006</v>
          </cell>
        </row>
        <row r="152">
          <cell r="A152">
            <v>40204</v>
          </cell>
          <cell r="B152" t="str">
            <v>Enchimento de Vala com Pedra Rachão</v>
          </cell>
          <cell r="C152" t="str">
            <v>m³</v>
          </cell>
          <cell r="D152">
            <v>31.59</v>
          </cell>
          <cell r="E152">
            <v>4.2699999999999996</v>
          </cell>
          <cell r="F152">
            <v>35.86</v>
          </cell>
        </row>
        <row r="153">
          <cell r="A153">
            <v>40205</v>
          </cell>
          <cell r="B153" t="str">
            <v>Enchimento de Vala com Bica Corrida</v>
          </cell>
          <cell r="C153" t="str">
            <v>m³</v>
          </cell>
          <cell r="D153">
            <v>35.1</v>
          </cell>
          <cell r="E153">
            <v>4.2699999999999996</v>
          </cell>
          <cell r="F153">
            <v>39.370000000000005</v>
          </cell>
        </row>
        <row r="154">
          <cell r="A154">
            <v>40206</v>
          </cell>
          <cell r="B154" t="str">
            <v>Enchimento de Vala com Concreto fck 9 MPa</v>
          </cell>
          <cell r="C154" t="str">
            <v>m³</v>
          </cell>
          <cell r="D154">
            <v>103.6</v>
          </cell>
          <cell r="E154">
            <v>21.95</v>
          </cell>
          <cell r="F154">
            <v>125.55</v>
          </cell>
        </row>
        <row r="155">
          <cell r="A155">
            <v>40300</v>
          </cell>
          <cell r="B155" t="str">
            <v>Escoramento de Cavas</v>
          </cell>
          <cell r="D155">
            <v>0</v>
          </cell>
          <cell r="E155">
            <v>0</v>
          </cell>
        </row>
        <row r="156">
          <cell r="A156">
            <v>40301</v>
          </cell>
          <cell r="B156" t="str">
            <v>Escoramento Contínuo de Cavas</v>
          </cell>
          <cell r="C156" t="str">
            <v>m²</v>
          </cell>
          <cell r="D156">
            <v>16.36</v>
          </cell>
          <cell r="E156">
            <v>20.440000000000001</v>
          </cell>
          <cell r="F156">
            <v>36.799999999999997</v>
          </cell>
        </row>
        <row r="157">
          <cell r="A157">
            <v>40302</v>
          </cell>
          <cell r="B157" t="str">
            <v>Escoramento Descontínuo de Cavas</v>
          </cell>
          <cell r="C157" t="str">
            <v>m²</v>
          </cell>
          <cell r="D157">
            <v>9.98</v>
          </cell>
          <cell r="E157">
            <v>13.64</v>
          </cell>
          <cell r="F157">
            <v>23.62</v>
          </cell>
        </row>
        <row r="158">
          <cell r="A158">
            <v>40400</v>
          </cell>
          <cell r="B158" t="str">
            <v>Concreto - Fornecimento/Transporte/Lançamento/Adensamento/Cura</v>
          </cell>
          <cell r="D158">
            <v>0</v>
          </cell>
          <cell r="E158">
            <v>0</v>
          </cell>
        </row>
        <row r="159">
          <cell r="A159">
            <v>40401</v>
          </cell>
          <cell r="B159" t="str">
            <v>Concreto fck 7,5 MPa - Terceiros</v>
          </cell>
          <cell r="C159" t="str">
            <v>m³</v>
          </cell>
          <cell r="D159">
            <v>116.52</v>
          </cell>
          <cell r="E159">
            <v>21.95</v>
          </cell>
          <cell r="F159">
            <v>138.47</v>
          </cell>
        </row>
        <row r="160">
          <cell r="A160">
            <v>40402</v>
          </cell>
          <cell r="B160" t="str">
            <v>Concreto fck 7,5 MPa - Usinado</v>
          </cell>
          <cell r="C160" t="str">
            <v>m³</v>
          </cell>
          <cell r="D160">
            <v>78.17</v>
          </cell>
          <cell r="E160">
            <v>21.95</v>
          </cell>
          <cell r="F160">
            <v>100.12</v>
          </cell>
        </row>
        <row r="161">
          <cell r="A161">
            <v>40403</v>
          </cell>
          <cell r="B161" t="str">
            <v>Concreto fck 9 MPa - Terceiros</v>
          </cell>
          <cell r="C161" t="str">
            <v>m³</v>
          </cell>
          <cell r="D161">
            <v>133.63999999999999</v>
          </cell>
          <cell r="E161">
            <v>21.95</v>
          </cell>
          <cell r="F161">
            <v>155.58999999999997</v>
          </cell>
        </row>
        <row r="162">
          <cell r="A162">
            <v>40404</v>
          </cell>
          <cell r="B162" t="str">
            <v>Concreto fck 9 MPa - Usinado</v>
          </cell>
          <cell r="C162" t="str">
            <v>m³</v>
          </cell>
          <cell r="D162">
            <v>106.16</v>
          </cell>
          <cell r="E162">
            <v>21.95</v>
          </cell>
          <cell r="F162">
            <v>128.10999999999999</v>
          </cell>
        </row>
        <row r="163">
          <cell r="A163">
            <v>40405</v>
          </cell>
          <cell r="B163" t="str">
            <v>Concreto fck 10 MPa - Terceiros</v>
          </cell>
          <cell r="C163" t="str">
            <v>m³</v>
          </cell>
          <cell r="D163">
            <v>135.05000000000001</v>
          </cell>
          <cell r="E163">
            <v>21.95</v>
          </cell>
          <cell r="F163">
            <v>157</v>
          </cell>
        </row>
        <row r="164">
          <cell r="A164">
            <v>40406</v>
          </cell>
          <cell r="B164" t="str">
            <v>Concreto fck 10 MPa - Usinado</v>
          </cell>
          <cell r="C164" t="str">
            <v>m³</v>
          </cell>
          <cell r="D164">
            <v>109.89</v>
          </cell>
          <cell r="E164">
            <v>21.95</v>
          </cell>
          <cell r="F164">
            <v>131.84</v>
          </cell>
        </row>
        <row r="165">
          <cell r="A165">
            <v>40407</v>
          </cell>
          <cell r="B165" t="str">
            <v>Concreto fck 15 MPa - Terceiros</v>
          </cell>
          <cell r="C165" t="str">
            <v>m³</v>
          </cell>
          <cell r="D165">
            <v>148.18</v>
          </cell>
          <cell r="E165">
            <v>21.95</v>
          </cell>
          <cell r="F165">
            <v>170.13</v>
          </cell>
        </row>
        <row r="166">
          <cell r="A166">
            <v>40408</v>
          </cell>
          <cell r="B166" t="str">
            <v>Concreto fck 15 MPa - Usinado</v>
          </cell>
          <cell r="C166" t="str">
            <v>m³</v>
          </cell>
          <cell r="D166">
            <v>121.38</v>
          </cell>
          <cell r="E166">
            <v>21.95</v>
          </cell>
          <cell r="F166">
            <v>143.32999999999998</v>
          </cell>
        </row>
        <row r="167">
          <cell r="A167">
            <v>40409</v>
          </cell>
          <cell r="B167" t="str">
            <v>Concreto fck 18 MPa - Terceiros</v>
          </cell>
          <cell r="C167" t="str">
            <v>m³</v>
          </cell>
          <cell r="D167">
            <v>154.63999999999999</v>
          </cell>
          <cell r="E167">
            <v>21.95</v>
          </cell>
          <cell r="F167">
            <v>176.58999999999997</v>
          </cell>
        </row>
        <row r="168">
          <cell r="A168">
            <v>40410</v>
          </cell>
          <cell r="B168" t="str">
            <v>Concreto fck 18 MPa - Usinado</v>
          </cell>
          <cell r="C168" t="str">
            <v>m³</v>
          </cell>
          <cell r="D168">
            <v>126.56</v>
          </cell>
          <cell r="E168">
            <v>21.95</v>
          </cell>
          <cell r="F168">
            <v>148.51</v>
          </cell>
        </row>
        <row r="169">
          <cell r="A169">
            <v>40411</v>
          </cell>
          <cell r="B169" t="str">
            <v>Concreto fck 20 MPa - Terceiros</v>
          </cell>
          <cell r="C169" t="str">
            <v>m³</v>
          </cell>
          <cell r="D169">
            <v>161.63999999999999</v>
          </cell>
          <cell r="E169">
            <v>21.95</v>
          </cell>
          <cell r="F169">
            <v>183.58999999999997</v>
          </cell>
        </row>
        <row r="170">
          <cell r="A170">
            <v>40412</v>
          </cell>
          <cell r="B170" t="str">
            <v>Concreto fck 20 MPa - Usinado</v>
          </cell>
          <cell r="C170" t="str">
            <v>m³</v>
          </cell>
          <cell r="D170">
            <v>129.75</v>
          </cell>
          <cell r="E170">
            <v>21.95</v>
          </cell>
          <cell r="F170">
            <v>151.69999999999999</v>
          </cell>
        </row>
        <row r="171">
          <cell r="A171">
            <v>40413</v>
          </cell>
          <cell r="B171" t="str">
            <v>Concreto fck 21 MPa - Terceiros</v>
          </cell>
          <cell r="C171" t="str">
            <v>m³</v>
          </cell>
          <cell r="D171">
            <v>166.67</v>
          </cell>
          <cell r="E171">
            <v>21.95</v>
          </cell>
          <cell r="F171">
            <v>188.61999999999998</v>
          </cell>
        </row>
        <row r="172">
          <cell r="A172">
            <v>40414</v>
          </cell>
          <cell r="B172" t="str">
            <v>Concreto fck 21 MPa - Usinado</v>
          </cell>
          <cell r="C172" t="str">
            <v>m³</v>
          </cell>
          <cell r="D172">
            <v>131.38</v>
          </cell>
          <cell r="E172">
            <v>21.95</v>
          </cell>
          <cell r="F172">
            <v>153.32999999999998</v>
          </cell>
        </row>
        <row r="173">
          <cell r="A173">
            <v>40415</v>
          </cell>
          <cell r="B173" t="str">
            <v>Concreto fck 22 MPa - Terceiros</v>
          </cell>
          <cell r="C173" t="str">
            <v>m³</v>
          </cell>
          <cell r="D173">
            <v>170.36</v>
          </cell>
          <cell r="E173">
            <v>21.95</v>
          </cell>
          <cell r="F173">
            <v>192.31</v>
          </cell>
        </row>
        <row r="174">
          <cell r="A174">
            <v>40416</v>
          </cell>
          <cell r="B174" t="str">
            <v>Concreto fck 22 MPa - Usinado</v>
          </cell>
          <cell r="C174" t="str">
            <v>m³</v>
          </cell>
          <cell r="D174">
            <v>133.03</v>
          </cell>
          <cell r="E174">
            <v>21.95</v>
          </cell>
          <cell r="F174">
            <v>154.97999999999999</v>
          </cell>
        </row>
        <row r="175">
          <cell r="A175">
            <v>40417</v>
          </cell>
          <cell r="B175" t="str">
            <v>Concreto fck 24 MPa - Terceiros</v>
          </cell>
          <cell r="C175" t="str">
            <v>m³</v>
          </cell>
          <cell r="D175">
            <v>177.3</v>
          </cell>
          <cell r="E175">
            <v>21.95</v>
          </cell>
          <cell r="F175">
            <v>199.25</v>
          </cell>
        </row>
        <row r="176">
          <cell r="A176">
            <v>40418</v>
          </cell>
          <cell r="B176" t="str">
            <v>Concreto fck 24 MPa - Usinado</v>
          </cell>
          <cell r="C176" t="str">
            <v>m³</v>
          </cell>
          <cell r="D176">
            <v>137.24</v>
          </cell>
          <cell r="E176">
            <v>21.95</v>
          </cell>
          <cell r="F176">
            <v>159.19</v>
          </cell>
        </row>
        <row r="177">
          <cell r="A177">
            <v>40419</v>
          </cell>
          <cell r="B177" t="str">
            <v>Concreto fck 26 MPa - Terceiros</v>
          </cell>
          <cell r="C177" t="str">
            <v>m³</v>
          </cell>
          <cell r="D177">
            <v>184.25</v>
          </cell>
          <cell r="E177">
            <v>21.95</v>
          </cell>
          <cell r="F177">
            <v>206.2</v>
          </cell>
        </row>
        <row r="178">
          <cell r="A178">
            <v>40420</v>
          </cell>
          <cell r="B178" t="str">
            <v>Concreto fck 26 MPa - Usinado</v>
          </cell>
          <cell r="C178" t="str">
            <v>m³</v>
          </cell>
          <cell r="D178">
            <v>139.85</v>
          </cell>
          <cell r="E178">
            <v>21.95</v>
          </cell>
          <cell r="F178">
            <v>161.79999999999998</v>
          </cell>
        </row>
        <row r="179">
          <cell r="A179">
            <v>40421</v>
          </cell>
          <cell r="B179" t="str">
            <v>Concreto fck 27 MPa - Terceiros</v>
          </cell>
          <cell r="C179" t="str">
            <v>m³</v>
          </cell>
          <cell r="D179">
            <v>189.31</v>
          </cell>
          <cell r="E179">
            <v>21.95</v>
          </cell>
          <cell r="F179">
            <v>211.26</v>
          </cell>
        </row>
        <row r="180">
          <cell r="A180">
            <v>40422</v>
          </cell>
          <cell r="B180" t="str">
            <v>Concreto fck 27 MPa - Usinado</v>
          </cell>
          <cell r="C180" t="str">
            <v>m³</v>
          </cell>
          <cell r="D180">
            <v>141.52000000000001</v>
          </cell>
          <cell r="E180">
            <v>21.95</v>
          </cell>
          <cell r="F180">
            <v>163.47</v>
          </cell>
        </row>
        <row r="181">
          <cell r="A181">
            <v>40423</v>
          </cell>
          <cell r="B181" t="str">
            <v>Concreto fck 30 MPa - Terceiros</v>
          </cell>
          <cell r="C181" t="str">
            <v>m³</v>
          </cell>
          <cell r="D181">
            <v>196.53</v>
          </cell>
          <cell r="E181">
            <v>21.95</v>
          </cell>
          <cell r="F181">
            <v>218.48</v>
          </cell>
        </row>
        <row r="182">
          <cell r="A182">
            <v>40424</v>
          </cell>
          <cell r="B182" t="str">
            <v>Concreto fck 30 MPa - Usinado</v>
          </cell>
          <cell r="C182" t="str">
            <v>m³</v>
          </cell>
          <cell r="D182">
            <v>146.52000000000001</v>
          </cell>
          <cell r="E182">
            <v>21.95</v>
          </cell>
          <cell r="F182">
            <v>168.47</v>
          </cell>
        </row>
        <row r="183">
          <cell r="A183">
            <v>40425</v>
          </cell>
          <cell r="B183" t="str">
            <v>Concreto Ciclópico - Terceiros</v>
          </cell>
          <cell r="C183" t="str">
            <v>m³</v>
          </cell>
          <cell r="D183">
            <v>133.88999999999999</v>
          </cell>
          <cell r="E183">
            <v>6.59</v>
          </cell>
          <cell r="F183">
            <v>140.47999999999999</v>
          </cell>
        </row>
        <row r="184">
          <cell r="A184">
            <v>40426</v>
          </cell>
          <cell r="B184" t="str">
            <v>Concreto Ciclópico - Usinado</v>
          </cell>
          <cell r="C184" t="str">
            <v>m³</v>
          </cell>
          <cell r="D184">
            <v>115.14</v>
          </cell>
          <cell r="E184">
            <v>6.59</v>
          </cell>
          <cell r="F184">
            <v>121.73</v>
          </cell>
        </row>
        <row r="185">
          <cell r="A185">
            <v>40428</v>
          </cell>
          <cell r="B185" t="str">
            <v>Bombeamento de Concreto - Qualquer Resitência</v>
          </cell>
          <cell r="C185" t="str">
            <v>m³</v>
          </cell>
          <cell r="D185">
            <v>8.76</v>
          </cell>
          <cell r="E185">
            <v>0</v>
          </cell>
          <cell r="F185">
            <v>8.76</v>
          </cell>
        </row>
        <row r="186">
          <cell r="A186">
            <v>40500</v>
          </cell>
          <cell r="B186" t="str">
            <v>Aço para Concreto Armado</v>
          </cell>
          <cell r="D186">
            <v>0</v>
          </cell>
          <cell r="E186">
            <v>0</v>
          </cell>
        </row>
        <row r="187">
          <cell r="A187">
            <v>40501</v>
          </cell>
          <cell r="B187" t="str">
            <v>Aço para Concreto Armado CA-25</v>
          </cell>
          <cell r="C187" t="str">
            <v>kg</v>
          </cell>
          <cell r="D187">
            <v>1.08</v>
          </cell>
          <cell r="E187">
            <v>1.1499999999999999</v>
          </cell>
          <cell r="F187">
            <v>2.23</v>
          </cell>
        </row>
        <row r="188">
          <cell r="A188">
            <v>40502</v>
          </cell>
          <cell r="B188" t="str">
            <v>Aço para Concreto Armado CA-50</v>
          </cell>
          <cell r="C188" t="str">
            <v>kg</v>
          </cell>
          <cell r="D188">
            <v>1.08</v>
          </cell>
          <cell r="E188">
            <v>1.1499999999999999</v>
          </cell>
          <cell r="F188">
            <v>2.23</v>
          </cell>
        </row>
        <row r="189">
          <cell r="A189">
            <v>40503</v>
          </cell>
          <cell r="B189" t="str">
            <v>Aço para Concreto Armado CA-60</v>
          </cell>
          <cell r="C189" t="str">
            <v>kg</v>
          </cell>
          <cell r="D189">
            <v>1.23</v>
          </cell>
          <cell r="E189">
            <v>1.1499999999999999</v>
          </cell>
          <cell r="F189">
            <v>2.38</v>
          </cell>
        </row>
        <row r="190">
          <cell r="A190">
            <v>40600</v>
          </cell>
          <cell r="B190" t="str">
            <v>Forma para Concreto</v>
          </cell>
          <cell r="D190">
            <v>0</v>
          </cell>
          <cell r="E190">
            <v>0</v>
          </cell>
        </row>
        <row r="191">
          <cell r="A191">
            <v>40601</v>
          </cell>
          <cell r="B191" t="str">
            <v>Forma Plana Comum</v>
          </cell>
          <cell r="C191" t="str">
            <v>m²</v>
          </cell>
          <cell r="D191">
            <v>9.8699999999999992</v>
          </cell>
          <cell r="E191">
            <v>18.55</v>
          </cell>
          <cell r="F191">
            <v>28.42</v>
          </cell>
        </row>
        <row r="192">
          <cell r="A192">
            <v>40602</v>
          </cell>
          <cell r="B192" t="str">
            <v>Forma Plana Aparente</v>
          </cell>
          <cell r="C192" t="str">
            <v>m²</v>
          </cell>
          <cell r="D192">
            <v>10.039999999999999</v>
          </cell>
          <cell r="E192">
            <v>24.45</v>
          </cell>
          <cell r="F192">
            <v>34.489999999999995</v>
          </cell>
        </row>
        <row r="193">
          <cell r="A193">
            <v>40603</v>
          </cell>
          <cell r="B193" t="str">
            <v>Forma Plana para Caixão Perdido</v>
          </cell>
          <cell r="C193" t="str">
            <v>m²</v>
          </cell>
          <cell r="D193">
            <v>18.91</v>
          </cell>
          <cell r="E193">
            <v>14.69</v>
          </cell>
          <cell r="F193">
            <v>33.6</v>
          </cell>
        </row>
        <row r="194">
          <cell r="A194">
            <v>40604</v>
          </cell>
          <cell r="B194" t="str">
            <v>Forma Curva Comum</v>
          </cell>
          <cell r="C194" t="str">
            <v>m²</v>
          </cell>
          <cell r="D194">
            <v>10.220000000000001</v>
          </cell>
          <cell r="E194">
            <v>22.26</v>
          </cell>
          <cell r="F194">
            <v>32.480000000000004</v>
          </cell>
        </row>
        <row r="195">
          <cell r="A195">
            <v>40605</v>
          </cell>
          <cell r="B195" t="str">
            <v>Forma Curva Aparente</v>
          </cell>
          <cell r="C195" t="str">
            <v>m²</v>
          </cell>
          <cell r="D195">
            <v>13.01</v>
          </cell>
          <cell r="E195">
            <v>29.38</v>
          </cell>
          <cell r="F195">
            <v>42.39</v>
          </cell>
        </row>
        <row r="196">
          <cell r="A196">
            <v>40606</v>
          </cell>
          <cell r="B196" t="str">
            <v>Forma Plana Especial para Vigas</v>
          </cell>
          <cell r="C196" t="str">
            <v>m²</v>
          </cell>
          <cell r="D196">
            <v>9.98</v>
          </cell>
          <cell r="E196">
            <v>8.1300000000000008</v>
          </cell>
          <cell r="F196">
            <v>18.11</v>
          </cell>
        </row>
        <row r="197">
          <cell r="A197">
            <v>40700</v>
          </cell>
          <cell r="B197" t="str">
            <v>Ensecadeira</v>
          </cell>
          <cell r="D197">
            <v>0</v>
          </cell>
          <cell r="E197">
            <v>0</v>
          </cell>
        </row>
        <row r="198">
          <cell r="A198">
            <v>40701</v>
          </cell>
          <cell r="B198" t="str">
            <v>Ensecadeira Simples</v>
          </cell>
          <cell r="C198" t="str">
            <v>m²</v>
          </cell>
          <cell r="D198">
            <v>55.39</v>
          </cell>
          <cell r="E198">
            <v>15.65</v>
          </cell>
          <cell r="F198">
            <v>71.040000000000006</v>
          </cell>
        </row>
        <row r="199">
          <cell r="A199">
            <v>40702</v>
          </cell>
          <cell r="B199" t="str">
            <v>Ensecadeira Dupla</v>
          </cell>
          <cell r="C199" t="str">
            <v>m²</v>
          </cell>
          <cell r="D199">
            <v>110.78</v>
          </cell>
          <cell r="E199">
            <v>31.25</v>
          </cell>
          <cell r="F199">
            <v>142.03</v>
          </cell>
        </row>
        <row r="200">
          <cell r="A200">
            <v>40800</v>
          </cell>
          <cell r="B200" t="str">
            <v>Enrocamento com Pedra</v>
          </cell>
          <cell r="D200">
            <v>0</v>
          </cell>
          <cell r="E200">
            <v>0</v>
          </cell>
        </row>
        <row r="201">
          <cell r="A201">
            <v>40801</v>
          </cell>
          <cell r="B201" t="str">
            <v>Enrocamento com Pedra Marroada Argamassada</v>
          </cell>
          <cell r="C201" t="str">
            <v>m³</v>
          </cell>
          <cell r="D201">
            <v>98.13</v>
          </cell>
          <cell r="E201">
            <v>79.489999999999995</v>
          </cell>
          <cell r="F201">
            <v>177.62</v>
          </cell>
        </row>
        <row r="202">
          <cell r="A202">
            <v>40802</v>
          </cell>
          <cell r="B202" t="str">
            <v>Enrocamento com Pedra Marroada Arrumada</v>
          </cell>
          <cell r="C202" t="str">
            <v>m³</v>
          </cell>
          <cell r="D202">
            <v>57.32</v>
          </cell>
          <cell r="E202">
            <v>36.950000000000003</v>
          </cell>
          <cell r="F202">
            <v>94.27000000000001</v>
          </cell>
        </row>
        <row r="203">
          <cell r="A203">
            <v>40803</v>
          </cell>
          <cell r="B203" t="str">
            <v>Enrocamento com Pedra Marroada Jogada</v>
          </cell>
          <cell r="C203" t="str">
            <v>m³</v>
          </cell>
          <cell r="D203">
            <v>53.57</v>
          </cell>
          <cell r="E203">
            <v>12.3</v>
          </cell>
          <cell r="F203">
            <v>65.87</v>
          </cell>
        </row>
        <row r="204">
          <cell r="A204">
            <v>40804</v>
          </cell>
          <cell r="B204" t="str">
            <v>Reaterro Apiloado - Compactação</v>
          </cell>
          <cell r="C204" t="str">
            <v>m³</v>
          </cell>
          <cell r="D204">
            <v>7.75</v>
          </cell>
          <cell r="E204">
            <v>5.85</v>
          </cell>
          <cell r="F204">
            <v>13.6</v>
          </cell>
        </row>
        <row r="205">
          <cell r="A205">
            <v>40900</v>
          </cell>
          <cell r="B205" t="str">
            <v>Compactação Manual</v>
          </cell>
          <cell r="D205">
            <v>0</v>
          </cell>
          <cell r="E205">
            <v>0</v>
          </cell>
        </row>
        <row r="206">
          <cell r="A206">
            <v>40901</v>
          </cell>
          <cell r="B206" t="str">
            <v>Compactação Manual / Pneumática para Base de Caixa</v>
          </cell>
          <cell r="C206" t="str">
            <v>m²</v>
          </cell>
          <cell r="D206">
            <v>0.9</v>
          </cell>
          <cell r="E206">
            <v>2.94</v>
          </cell>
          <cell r="F206">
            <v>3.84</v>
          </cell>
        </row>
        <row r="207">
          <cell r="A207">
            <v>40902</v>
          </cell>
          <cell r="B207" t="str">
            <v>Compactação Manual / Pneumática - Reaterro Solo Local</v>
          </cell>
          <cell r="C207" t="str">
            <v>m³</v>
          </cell>
          <cell r="D207">
            <v>1.81</v>
          </cell>
          <cell r="E207">
            <v>5.85</v>
          </cell>
          <cell r="F207">
            <v>7.66</v>
          </cell>
        </row>
        <row r="208">
          <cell r="A208">
            <v>41000</v>
          </cell>
          <cell r="B208" t="str">
            <v>Tubo de Concreto Armado - Fornecimento/Transporte/Assentamento</v>
          </cell>
          <cell r="D208">
            <v>0</v>
          </cell>
          <cell r="E208">
            <v>0</v>
          </cell>
        </row>
        <row r="209">
          <cell r="A209">
            <v>41001</v>
          </cell>
          <cell r="B209" t="str">
            <v>Tubo de Concreto D=0,40m Classe CA-1</v>
          </cell>
          <cell r="C209" t="str">
            <v>m</v>
          </cell>
          <cell r="D209">
            <v>43.28</v>
          </cell>
          <cell r="E209">
            <v>12.51</v>
          </cell>
          <cell r="F209">
            <v>55.79</v>
          </cell>
        </row>
        <row r="210">
          <cell r="A210">
            <v>41002</v>
          </cell>
          <cell r="B210" t="str">
            <v>Tubo de Concreto D=0,40m Classe CA-2</v>
          </cell>
          <cell r="C210" t="str">
            <v>m</v>
          </cell>
          <cell r="D210">
            <v>45.24</v>
          </cell>
          <cell r="E210">
            <v>12.51</v>
          </cell>
          <cell r="F210">
            <v>57.75</v>
          </cell>
        </row>
        <row r="211">
          <cell r="A211">
            <v>41003</v>
          </cell>
          <cell r="B211" t="str">
            <v>Tubo de Concreto D=0,50m Classe CA-1</v>
          </cell>
          <cell r="C211" t="str">
            <v>m</v>
          </cell>
          <cell r="D211">
            <v>52.1</v>
          </cell>
          <cell r="E211">
            <v>13.92</v>
          </cell>
          <cell r="F211">
            <v>66.02</v>
          </cell>
        </row>
        <row r="212">
          <cell r="A212">
            <v>41004</v>
          </cell>
          <cell r="B212" t="str">
            <v>Tubo de Concreto D=0,50m Classe CA-2</v>
          </cell>
          <cell r="C212" t="str">
            <v>m</v>
          </cell>
          <cell r="D212">
            <v>55.47</v>
          </cell>
          <cell r="E212">
            <v>13.92</v>
          </cell>
          <cell r="F212">
            <v>69.39</v>
          </cell>
        </row>
        <row r="213">
          <cell r="A213">
            <v>41005</v>
          </cell>
          <cell r="B213" t="str">
            <v>Tubo de Concreto D=0,50m Classe CA-3</v>
          </cell>
          <cell r="C213" t="str">
            <v>m</v>
          </cell>
          <cell r="D213">
            <v>60.35</v>
          </cell>
          <cell r="E213">
            <v>13.92</v>
          </cell>
          <cell r="F213">
            <v>74.27</v>
          </cell>
        </row>
        <row r="214">
          <cell r="A214">
            <v>41006</v>
          </cell>
          <cell r="B214" t="str">
            <v>Tubo de Concreto D=0,50m Classe CA-4</v>
          </cell>
          <cell r="C214" t="str">
            <v>m</v>
          </cell>
          <cell r="D214">
            <v>70.400000000000006</v>
          </cell>
          <cell r="E214">
            <v>13.92</v>
          </cell>
          <cell r="F214">
            <v>84.320000000000007</v>
          </cell>
        </row>
        <row r="215">
          <cell r="A215">
            <v>41007</v>
          </cell>
          <cell r="B215" t="str">
            <v>Tubo de Concreto D=0,60m Classe CA-1</v>
          </cell>
          <cell r="C215" t="str">
            <v>m</v>
          </cell>
          <cell r="D215">
            <v>55.67</v>
          </cell>
          <cell r="E215">
            <v>15.67</v>
          </cell>
          <cell r="F215">
            <v>71.34</v>
          </cell>
        </row>
        <row r="216">
          <cell r="A216">
            <v>41008</v>
          </cell>
          <cell r="B216" t="str">
            <v>Tubo de Concreto D=0,60m Classe CA-2</v>
          </cell>
          <cell r="C216" t="str">
            <v>m</v>
          </cell>
          <cell r="D216">
            <v>59.36</v>
          </cell>
          <cell r="E216">
            <v>15.67</v>
          </cell>
          <cell r="F216">
            <v>75.03</v>
          </cell>
        </row>
        <row r="217">
          <cell r="A217">
            <v>41009</v>
          </cell>
          <cell r="B217" t="str">
            <v>Tubo de Concreto D=0,60m Classe CA-3</v>
          </cell>
          <cell r="C217" t="str">
            <v>m</v>
          </cell>
          <cell r="D217">
            <v>68.430000000000007</v>
          </cell>
          <cell r="E217">
            <v>15.67</v>
          </cell>
          <cell r="F217">
            <v>84.100000000000009</v>
          </cell>
        </row>
        <row r="218">
          <cell r="A218">
            <v>41010</v>
          </cell>
          <cell r="B218" t="str">
            <v>Tubo de Concreto D=0,60m Classe CA-4</v>
          </cell>
          <cell r="C218" t="str">
            <v>m</v>
          </cell>
          <cell r="D218">
            <v>79.77</v>
          </cell>
          <cell r="E218">
            <v>15.67</v>
          </cell>
          <cell r="F218">
            <v>95.44</v>
          </cell>
        </row>
        <row r="219">
          <cell r="A219">
            <v>41011</v>
          </cell>
          <cell r="B219" t="str">
            <v>Tubo de Concreto D=0,80m Classe CA-1</v>
          </cell>
          <cell r="C219" t="str">
            <v>m</v>
          </cell>
          <cell r="D219">
            <v>91.17</v>
          </cell>
          <cell r="E219">
            <v>20.87</v>
          </cell>
          <cell r="F219">
            <v>112.04</v>
          </cell>
        </row>
        <row r="220">
          <cell r="A220">
            <v>41012</v>
          </cell>
          <cell r="B220" t="str">
            <v>Tubo de Concreto D=0,80m Classe CA-2</v>
          </cell>
          <cell r="C220" t="str">
            <v>m</v>
          </cell>
          <cell r="D220">
            <v>102.53</v>
          </cell>
          <cell r="E220">
            <v>20.87</v>
          </cell>
          <cell r="F220">
            <v>123.4</v>
          </cell>
        </row>
        <row r="221">
          <cell r="A221">
            <v>41013</v>
          </cell>
          <cell r="B221" t="str">
            <v>Tubo de Concreto D=0,80m Classe CA-3</v>
          </cell>
          <cell r="C221" t="str">
            <v>m</v>
          </cell>
          <cell r="D221">
            <v>117.81</v>
          </cell>
          <cell r="E221">
            <v>20.87</v>
          </cell>
          <cell r="F221">
            <v>138.68</v>
          </cell>
        </row>
        <row r="222">
          <cell r="A222">
            <v>41014</v>
          </cell>
          <cell r="B222" t="str">
            <v>Tubo de Concreto D=0,80m Classe CA-4</v>
          </cell>
          <cell r="C222" t="str">
            <v>m</v>
          </cell>
          <cell r="D222">
            <v>138.58000000000001</v>
          </cell>
          <cell r="E222">
            <v>20.87</v>
          </cell>
          <cell r="F222">
            <v>159.45000000000002</v>
          </cell>
        </row>
        <row r="223">
          <cell r="A223">
            <v>41015</v>
          </cell>
          <cell r="B223" t="str">
            <v>Tubo de Concreto D=1,00m Classe CA-1</v>
          </cell>
          <cell r="C223" t="str">
            <v>m</v>
          </cell>
          <cell r="D223">
            <v>140.54</v>
          </cell>
          <cell r="E223">
            <v>28.44</v>
          </cell>
          <cell r="F223">
            <v>168.98</v>
          </cell>
        </row>
        <row r="224">
          <cell r="A224">
            <v>41016</v>
          </cell>
          <cell r="B224" t="str">
            <v>Tubo de Concreto D=1,00m Classe CA-2</v>
          </cell>
          <cell r="C224" t="str">
            <v>m</v>
          </cell>
          <cell r="D224">
            <v>144.76</v>
          </cell>
          <cell r="E224">
            <v>28.44</v>
          </cell>
          <cell r="F224">
            <v>173.2</v>
          </cell>
        </row>
        <row r="225">
          <cell r="A225">
            <v>41017</v>
          </cell>
          <cell r="B225" t="str">
            <v>Tubo de Concreto D=1,00m Classe CA-3</v>
          </cell>
          <cell r="C225" t="str">
            <v>m</v>
          </cell>
          <cell r="D225">
            <v>163.46</v>
          </cell>
          <cell r="E225">
            <v>28.44</v>
          </cell>
          <cell r="F225">
            <v>191.9</v>
          </cell>
        </row>
        <row r="226">
          <cell r="A226">
            <v>41018</v>
          </cell>
          <cell r="B226" t="str">
            <v>Tubo de Concreto D=1,00m Classe CA-4</v>
          </cell>
          <cell r="C226" t="str">
            <v>m</v>
          </cell>
          <cell r="D226">
            <v>174.08</v>
          </cell>
          <cell r="E226">
            <v>28.44</v>
          </cell>
          <cell r="F226">
            <v>202.52</v>
          </cell>
        </row>
        <row r="227">
          <cell r="A227">
            <v>41019</v>
          </cell>
          <cell r="B227" t="str">
            <v>Tubo de Concreto D=1,20m Classe CA-1</v>
          </cell>
          <cell r="C227" t="str">
            <v>m</v>
          </cell>
          <cell r="D227">
            <v>188.74</v>
          </cell>
          <cell r="E227">
            <v>34.75</v>
          </cell>
          <cell r="F227">
            <v>223.49</v>
          </cell>
        </row>
        <row r="228">
          <cell r="A228">
            <v>41020</v>
          </cell>
          <cell r="B228" t="str">
            <v>Tubo de Concreto D=1,20m Classe CA-2</v>
          </cell>
          <cell r="C228" t="str">
            <v>m</v>
          </cell>
          <cell r="D228">
            <v>195.83</v>
          </cell>
          <cell r="E228">
            <v>34.75</v>
          </cell>
          <cell r="F228">
            <v>230.58</v>
          </cell>
        </row>
        <row r="229">
          <cell r="A229">
            <v>41021</v>
          </cell>
          <cell r="B229" t="str">
            <v>Tubo de Concreto D=1,20m Classe CA-3</v>
          </cell>
          <cell r="C229" t="str">
            <v>m</v>
          </cell>
          <cell r="D229">
            <v>239.77</v>
          </cell>
          <cell r="E229">
            <v>34.75</v>
          </cell>
          <cell r="F229">
            <v>274.52</v>
          </cell>
        </row>
        <row r="230">
          <cell r="A230">
            <v>41022</v>
          </cell>
          <cell r="B230" t="str">
            <v>Tubo de Concreto D=1,20m Classe CA-4</v>
          </cell>
          <cell r="C230" t="str">
            <v>m</v>
          </cell>
          <cell r="D230">
            <v>269.54000000000002</v>
          </cell>
          <cell r="E230">
            <v>34.75</v>
          </cell>
          <cell r="F230">
            <v>304.29000000000002</v>
          </cell>
        </row>
        <row r="231">
          <cell r="A231">
            <v>41023</v>
          </cell>
          <cell r="B231" t="str">
            <v>Tubo de Concreto D=1,50m Classe CA-1</v>
          </cell>
          <cell r="C231" t="str">
            <v>m</v>
          </cell>
          <cell r="D231">
            <v>260.01</v>
          </cell>
          <cell r="E231">
            <v>62.6</v>
          </cell>
          <cell r="F231">
            <v>322.61</v>
          </cell>
        </row>
        <row r="232">
          <cell r="A232">
            <v>41024</v>
          </cell>
          <cell r="B232" t="str">
            <v>Tubo de Concreto D=1,50m Classe CA-2</v>
          </cell>
          <cell r="C232" t="str">
            <v>m</v>
          </cell>
          <cell r="D232">
            <v>294.02999999999997</v>
          </cell>
          <cell r="E232">
            <v>62.6</v>
          </cell>
          <cell r="F232">
            <v>356.63</v>
          </cell>
        </row>
        <row r="233">
          <cell r="A233">
            <v>41025</v>
          </cell>
          <cell r="B233" t="str">
            <v>Tubo de Concreto D=1,50m Classe CA-3</v>
          </cell>
          <cell r="C233" t="str">
            <v>m</v>
          </cell>
          <cell r="D233">
            <v>343.64</v>
          </cell>
          <cell r="E233">
            <v>62.6</v>
          </cell>
          <cell r="F233">
            <v>406.24</v>
          </cell>
        </row>
        <row r="234">
          <cell r="A234">
            <v>41026</v>
          </cell>
          <cell r="B234" t="str">
            <v>Tubo de Concreto D=1,50m Classe CA-4</v>
          </cell>
          <cell r="C234" t="str">
            <v>m</v>
          </cell>
          <cell r="D234">
            <v>367.04</v>
          </cell>
          <cell r="E234">
            <v>62.6</v>
          </cell>
          <cell r="F234">
            <v>429.64000000000004</v>
          </cell>
        </row>
        <row r="235">
          <cell r="A235">
            <v>41100</v>
          </cell>
          <cell r="B235" t="str">
            <v>Tubo de Concreto Simples - Fornecimento/Transporte/Assentamento</v>
          </cell>
          <cell r="D235">
            <v>0</v>
          </cell>
          <cell r="E235">
            <v>0</v>
          </cell>
        </row>
        <row r="236">
          <cell r="A236">
            <v>41101</v>
          </cell>
          <cell r="B236" t="str">
            <v>Tubo de Concreto Simples D=0,20m</v>
          </cell>
          <cell r="C236" t="str">
            <v>m</v>
          </cell>
          <cell r="D236">
            <v>17</v>
          </cell>
          <cell r="E236">
            <v>8.94</v>
          </cell>
          <cell r="F236">
            <v>25.939999999999998</v>
          </cell>
        </row>
        <row r="237">
          <cell r="A237">
            <v>41102</v>
          </cell>
          <cell r="B237" t="str">
            <v>Tubo de Concreto Simples D=0,30m</v>
          </cell>
          <cell r="C237" t="str">
            <v>m</v>
          </cell>
          <cell r="D237">
            <v>21.51</v>
          </cell>
          <cell r="E237">
            <v>10.45</v>
          </cell>
          <cell r="F237">
            <v>31.96</v>
          </cell>
        </row>
        <row r="238">
          <cell r="A238">
            <v>41103</v>
          </cell>
          <cell r="B238" t="str">
            <v>Tubo de Concreto Simples D=0,40m</v>
          </cell>
          <cell r="C238" t="str">
            <v>m</v>
          </cell>
          <cell r="D238">
            <v>27.11</v>
          </cell>
          <cell r="E238">
            <v>12.51</v>
          </cell>
          <cell r="F238">
            <v>39.619999999999997</v>
          </cell>
        </row>
        <row r="239">
          <cell r="A239">
            <v>41104</v>
          </cell>
          <cell r="B239" t="str">
            <v>Tubo de Concreto Simples D=0,60m</v>
          </cell>
          <cell r="C239" t="str">
            <v>m</v>
          </cell>
          <cell r="D239">
            <v>46.55</v>
          </cell>
          <cell r="E239">
            <v>16.66</v>
          </cell>
          <cell r="F239">
            <v>63.209999999999994</v>
          </cell>
        </row>
        <row r="240">
          <cell r="A240">
            <v>41200</v>
          </cell>
          <cell r="B240" t="str">
            <v>Tubo de Concreto Perfurado - Fornecimento/Transporte/Assentamento</v>
          </cell>
          <cell r="D240">
            <v>0</v>
          </cell>
          <cell r="E240">
            <v>0</v>
          </cell>
        </row>
        <row r="241">
          <cell r="A241">
            <v>41201</v>
          </cell>
          <cell r="B241" t="str">
            <v>Tubo de Concreto Perfurado D=0,20m</v>
          </cell>
          <cell r="C241" t="str">
            <v>m</v>
          </cell>
          <cell r="D241">
            <v>19.559999999999999</v>
          </cell>
          <cell r="E241">
            <v>8.94</v>
          </cell>
          <cell r="F241">
            <v>28.5</v>
          </cell>
        </row>
        <row r="242">
          <cell r="A242">
            <v>41202</v>
          </cell>
          <cell r="B242" t="str">
            <v>Tubo de Concreto Perfurado D=0,30m</v>
          </cell>
          <cell r="C242" t="str">
            <v>m</v>
          </cell>
          <cell r="D242">
            <v>25.66</v>
          </cell>
          <cell r="E242">
            <v>10.45</v>
          </cell>
          <cell r="F242">
            <v>36.11</v>
          </cell>
        </row>
        <row r="243">
          <cell r="A243">
            <v>41300</v>
          </cell>
          <cell r="B243" t="str">
            <v>Tubo de Flexível Kanaflex - Fornecimento/Transporte/Assentamento</v>
          </cell>
          <cell r="D243">
            <v>0</v>
          </cell>
          <cell r="E243">
            <v>0</v>
          </cell>
        </row>
        <row r="244">
          <cell r="A244">
            <v>41301</v>
          </cell>
          <cell r="B244" t="str">
            <v>Tubo Flexível Kanaflex D=1 1/4"</v>
          </cell>
          <cell r="C244" t="str">
            <v>m</v>
          </cell>
          <cell r="D244">
            <v>1.8</v>
          </cell>
          <cell r="E244">
            <v>2.2000000000000002</v>
          </cell>
          <cell r="F244">
            <v>4</v>
          </cell>
        </row>
        <row r="245">
          <cell r="A245">
            <v>41302</v>
          </cell>
          <cell r="B245" t="str">
            <v>Tubo Flexível Kanaflex D=2"</v>
          </cell>
          <cell r="C245" t="str">
            <v>m</v>
          </cell>
          <cell r="D245">
            <v>4.0999999999999996</v>
          </cell>
          <cell r="E245">
            <v>3.02</v>
          </cell>
          <cell r="F245">
            <v>7.1199999999999992</v>
          </cell>
        </row>
        <row r="246">
          <cell r="A246">
            <v>41303</v>
          </cell>
          <cell r="B246" t="str">
            <v>Tubo Flexível Kanaflex D=3"</v>
          </cell>
          <cell r="C246" t="str">
            <v>m</v>
          </cell>
          <cell r="D246">
            <v>6.52</v>
          </cell>
          <cell r="E246">
            <v>4.82</v>
          </cell>
          <cell r="F246">
            <v>11.34</v>
          </cell>
        </row>
        <row r="247">
          <cell r="A247">
            <v>41304</v>
          </cell>
          <cell r="B247" t="str">
            <v>Tubo Flexível Kanaflex D=4"</v>
          </cell>
          <cell r="C247" t="str">
            <v>m</v>
          </cell>
          <cell r="D247">
            <v>8.2799999999999994</v>
          </cell>
          <cell r="E247">
            <v>5.22</v>
          </cell>
          <cell r="F247">
            <v>13.5</v>
          </cell>
        </row>
        <row r="248">
          <cell r="A248">
            <v>41305</v>
          </cell>
          <cell r="B248" t="str">
            <v>Tubo Flexível Kanaflex D=5"</v>
          </cell>
          <cell r="C248" t="str">
            <v>m</v>
          </cell>
          <cell r="D248">
            <v>10.49</v>
          </cell>
          <cell r="E248">
            <v>7.14</v>
          </cell>
          <cell r="F248">
            <v>17.63</v>
          </cell>
        </row>
        <row r="249">
          <cell r="A249">
            <v>41306</v>
          </cell>
          <cell r="B249" t="str">
            <v>Tubo Flexível Kanaflex D=6"</v>
          </cell>
          <cell r="C249" t="str">
            <v>m</v>
          </cell>
          <cell r="D249">
            <v>40.78</v>
          </cell>
          <cell r="E249">
            <v>9.06</v>
          </cell>
          <cell r="F249">
            <v>49.84</v>
          </cell>
        </row>
        <row r="250">
          <cell r="A250">
            <v>41400</v>
          </cell>
          <cell r="B250" t="str">
            <v>Tubo de PVC Perfurado ou Não - Fornec./Transporte/Assentamento</v>
          </cell>
          <cell r="D250">
            <v>0</v>
          </cell>
          <cell r="E250">
            <v>0</v>
          </cell>
        </row>
        <row r="251">
          <cell r="A251">
            <v>41401</v>
          </cell>
          <cell r="B251" t="str">
            <v>Tubo de PVC Perfurado ou Não D=2"</v>
          </cell>
          <cell r="C251" t="str">
            <v>m</v>
          </cell>
          <cell r="D251">
            <v>3.38</v>
          </cell>
          <cell r="E251">
            <v>3.02</v>
          </cell>
          <cell r="F251">
            <v>6.4</v>
          </cell>
        </row>
        <row r="252">
          <cell r="A252">
            <v>41402</v>
          </cell>
          <cell r="B252" t="str">
            <v>Tubo de PVC Perfurado ou Não D=3"</v>
          </cell>
          <cell r="C252" t="str">
            <v>m</v>
          </cell>
          <cell r="D252">
            <v>6.62</v>
          </cell>
          <cell r="E252">
            <v>4.82</v>
          </cell>
          <cell r="F252">
            <v>11.440000000000001</v>
          </cell>
        </row>
        <row r="253">
          <cell r="A253">
            <v>41403</v>
          </cell>
          <cell r="B253" t="str">
            <v>Tubo de PVC Perfurado ou Não D=4"</v>
          </cell>
          <cell r="C253" t="str">
            <v>m</v>
          </cell>
          <cell r="D253">
            <v>8.76</v>
          </cell>
          <cell r="E253">
            <v>5.22</v>
          </cell>
          <cell r="F253">
            <v>13.98</v>
          </cell>
        </row>
        <row r="254">
          <cell r="A254">
            <v>41404</v>
          </cell>
          <cell r="B254" t="str">
            <v>Tubo de PVC Perfurado ou Não D=6"</v>
          </cell>
          <cell r="C254" t="str">
            <v>m</v>
          </cell>
          <cell r="D254">
            <v>15.01</v>
          </cell>
          <cell r="E254">
            <v>9.06</v>
          </cell>
          <cell r="F254">
            <v>24.07</v>
          </cell>
        </row>
        <row r="255">
          <cell r="A255">
            <v>41500</v>
          </cell>
          <cell r="B255" t="str">
            <v>Tubo Ovóide - Fornecimento/Transporte/Assentamento</v>
          </cell>
          <cell r="D255">
            <v>0</v>
          </cell>
          <cell r="E255">
            <v>0</v>
          </cell>
        </row>
        <row r="256">
          <cell r="A256">
            <v>41501</v>
          </cell>
          <cell r="B256" t="str">
            <v>Tubo Ovóide Seção de 1,78 m²; H=0,50m a 3,00m</v>
          </cell>
          <cell r="C256" t="str">
            <v>m</v>
          </cell>
          <cell r="D256">
            <v>450.25</v>
          </cell>
          <cell r="E256">
            <v>89.44</v>
          </cell>
          <cell r="F256">
            <v>539.69000000000005</v>
          </cell>
        </row>
        <row r="257">
          <cell r="A257">
            <v>41502</v>
          </cell>
          <cell r="B257" t="str">
            <v>Tubo Ovóide Seção de 1,78 m²; H=3,00m a 5,00m</v>
          </cell>
          <cell r="C257" t="str">
            <v>m</v>
          </cell>
          <cell r="D257">
            <v>505.2</v>
          </cell>
          <cell r="E257">
            <v>89.44</v>
          </cell>
          <cell r="F257">
            <v>594.64</v>
          </cell>
        </row>
        <row r="258">
          <cell r="A258">
            <v>41503</v>
          </cell>
          <cell r="B258" t="str">
            <v>Tubo Ovóide Seção de 1,78 m²; H=5,00m a 10,00m</v>
          </cell>
          <cell r="C258" t="str">
            <v>m</v>
          </cell>
          <cell r="D258">
            <v>612.12</v>
          </cell>
          <cell r="E258">
            <v>89.44</v>
          </cell>
          <cell r="F258">
            <v>701.56</v>
          </cell>
        </row>
        <row r="259">
          <cell r="A259">
            <v>41504</v>
          </cell>
          <cell r="B259" t="str">
            <v>Tubo Ovóide Seção de 1,78 m²; H=10,00m a 15,00m</v>
          </cell>
          <cell r="C259" t="str">
            <v>m</v>
          </cell>
          <cell r="D259">
            <v>751.71</v>
          </cell>
          <cell r="E259">
            <v>89.44</v>
          </cell>
          <cell r="F259">
            <v>841.15000000000009</v>
          </cell>
        </row>
        <row r="260">
          <cell r="A260">
            <v>41505</v>
          </cell>
          <cell r="B260" t="str">
            <v>Tubo Ovóide Seção de 1,78 m²; H=15,00m a 20,00m</v>
          </cell>
          <cell r="C260" t="str">
            <v>m</v>
          </cell>
          <cell r="D260">
            <v>796.26</v>
          </cell>
          <cell r="E260">
            <v>89.44</v>
          </cell>
          <cell r="F260">
            <v>885.7</v>
          </cell>
        </row>
        <row r="261">
          <cell r="A261">
            <v>41506</v>
          </cell>
          <cell r="B261" t="str">
            <v>Tubo Ovóide Seção de 2,25 m²; H=0,50m a 3,00m</v>
          </cell>
          <cell r="C261" t="str">
            <v>m</v>
          </cell>
          <cell r="D261">
            <v>652.97</v>
          </cell>
          <cell r="E261">
            <v>125.21</v>
          </cell>
          <cell r="F261">
            <v>778.18000000000006</v>
          </cell>
        </row>
        <row r="262">
          <cell r="A262">
            <v>41507</v>
          </cell>
          <cell r="B262" t="str">
            <v>Tubo Ovóide Seção de 2,25 m²; H=3,00m a 5,00m</v>
          </cell>
          <cell r="C262" t="str">
            <v>m</v>
          </cell>
          <cell r="D262">
            <v>676.73</v>
          </cell>
          <cell r="E262">
            <v>125.21</v>
          </cell>
          <cell r="F262">
            <v>801.94</v>
          </cell>
        </row>
        <row r="263">
          <cell r="A263">
            <v>41508</v>
          </cell>
          <cell r="B263" t="str">
            <v>Tubo Ovóide Seção de 2,25 m²; H=5,00m a 10,00m</v>
          </cell>
          <cell r="C263" t="str">
            <v>m</v>
          </cell>
          <cell r="D263">
            <v>742.07</v>
          </cell>
          <cell r="E263">
            <v>125.21</v>
          </cell>
          <cell r="F263">
            <v>867.28000000000009</v>
          </cell>
        </row>
        <row r="264">
          <cell r="A264">
            <v>41509</v>
          </cell>
          <cell r="B264" t="str">
            <v>Tubo Ovóide Seção de 2,25 m²; H=10,00m a 15,00m</v>
          </cell>
          <cell r="C264" t="str">
            <v>m</v>
          </cell>
          <cell r="D264">
            <v>932.15</v>
          </cell>
          <cell r="E264">
            <v>125.21</v>
          </cell>
          <cell r="F264">
            <v>1057.3599999999999</v>
          </cell>
        </row>
        <row r="265">
          <cell r="A265">
            <v>41510</v>
          </cell>
          <cell r="B265" t="str">
            <v>Tubo Ovóide Seção de 2,25 m²; H=15,00m a 20,00m</v>
          </cell>
          <cell r="C265" t="str">
            <v>m</v>
          </cell>
          <cell r="D265">
            <v>970.76</v>
          </cell>
          <cell r="E265">
            <v>125.21</v>
          </cell>
          <cell r="F265">
            <v>1095.97</v>
          </cell>
        </row>
        <row r="266">
          <cell r="A266">
            <v>41511</v>
          </cell>
          <cell r="B266" t="str">
            <v>Tubo Ovóide Seção de 3,00 m²; H=0,50m a 3,00m</v>
          </cell>
          <cell r="C266" t="str">
            <v>m</v>
          </cell>
          <cell r="D266">
            <v>956.64</v>
          </cell>
          <cell r="E266">
            <v>178.88</v>
          </cell>
          <cell r="F266">
            <v>1135.52</v>
          </cell>
        </row>
        <row r="267">
          <cell r="A267">
            <v>41512</v>
          </cell>
          <cell r="B267" t="str">
            <v>Tubo Ovóide Seção de 3,00 m²; H=3,00m a 5,00m</v>
          </cell>
          <cell r="C267" t="str">
            <v>m</v>
          </cell>
          <cell r="D267">
            <v>1014.55</v>
          </cell>
          <cell r="E267">
            <v>178.88</v>
          </cell>
          <cell r="F267">
            <v>1193.4299999999998</v>
          </cell>
        </row>
        <row r="268">
          <cell r="A268">
            <v>41513</v>
          </cell>
          <cell r="B268" t="str">
            <v>Tubo Ovóide Seção de 3,00 m²; H=5,00m a 10,00m</v>
          </cell>
          <cell r="C268" t="str">
            <v>m</v>
          </cell>
          <cell r="D268">
            <v>1118.5</v>
          </cell>
          <cell r="E268">
            <v>178.88</v>
          </cell>
          <cell r="F268">
            <v>1297.3800000000001</v>
          </cell>
        </row>
        <row r="269">
          <cell r="A269">
            <v>41514</v>
          </cell>
          <cell r="B269" t="str">
            <v>Tubo Ovóide Seção de 3,00 m²; H=10,00m a 15,00m</v>
          </cell>
          <cell r="C269" t="str">
            <v>m</v>
          </cell>
          <cell r="D269">
            <v>1244.73</v>
          </cell>
          <cell r="E269">
            <v>178.88</v>
          </cell>
          <cell r="F269">
            <v>1423.6100000000001</v>
          </cell>
        </row>
        <row r="270">
          <cell r="A270">
            <v>41515</v>
          </cell>
          <cell r="B270" t="str">
            <v>Tubo Ovóide Seção de 3,00 m²; H=15,00m a 20,00m</v>
          </cell>
          <cell r="C270" t="str">
            <v>m</v>
          </cell>
          <cell r="D270">
            <v>1327.89</v>
          </cell>
          <cell r="E270">
            <v>178.88</v>
          </cell>
          <cell r="F270">
            <v>1506.77</v>
          </cell>
        </row>
        <row r="271">
          <cell r="A271">
            <v>41516</v>
          </cell>
          <cell r="B271" t="str">
            <v>Tubo Ovóide Seção de 4,00 m²; H=0,50m a 3,00m</v>
          </cell>
          <cell r="C271" t="str">
            <v>m</v>
          </cell>
          <cell r="D271">
            <v>1216.6300000000001</v>
          </cell>
          <cell r="E271">
            <v>250.41</v>
          </cell>
          <cell r="F271">
            <v>1467.0400000000002</v>
          </cell>
        </row>
        <row r="272">
          <cell r="A272">
            <v>41517</v>
          </cell>
          <cell r="B272" t="str">
            <v>Tubo Ovóide Seção de 4,00 m²; H=3,00m a 5,00m</v>
          </cell>
          <cell r="C272" t="str">
            <v>m</v>
          </cell>
          <cell r="D272">
            <v>1277.52</v>
          </cell>
          <cell r="E272">
            <v>250.41</v>
          </cell>
          <cell r="F272">
            <v>1527.93</v>
          </cell>
        </row>
        <row r="273">
          <cell r="A273">
            <v>41518</v>
          </cell>
          <cell r="B273" t="str">
            <v>Tubo Ovóide Seção de 4,00 m²; H=5,00m a 10,00m</v>
          </cell>
          <cell r="C273" t="str">
            <v>m</v>
          </cell>
          <cell r="D273">
            <v>1400.77</v>
          </cell>
          <cell r="E273">
            <v>250.41</v>
          </cell>
          <cell r="F273">
            <v>1651.18</v>
          </cell>
        </row>
        <row r="274">
          <cell r="A274">
            <v>41519</v>
          </cell>
          <cell r="B274" t="str">
            <v>Tubo Ovóide Seção de 4,00 m²; H=10,00m a 15,00m</v>
          </cell>
          <cell r="C274" t="str">
            <v>m</v>
          </cell>
          <cell r="D274">
            <v>1614.61</v>
          </cell>
          <cell r="E274">
            <v>250.41</v>
          </cell>
          <cell r="F274">
            <v>1865.02</v>
          </cell>
        </row>
        <row r="275">
          <cell r="A275">
            <v>41520</v>
          </cell>
          <cell r="B275" t="str">
            <v>Tubo Ovóide Seção de 4,00 m²; H=15,00m a 20,00m</v>
          </cell>
          <cell r="C275" t="str">
            <v>m</v>
          </cell>
          <cell r="D275">
            <v>1797.27</v>
          </cell>
          <cell r="E275">
            <v>250.41</v>
          </cell>
          <cell r="F275">
            <v>2047.68</v>
          </cell>
        </row>
        <row r="276">
          <cell r="A276">
            <v>41600</v>
          </cell>
          <cell r="B276" t="str">
            <v>Canaleta de Concreto - Fornecimento/Transporte/Assentamento</v>
          </cell>
          <cell r="D276">
            <v>0</v>
          </cell>
          <cell r="E276">
            <v>0</v>
          </cell>
        </row>
        <row r="277">
          <cell r="A277">
            <v>41601</v>
          </cell>
          <cell r="B277" t="str">
            <v>Canaleta de Concreto D=0,20m</v>
          </cell>
          <cell r="C277" t="str">
            <v>m</v>
          </cell>
          <cell r="D277">
            <v>13.1</v>
          </cell>
          <cell r="E277">
            <v>8.94</v>
          </cell>
          <cell r="F277">
            <v>22.04</v>
          </cell>
        </row>
        <row r="278">
          <cell r="A278">
            <v>41602</v>
          </cell>
          <cell r="B278" t="str">
            <v>Canaleta de Concreto D=0,30m</v>
          </cell>
          <cell r="C278" t="str">
            <v>m</v>
          </cell>
          <cell r="D278">
            <v>16.39</v>
          </cell>
          <cell r="E278">
            <v>10.45</v>
          </cell>
          <cell r="F278">
            <v>26.84</v>
          </cell>
        </row>
        <row r="279">
          <cell r="A279">
            <v>41603</v>
          </cell>
          <cell r="B279" t="str">
            <v>Canaleta de Concreto D=0,40m</v>
          </cell>
          <cell r="C279" t="str">
            <v>m</v>
          </cell>
          <cell r="D279">
            <v>20.8</v>
          </cell>
          <cell r="E279">
            <v>12.51</v>
          </cell>
          <cell r="F279">
            <v>33.31</v>
          </cell>
        </row>
        <row r="280">
          <cell r="A280">
            <v>41604</v>
          </cell>
          <cell r="B280" t="str">
            <v>Canaleta de Concreto D=0,60m</v>
          </cell>
          <cell r="C280" t="str">
            <v>m</v>
          </cell>
          <cell r="D280">
            <v>32.200000000000003</v>
          </cell>
          <cell r="E280">
            <v>15.67</v>
          </cell>
          <cell r="F280">
            <v>47.870000000000005</v>
          </cell>
        </row>
        <row r="281">
          <cell r="A281">
            <v>41700</v>
          </cell>
          <cell r="B281" t="str">
            <v>Gabião Revestido de PVC / Preenchimento com Agregados</v>
          </cell>
          <cell r="D281">
            <v>0</v>
          </cell>
          <cell r="E281">
            <v>0</v>
          </cell>
        </row>
        <row r="282">
          <cell r="A282">
            <v>41701</v>
          </cell>
          <cell r="B282" t="str">
            <v>Gabião Tipo Caixa E=0,50m - Revestido com PVC</v>
          </cell>
          <cell r="C282" t="str">
            <v>m³</v>
          </cell>
          <cell r="D282">
            <v>107.39</v>
          </cell>
          <cell r="E282">
            <v>14.09</v>
          </cell>
          <cell r="F282">
            <v>121.48</v>
          </cell>
        </row>
        <row r="283">
          <cell r="A283">
            <v>41702</v>
          </cell>
          <cell r="B283" t="str">
            <v>Gabião Tipo Colchão E=0,17m - Revestido com PVC</v>
          </cell>
          <cell r="C283" t="str">
            <v>m³</v>
          </cell>
          <cell r="D283">
            <v>159.04</v>
          </cell>
          <cell r="E283">
            <v>14.09</v>
          </cell>
          <cell r="F283">
            <v>173.13</v>
          </cell>
        </row>
        <row r="284">
          <cell r="A284">
            <v>41703</v>
          </cell>
          <cell r="B284" t="str">
            <v>Gabião Tipo Colchão E=0,23m - Revestido com PVC</v>
          </cell>
          <cell r="C284" t="str">
            <v>m³</v>
          </cell>
          <cell r="D284">
            <v>137.9</v>
          </cell>
          <cell r="E284">
            <v>14.09</v>
          </cell>
          <cell r="F284">
            <v>151.99</v>
          </cell>
        </row>
        <row r="285">
          <cell r="A285">
            <v>41704</v>
          </cell>
          <cell r="B285" t="str">
            <v>Gabião Tipo Colchão E=0,30m - Revestido com PVC</v>
          </cell>
          <cell r="C285" t="str">
            <v>m³</v>
          </cell>
          <cell r="D285">
            <v>120.37</v>
          </cell>
          <cell r="E285">
            <v>14.09</v>
          </cell>
          <cell r="F285">
            <v>134.46</v>
          </cell>
        </row>
        <row r="286">
          <cell r="A286">
            <v>41705</v>
          </cell>
          <cell r="B286" t="str">
            <v>Gabião Tipo Saco</v>
          </cell>
          <cell r="C286" t="str">
            <v>m³</v>
          </cell>
          <cell r="D286">
            <v>102.8</v>
          </cell>
          <cell r="E286">
            <v>10.6</v>
          </cell>
          <cell r="F286">
            <v>113.39999999999999</v>
          </cell>
        </row>
        <row r="287">
          <cell r="A287">
            <v>41800</v>
          </cell>
          <cell r="B287" t="str">
            <v>Manta Geotextil</v>
          </cell>
          <cell r="D287">
            <v>0</v>
          </cell>
          <cell r="E287">
            <v>0</v>
          </cell>
        </row>
        <row r="288">
          <cell r="A288">
            <v>41801</v>
          </cell>
          <cell r="B288" t="str">
            <v>Manta Geotextil 300g/m²</v>
          </cell>
          <cell r="C288" t="str">
            <v>kg</v>
          </cell>
          <cell r="D288">
            <v>16.12</v>
          </cell>
          <cell r="E288">
            <v>1.49</v>
          </cell>
          <cell r="F288">
            <v>17.61</v>
          </cell>
        </row>
        <row r="289">
          <cell r="A289">
            <v>41900</v>
          </cell>
          <cell r="B289" t="str">
            <v>Junta Elástica</v>
          </cell>
          <cell r="D289">
            <v>0</v>
          </cell>
          <cell r="E289">
            <v>0</v>
          </cell>
        </row>
        <row r="290">
          <cell r="A290">
            <v>41901</v>
          </cell>
          <cell r="B290" t="str">
            <v>Junta Elástica Fungenband O-12</v>
          </cell>
          <cell r="C290" t="str">
            <v>m</v>
          </cell>
          <cell r="D290">
            <v>23.58</v>
          </cell>
          <cell r="E290">
            <v>10.14</v>
          </cell>
          <cell r="F290">
            <v>33.72</v>
          </cell>
        </row>
        <row r="291">
          <cell r="A291">
            <v>41902</v>
          </cell>
          <cell r="B291" t="str">
            <v>Junta Elástica Fungenband O-22</v>
          </cell>
          <cell r="C291" t="str">
            <v>m</v>
          </cell>
          <cell r="D291">
            <v>37.979999999999997</v>
          </cell>
          <cell r="E291">
            <v>10.14</v>
          </cell>
          <cell r="F291">
            <v>48.12</v>
          </cell>
        </row>
        <row r="292">
          <cell r="A292">
            <v>41903</v>
          </cell>
          <cell r="B292" t="str">
            <v>Junta Elástica Fungenband O-35/6</v>
          </cell>
          <cell r="C292" t="str">
            <v>m</v>
          </cell>
          <cell r="D292">
            <v>110.05</v>
          </cell>
          <cell r="E292">
            <v>10.14</v>
          </cell>
          <cell r="F292">
            <v>120.19</v>
          </cell>
        </row>
        <row r="293">
          <cell r="A293">
            <v>41904</v>
          </cell>
          <cell r="B293" t="str">
            <v>Junta Elástica Fungenband O-35/10</v>
          </cell>
          <cell r="C293" t="str">
            <v>m</v>
          </cell>
          <cell r="D293">
            <v>146.91</v>
          </cell>
          <cell r="E293">
            <v>10.14</v>
          </cell>
          <cell r="F293">
            <v>157.05000000000001</v>
          </cell>
        </row>
        <row r="294">
          <cell r="A294">
            <v>41905</v>
          </cell>
          <cell r="B294" t="str">
            <v>Junta Elástica Fungenband M-22</v>
          </cell>
          <cell r="C294" t="str">
            <v>m</v>
          </cell>
          <cell r="D294">
            <v>55.9</v>
          </cell>
          <cell r="E294">
            <v>10.14</v>
          </cell>
          <cell r="F294">
            <v>66.039999999999992</v>
          </cell>
        </row>
        <row r="295">
          <cell r="A295">
            <v>42000</v>
          </cell>
          <cell r="B295" t="str">
            <v>Argamassa</v>
          </cell>
          <cell r="D295">
            <v>0</v>
          </cell>
          <cell r="E295">
            <v>0</v>
          </cell>
        </row>
        <row r="296">
          <cell r="A296">
            <v>42001</v>
          </cell>
          <cell r="B296" t="str">
            <v>Argamassa Cimento/Areia Traço 1:3 E=2cm</v>
          </cell>
          <cell r="C296" t="str">
            <v>m²</v>
          </cell>
          <cell r="D296">
            <v>2.36</v>
          </cell>
          <cell r="E296">
            <v>9.56</v>
          </cell>
          <cell r="F296">
            <v>11.92</v>
          </cell>
        </row>
        <row r="297">
          <cell r="A297">
            <v>42002</v>
          </cell>
          <cell r="B297" t="str">
            <v>Argamassa Cimento/Areia Traço 1:6</v>
          </cell>
          <cell r="C297" t="str">
            <v>m³</v>
          </cell>
          <cell r="D297">
            <v>91.46</v>
          </cell>
          <cell r="E297">
            <v>374.19</v>
          </cell>
          <cell r="F297">
            <v>465.65</v>
          </cell>
        </row>
        <row r="298">
          <cell r="A298">
            <v>42100</v>
          </cell>
          <cell r="B298" t="str">
            <v>Guias / Sarjetas</v>
          </cell>
          <cell r="D298">
            <v>0</v>
          </cell>
          <cell r="E298">
            <v>0</v>
          </cell>
        </row>
        <row r="299">
          <cell r="A299">
            <v>42101</v>
          </cell>
          <cell r="B299" t="str">
            <v>Guia Chapéu Pré-Moldada</v>
          </cell>
          <cell r="C299" t="str">
            <v>un</v>
          </cell>
          <cell r="D299">
            <v>16.07</v>
          </cell>
          <cell r="E299">
            <v>6.64</v>
          </cell>
          <cell r="F299">
            <v>22.71</v>
          </cell>
        </row>
        <row r="300">
          <cell r="A300">
            <v>42102</v>
          </cell>
          <cell r="B300" t="str">
            <v>Guia de Concreto Tipo PMSP</v>
          </cell>
          <cell r="C300" t="str">
            <v>m</v>
          </cell>
          <cell r="D300">
            <v>13.08</v>
          </cell>
          <cell r="E300">
            <v>6.16</v>
          </cell>
          <cell r="F300">
            <v>19.240000000000002</v>
          </cell>
        </row>
        <row r="301">
          <cell r="A301">
            <v>42103</v>
          </cell>
          <cell r="B301" t="str">
            <v>Sarjeta / Sarjetão de Concreto Moldado In Loco</v>
          </cell>
          <cell r="C301" t="str">
            <v>m³</v>
          </cell>
          <cell r="D301">
            <v>249.43</v>
          </cell>
          <cell r="E301">
            <v>32.520000000000003</v>
          </cell>
          <cell r="F301">
            <v>281.95</v>
          </cell>
        </row>
        <row r="302">
          <cell r="A302">
            <v>42104</v>
          </cell>
          <cell r="B302" t="str">
            <v>Telar e Tampão de Ferro Fundido</v>
          </cell>
          <cell r="C302" t="str">
            <v>un</v>
          </cell>
          <cell r="D302">
            <v>168.75</v>
          </cell>
          <cell r="E302">
            <v>5.85</v>
          </cell>
          <cell r="F302">
            <v>174.6</v>
          </cell>
        </row>
        <row r="303">
          <cell r="A303">
            <v>42105</v>
          </cell>
          <cell r="B303" t="str">
            <v>Grelha de Ferro Fundido para Boca de Lobo</v>
          </cell>
          <cell r="C303" t="str">
            <v>un</v>
          </cell>
          <cell r="D303">
            <v>123.5</v>
          </cell>
          <cell r="E303">
            <v>10.039999999999999</v>
          </cell>
          <cell r="F303">
            <v>133.54</v>
          </cell>
        </row>
        <row r="304">
          <cell r="A304">
            <v>42106</v>
          </cell>
          <cell r="B304" t="str">
            <v>Grelha de Concreto Armado 0,10 x 0,94 x 1,20m</v>
          </cell>
          <cell r="C304" t="str">
            <v>un</v>
          </cell>
          <cell r="D304">
            <v>92.77</v>
          </cell>
          <cell r="E304">
            <v>0</v>
          </cell>
          <cell r="F304">
            <v>92.77</v>
          </cell>
        </row>
        <row r="305">
          <cell r="A305">
            <v>42200</v>
          </cell>
          <cell r="B305" t="str">
            <v>Tela Soldada</v>
          </cell>
          <cell r="D305">
            <v>0</v>
          </cell>
          <cell r="E305">
            <v>0</v>
          </cell>
        </row>
        <row r="306">
          <cell r="A306">
            <v>42201</v>
          </cell>
          <cell r="B306" t="str">
            <v>Tela Telcon</v>
          </cell>
          <cell r="C306" t="str">
            <v>kg</v>
          </cell>
          <cell r="D306">
            <v>2.93</v>
          </cell>
          <cell r="E306">
            <v>1.82</v>
          </cell>
          <cell r="F306">
            <v>4.75</v>
          </cell>
        </row>
        <row r="307">
          <cell r="A307">
            <v>42300</v>
          </cell>
          <cell r="B307" t="str">
            <v>Cimbramento / Andaime</v>
          </cell>
          <cell r="D307">
            <v>0</v>
          </cell>
          <cell r="E307">
            <v>0</v>
          </cell>
        </row>
        <row r="308">
          <cell r="A308">
            <v>42301</v>
          </cell>
          <cell r="B308" t="str">
            <v>Andaime Tubular Metálico</v>
          </cell>
          <cell r="C308" t="str">
            <v>m³</v>
          </cell>
          <cell r="D308">
            <v>10.57</v>
          </cell>
          <cell r="E308">
            <v>6.55</v>
          </cell>
          <cell r="F308">
            <v>17.12</v>
          </cell>
        </row>
        <row r="309">
          <cell r="A309">
            <v>42400</v>
          </cell>
          <cell r="B309" t="str">
            <v>Dreno</v>
          </cell>
          <cell r="D309">
            <v>0</v>
          </cell>
          <cell r="E309">
            <v>0</v>
          </cell>
        </row>
        <row r="310">
          <cell r="A310">
            <v>42401</v>
          </cell>
          <cell r="B310" t="str">
            <v>Dreno Profundo Longitudinal</v>
          </cell>
          <cell r="C310" t="str">
            <v>m</v>
          </cell>
          <cell r="D310">
            <v>69.709999999999994</v>
          </cell>
          <cell r="E310">
            <v>18.239999999999998</v>
          </cell>
          <cell r="F310">
            <v>87.949999999999989</v>
          </cell>
        </row>
        <row r="311">
          <cell r="A311">
            <v>42500</v>
          </cell>
          <cell r="B311" t="str">
            <v>Tunnel Liner pelo Método de Túneis</v>
          </cell>
          <cell r="D311">
            <v>0</v>
          </cell>
          <cell r="E311">
            <v>0</v>
          </cell>
        </row>
        <row r="312">
          <cell r="A312">
            <v>42501</v>
          </cell>
          <cell r="B312" t="str">
            <v>Tunnel Liner pelo Método de Túneis D=1,20m e E=2,70mm</v>
          </cell>
          <cell r="C312" t="str">
            <v>m</v>
          </cell>
          <cell r="D312">
            <v>1083</v>
          </cell>
          <cell r="E312">
            <v>0</v>
          </cell>
          <cell r="F312">
            <v>1083</v>
          </cell>
        </row>
        <row r="313">
          <cell r="A313">
            <v>42502</v>
          </cell>
          <cell r="B313" t="str">
            <v>Tunnel Liner pelo Método de Túneis D=1,20m e E=3,40mm</v>
          </cell>
          <cell r="C313" t="str">
            <v>m</v>
          </cell>
          <cell r="D313">
            <v>1138</v>
          </cell>
          <cell r="E313">
            <v>0</v>
          </cell>
          <cell r="F313">
            <v>1138</v>
          </cell>
        </row>
        <row r="314">
          <cell r="A314">
            <v>42503</v>
          </cell>
          <cell r="B314" t="str">
            <v>Tunnel Liner pelo Método de Túneis D=1,20m e E=4,70mm</v>
          </cell>
          <cell r="C314" t="str">
            <v>m</v>
          </cell>
          <cell r="D314">
            <v>1260.99</v>
          </cell>
          <cell r="E314">
            <v>0</v>
          </cell>
          <cell r="F314">
            <v>1260.99</v>
          </cell>
        </row>
        <row r="315">
          <cell r="A315">
            <v>42504</v>
          </cell>
          <cell r="B315" t="str">
            <v>Tunnel Liner pelo Método de Túneis D=1,40m e E=2,70mm</v>
          </cell>
          <cell r="C315" t="str">
            <v>m</v>
          </cell>
          <cell r="D315">
            <v>1285</v>
          </cell>
          <cell r="E315">
            <v>0</v>
          </cell>
          <cell r="F315">
            <v>1285</v>
          </cell>
        </row>
        <row r="316">
          <cell r="A316">
            <v>42505</v>
          </cell>
          <cell r="B316" t="str">
            <v>Tunnel Liner pelo Método de Túneis D=1,40m e E=3,40mm</v>
          </cell>
          <cell r="C316" t="str">
            <v>m</v>
          </cell>
          <cell r="D316">
            <v>1350</v>
          </cell>
          <cell r="E316">
            <v>0</v>
          </cell>
          <cell r="F316">
            <v>1350</v>
          </cell>
        </row>
        <row r="317">
          <cell r="A317">
            <v>42506</v>
          </cell>
          <cell r="B317" t="str">
            <v>Tunnel Liner pelo Método de Túneis D=1,40m e E=4,70mm</v>
          </cell>
          <cell r="C317" t="str">
            <v>m</v>
          </cell>
          <cell r="D317">
            <v>1495</v>
          </cell>
          <cell r="E317">
            <v>0</v>
          </cell>
          <cell r="F317">
            <v>1495</v>
          </cell>
        </row>
        <row r="318">
          <cell r="A318">
            <v>42507</v>
          </cell>
          <cell r="B318" t="str">
            <v>Tunnel Liner pelo Método de Túneis D=1,60m e E=2,70mm</v>
          </cell>
          <cell r="C318" t="str">
            <v>m</v>
          </cell>
          <cell r="D318">
            <v>1445.01</v>
          </cell>
          <cell r="E318">
            <v>0</v>
          </cell>
          <cell r="F318">
            <v>1445.01</v>
          </cell>
        </row>
        <row r="319">
          <cell r="A319">
            <v>42508</v>
          </cell>
          <cell r="B319" t="str">
            <v>Tunnel Liner pelo Método de Túneis D=1,60m e E=3,40mm</v>
          </cell>
          <cell r="C319" t="str">
            <v>m</v>
          </cell>
          <cell r="D319">
            <v>1520.01</v>
          </cell>
          <cell r="E319">
            <v>0</v>
          </cell>
          <cell r="F319">
            <v>1520.01</v>
          </cell>
        </row>
        <row r="320">
          <cell r="A320">
            <v>42509</v>
          </cell>
          <cell r="B320" t="str">
            <v>Tunnel Liner pelo Método de Túneis D=1,60m e E=4,70mm</v>
          </cell>
          <cell r="C320" t="str">
            <v>m</v>
          </cell>
          <cell r="D320">
            <v>1686</v>
          </cell>
          <cell r="E320">
            <v>0</v>
          </cell>
          <cell r="F320">
            <v>1686</v>
          </cell>
        </row>
        <row r="321">
          <cell r="A321">
            <v>42510</v>
          </cell>
          <cell r="B321" t="str">
            <v>Tunnel Liner pelo Método de Túneis D=1,60m e E=6,30mm</v>
          </cell>
          <cell r="C321" t="str">
            <v>m</v>
          </cell>
          <cell r="D321">
            <v>1867.01</v>
          </cell>
          <cell r="E321">
            <v>0</v>
          </cell>
          <cell r="F321">
            <v>1867.01</v>
          </cell>
        </row>
        <row r="322">
          <cell r="A322">
            <v>42511</v>
          </cell>
          <cell r="B322" t="str">
            <v>Tunnel Liner pelo Método de Túneis D=1,80m e E=2,70mm</v>
          </cell>
          <cell r="C322" t="str">
            <v>m</v>
          </cell>
          <cell r="D322">
            <v>1651</v>
          </cell>
          <cell r="E322">
            <v>0</v>
          </cell>
          <cell r="F322">
            <v>1651</v>
          </cell>
        </row>
        <row r="323">
          <cell r="A323">
            <v>42512</v>
          </cell>
          <cell r="B323" t="str">
            <v>Tunnel Liner pelo Método de Túneis D=1,80m e E=3,40mm</v>
          </cell>
          <cell r="C323" t="str">
            <v>m</v>
          </cell>
          <cell r="D323">
            <v>1732</v>
          </cell>
          <cell r="E323">
            <v>0</v>
          </cell>
          <cell r="F323">
            <v>1732</v>
          </cell>
        </row>
        <row r="324">
          <cell r="A324">
            <v>42513</v>
          </cell>
          <cell r="B324" t="str">
            <v>Tunnel Liner pelo Método de Túneis D=1,80m e E=4,70mm</v>
          </cell>
          <cell r="C324" t="str">
            <v>m</v>
          </cell>
          <cell r="D324">
            <v>1920</v>
          </cell>
          <cell r="E324">
            <v>0</v>
          </cell>
          <cell r="F324">
            <v>1920</v>
          </cell>
        </row>
        <row r="325">
          <cell r="A325">
            <v>42514</v>
          </cell>
          <cell r="B325" t="str">
            <v>Tunnel Liner pelo Método de Túneis D=1,80m e E=6,30mm</v>
          </cell>
          <cell r="C325" t="str">
            <v>m</v>
          </cell>
          <cell r="D325">
            <v>2128.0100000000002</v>
          </cell>
          <cell r="E325">
            <v>0</v>
          </cell>
          <cell r="F325">
            <v>2128.0100000000002</v>
          </cell>
        </row>
        <row r="326">
          <cell r="A326">
            <v>42515</v>
          </cell>
          <cell r="B326" t="str">
            <v>Tunnel Liner pelo Método de Túneis D=2,00m e E=2,70mm</v>
          </cell>
          <cell r="C326" t="str">
            <v>m</v>
          </cell>
          <cell r="D326">
            <v>1810</v>
          </cell>
          <cell r="E326">
            <v>0</v>
          </cell>
          <cell r="F326">
            <v>1810</v>
          </cell>
        </row>
        <row r="327">
          <cell r="A327">
            <v>42516</v>
          </cell>
          <cell r="B327" t="str">
            <v>Tunnel Liner pelo Método de Túneis D=2,00m e E=3,40mm</v>
          </cell>
          <cell r="C327" t="str">
            <v>m</v>
          </cell>
          <cell r="D327">
            <v>1902.99</v>
          </cell>
          <cell r="E327">
            <v>0</v>
          </cell>
          <cell r="F327">
            <v>1902.99</v>
          </cell>
        </row>
        <row r="328">
          <cell r="A328">
            <v>42517</v>
          </cell>
          <cell r="B328" t="str">
            <v>Tunnel Liner pelo Método de Túneis D=2,00m e E=4,70mm</v>
          </cell>
          <cell r="C328" t="str">
            <v>m</v>
          </cell>
          <cell r="D328">
            <v>2107</v>
          </cell>
          <cell r="E328">
            <v>0</v>
          </cell>
          <cell r="F328">
            <v>2107</v>
          </cell>
        </row>
        <row r="329">
          <cell r="A329">
            <v>42518</v>
          </cell>
          <cell r="B329" t="str">
            <v>Tunnel Liner pelo Método de Túneis D=2,00m e E=6,30mm</v>
          </cell>
          <cell r="C329" t="str">
            <v>m</v>
          </cell>
          <cell r="D329">
            <v>2338</v>
          </cell>
          <cell r="E329">
            <v>0</v>
          </cell>
          <cell r="F329">
            <v>2338</v>
          </cell>
        </row>
        <row r="330">
          <cell r="A330">
            <v>42519</v>
          </cell>
          <cell r="B330" t="str">
            <v>Tunnel Liner pelo Método de Túneis D=2,20m e E=2,70mm</v>
          </cell>
          <cell r="C330" t="str">
            <v>m</v>
          </cell>
          <cell r="D330">
            <v>2013</v>
          </cell>
          <cell r="E330">
            <v>0</v>
          </cell>
          <cell r="F330">
            <v>2013</v>
          </cell>
        </row>
        <row r="331">
          <cell r="A331">
            <v>42520</v>
          </cell>
          <cell r="B331" t="str">
            <v>Tunnel Liner pelo Método de Túneis D=2,20m e E=3,40mm</v>
          </cell>
          <cell r="C331" t="str">
            <v>m</v>
          </cell>
          <cell r="D331">
            <v>2115</v>
          </cell>
          <cell r="E331">
            <v>0</v>
          </cell>
          <cell r="F331">
            <v>2115</v>
          </cell>
        </row>
        <row r="332">
          <cell r="A332">
            <v>42521</v>
          </cell>
          <cell r="B332" t="str">
            <v>Tunnel Liner pelo Método de Túneis D=2,20m e E=4,70mm</v>
          </cell>
          <cell r="C332" t="str">
            <v>m</v>
          </cell>
          <cell r="D332">
            <v>2342.0100000000002</v>
          </cell>
          <cell r="E332">
            <v>0</v>
          </cell>
          <cell r="F332">
            <v>2342.0100000000002</v>
          </cell>
        </row>
        <row r="333">
          <cell r="A333">
            <v>42522</v>
          </cell>
          <cell r="B333" t="str">
            <v>Tunnel Liner pelo Método de Túneis D=2,20m e E=6,30mm</v>
          </cell>
          <cell r="C333" t="str">
            <v>m</v>
          </cell>
          <cell r="D333">
            <v>2642</v>
          </cell>
          <cell r="E333">
            <v>0</v>
          </cell>
          <cell r="F333">
            <v>2642</v>
          </cell>
        </row>
        <row r="334">
          <cell r="A334">
            <v>42523</v>
          </cell>
          <cell r="B334" t="str">
            <v>Tunnel Liner pelo Método de Túneis D=2,40m e E=2,70mm</v>
          </cell>
          <cell r="C334" t="str">
            <v>m</v>
          </cell>
          <cell r="D334">
            <v>2175.0100000000002</v>
          </cell>
          <cell r="E334">
            <v>0</v>
          </cell>
          <cell r="F334">
            <v>2175.0100000000002</v>
          </cell>
        </row>
        <row r="335">
          <cell r="A335">
            <v>42524</v>
          </cell>
          <cell r="B335" t="str">
            <v>Tunnel Liner pelo Método de Túneis D=2,40m e E=3,40mm</v>
          </cell>
          <cell r="C335" t="str">
            <v>m</v>
          </cell>
          <cell r="D335">
            <v>2285.0100000000002</v>
          </cell>
          <cell r="E335">
            <v>0</v>
          </cell>
          <cell r="F335">
            <v>2285.0100000000002</v>
          </cell>
        </row>
        <row r="336">
          <cell r="A336">
            <v>42525</v>
          </cell>
          <cell r="B336" t="str">
            <v>Tunnel Liner pelo Método de Túneis D=2,40m e E=4,70mm</v>
          </cell>
          <cell r="C336" t="str">
            <v>m</v>
          </cell>
          <cell r="D336">
            <v>2532.0100000000002</v>
          </cell>
          <cell r="E336">
            <v>0</v>
          </cell>
          <cell r="F336">
            <v>2532.0100000000002</v>
          </cell>
        </row>
        <row r="337">
          <cell r="A337">
            <v>42526</v>
          </cell>
          <cell r="B337" t="str">
            <v>Tunnel Liner pelo Método de Túneis D=2,40m e E=6,30mm</v>
          </cell>
          <cell r="C337" t="str">
            <v>m</v>
          </cell>
          <cell r="D337">
            <v>2806</v>
          </cell>
          <cell r="E337">
            <v>0</v>
          </cell>
          <cell r="F337">
            <v>2806</v>
          </cell>
        </row>
        <row r="338">
          <cell r="A338">
            <v>42527</v>
          </cell>
          <cell r="B338" t="str">
            <v>Tunnel Liner pelo Método de Túneis D=3,80m e E=3,40mm</v>
          </cell>
          <cell r="C338" t="str">
            <v>m</v>
          </cell>
          <cell r="D338">
            <v>4005</v>
          </cell>
          <cell r="E338">
            <v>0</v>
          </cell>
          <cell r="F338">
            <v>4005</v>
          </cell>
        </row>
        <row r="339">
          <cell r="A339">
            <v>42528</v>
          </cell>
          <cell r="B339" t="str">
            <v>Tunnel Liner pelo Método de Túneis D=3,80m e E=4,70mm</v>
          </cell>
          <cell r="C339" t="str">
            <v>m</v>
          </cell>
          <cell r="D339">
            <v>4397</v>
          </cell>
          <cell r="E339">
            <v>0</v>
          </cell>
          <cell r="F339">
            <v>4397</v>
          </cell>
        </row>
        <row r="340">
          <cell r="A340">
            <v>42529</v>
          </cell>
          <cell r="B340" t="str">
            <v>Tunnel Liner pelo Método de Túneis D=3,80m e E=6,30mm</v>
          </cell>
          <cell r="C340" t="str">
            <v>m</v>
          </cell>
          <cell r="D340">
            <v>4833</v>
          </cell>
          <cell r="E340">
            <v>0</v>
          </cell>
          <cell r="F340">
            <v>4833</v>
          </cell>
        </row>
        <row r="341">
          <cell r="A341">
            <v>42600</v>
          </cell>
          <cell r="B341" t="str">
            <v>Tunnel Liner em Obras a Céu Aberto</v>
          </cell>
          <cell r="D341">
            <v>0</v>
          </cell>
          <cell r="E341">
            <v>0</v>
          </cell>
        </row>
        <row r="342">
          <cell r="A342">
            <v>42601</v>
          </cell>
          <cell r="B342" t="str">
            <v>Tunnel Liner em Obras a Céu Aberto D=1,20m e E=2,00mm</v>
          </cell>
          <cell r="C342" t="str">
            <v>m</v>
          </cell>
          <cell r="D342">
            <v>218.01</v>
          </cell>
          <cell r="E342">
            <v>0</v>
          </cell>
          <cell r="F342">
            <v>218.01</v>
          </cell>
        </row>
        <row r="343">
          <cell r="A343">
            <v>42602</v>
          </cell>
          <cell r="B343" t="str">
            <v>Tunnel Liner em Obras a Céu Aberto D=1,20m e E=2,70mm</v>
          </cell>
          <cell r="C343" t="str">
            <v>m</v>
          </cell>
          <cell r="D343">
            <v>262.01</v>
          </cell>
          <cell r="E343">
            <v>0</v>
          </cell>
          <cell r="F343">
            <v>262.01</v>
          </cell>
        </row>
        <row r="344">
          <cell r="A344">
            <v>42603</v>
          </cell>
          <cell r="B344" t="str">
            <v>Tunnel Liner em Obras a Céu Aberto D=1,20m e E=3,40mm</v>
          </cell>
          <cell r="C344" t="str">
            <v>m</v>
          </cell>
          <cell r="D344">
            <v>302.01</v>
          </cell>
          <cell r="E344">
            <v>0</v>
          </cell>
          <cell r="F344">
            <v>302.01</v>
          </cell>
        </row>
        <row r="345">
          <cell r="A345">
            <v>42604</v>
          </cell>
          <cell r="B345" t="str">
            <v>Tunnel Liner em Obras a Céu Aberto D=1,40m e E=2,00mm</v>
          </cell>
          <cell r="C345" t="str">
            <v>m</v>
          </cell>
          <cell r="D345">
            <v>251.99</v>
          </cell>
          <cell r="E345">
            <v>0</v>
          </cell>
          <cell r="F345">
            <v>251.99</v>
          </cell>
        </row>
        <row r="346">
          <cell r="A346">
            <v>42605</v>
          </cell>
          <cell r="B346" t="str">
            <v>Tunnel Liner em Obras a Céu Aberto D=1,40m e E=2,70mm</v>
          </cell>
          <cell r="C346" t="str">
            <v>m</v>
          </cell>
          <cell r="D346">
            <v>303.01</v>
          </cell>
          <cell r="E346">
            <v>0</v>
          </cell>
          <cell r="F346">
            <v>303.01</v>
          </cell>
        </row>
        <row r="347">
          <cell r="A347">
            <v>42606</v>
          </cell>
          <cell r="B347" t="str">
            <v>Tunnel Liner em Obras a Céu Aberto D=1,40m e E=3,40mm</v>
          </cell>
          <cell r="C347" t="str">
            <v>m</v>
          </cell>
          <cell r="D347">
            <v>350</v>
          </cell>
          <cell r="E347">
            <v>0</v>
          </cell>
          <cell r="F347">
            <v>350</v>
          </cell>
        </row>
        <row r="348">
          <cell r="A348">
            <v>42607</v>
          </cell>
          <cell r="B348" t="str">
            <v>Tunnel Liner em Obras a Céu Aberto D=1,60m e E=2,00mm</v>
          </cell>
          <cell r="C348" t="str">
            <v>m</v>
          </cell>
          <cell r="D348">
            <v>297</v>
          </cell>
          <cell r="E348">
            <v>0</v>
          </cell>
          <cell r="F348">
            <v>297</v>
          </cell>
        </row>
        <row r="349">
          <cell r="A349">
            <v>42608</v>
          </cell>
          <cell r="B349" t="str">
            <v>Tunnel Liner em Obras a Céu Aberto D=1,60m e E=2,70mm</v>
          </cell>
          <cell r="C349" t="str">
            <v>m</v>
          </cell>
          <cell r="D349">
            <v>357.99</v>
          </cell>
          <cell r="E349">
            <v>0</v>
          </cell>
          <cell r="F349">
            <v>357.99</v>
          </cell>
        </row>
        <row r="350">
          <cell r="A350">
            <v>42609</v>
          </cell>
          <cell r="B350" t="str">
            <v>Tunnel Liner em Obras a Céu Aberto D=1,60m e E=3,40mm</v>
          </cell>
          <cell r="C350" t="str">
            <v>m</v>
          </cell>
          <cell r="D350">
            <v>407.98</v>
          </cell>
          <cell r="E350">
            <v>0</v>
          </cell>
          <cell r="F350">
            <v>407.98</v>
          </cell>
        </row>
        <row r="351">
          <cell r="A351">
            <v>42610</v>
          </cell>
          <cell r="B351" t="str">
            <v>Tunnel Liner em Obras a Céu Aberto D=1,80m e E=2,00mm</v>
          </cell>
          <cell r="C351" t="str">
            <v>m</v>
          </cell>
          <cell r="D351">
            <v>329.99</v>
          </cell>
          <cell r="E351">
            <v>0</v>
          </cell>
          <cell r="F351">
            <v>329.99</v>
          </cell>
        </row>
        <row r="352">
          <cell r="A352">
            <v>42611</v>
          </cell>
          <cell r="B352" t="str">
            <v>Tunnel Liner em Obras a Céu Aberto D=1,80m e E=2,70mm</v>
          </cell>
          <cell r="C352" t="str">
            <v>m</v>
          </cell>
          <cell r="D352">
            <v>396.99</v>
          </cell>
          <cell r="E352">
            <v>0</v>
          </cell>
          <cell r="F352">
            <v>396.99</v>
          </cell>
        </row>
        <row r="353">
          <cell r="A353">
            <v>42612</v>
          </cell>
          <cell r="B353" t="str">
            <v>Tunnel Liner em Obras a Céu Aberto D=1,80m e E=3,40mm</v>
          </cell>
          <cell r="C353" t="str">
            <v>m</v>
          </cell>
          <cell r="D353">
            <v>455.99</v>
          </cell>
          <cell r="E353">
            <v>0</v>
          </cell>
          <cell r="F353">
            <v>455.99</v>
          </cell>
        </row>
        <row r="354">
          <cell r="A354">
            <v>42613</v>
          </cell>
          <cell r="B354" t="str">
            <v>Tunnel Liner em Obras a Céu Aberto D=2,00m e E=2,70mm</v>
          </cell>
          <cell r="C354" t="str">
            <v>m</v>
          </cell>
          <cell r="D354">
            <v>368</v>
          </cell>
          <cell r="E354">
            <v>0</v>
          </cell>
          <cell r="F354">
            <v>368</v>
          </cell>
        </row>
        <row r="355">
          <cell r="A355">
            <v>42614</v>
          </cell>
          <cell r="B355" t="str">
            <v>Tunnel Liner em Obras a Céu Aberto D=2,00m e E=3,40mm</v>
          </cell>
          <cell r="C355" t="str">
            <v>m</v>
          </cell>
          <cell r="D355">
            <v>443</v>
          </cell>
          <cell r="E355">
            <v>0</v>
          </cell>
          <cell r="F355">
            <v>443</v>
          </cell>
        </row>
        <row r="356">
          <cell r="A356">
            <v>42615</v>
          </cell>
          <cell r="B356" t="str">
            <v>Tunnel Liner em Obras a Céu Aberto D=2,00m e E=4,70mm</v>
          </cell>
          <cell r="C356" t="str">
            <v>m</v>
          </cell>
          <cell r="D356">
            <v>508.01</v>
          </cell>
          <cell r="E356">
            <v>0</v>
          </cell>
          <cell r="F356">
            <v>508.01</v>
          </cell>
        </row>
        <row r="357">
          <cell r="A357">
            <v>42616</v>
          </cell>
          <cell r="B357" t="str">
            <v>Tunnel Liner em Obras a Céu Aberto D=2,20m e E=2,70mm</v>
          </cell>
          <cell r="C357" t="str">
            <v>m</v>
          </cell>
          <cell r="D357">
            <v>491.99</v>
          </cell>
          <cell r="E357">
            <v>0</v>
          </cell>
          <cell r="F357">
            <v>491.99</v>
          </cell>
        </row>
        <row r="358">
          <cell r="A358">
            <v>42617</v>
          </cell>
          <cell r="B358" t="str">
            <v>Tunnel Liner em Obras a Céu Aberto D=2,20m e E=3,40mm</v>
          </cell>
          <cell r="C358" t="str">
            <v>m</v>
          </cell>
          <cell r="D358">
            <v>565</v>
          </cell>
          <cell r="E358">
            <v>0</v>
          </cell>
          <cell r="F358">
            <v>565</v>
          </cell>
        </row>
        <row r="359">
          <cell r="A359">
            <v>42618</v>
          </cell>
          <cell r="B359" t="str">
            <v>Tunnel Liner em Obras a Céu Aberto D=2,40m e E=2,70mm</v>
          </cell>
          <cell r="C359" t="str">
            <v>m</v>
          </cell>
          <cell r="D359">
            <v>538</v>
          </cell>
          <cell r="E359">
            <v>0</v>
          </cell>
          <cell r="F359">
            <v>538</v>
          </cell>
        </row>
        <row r="360">
          <cell r="A360">
            <v>42619</v>
          </cell>
          <cell r="B360" t="str">
            <v>Tunnel Liner em Obras a Céu Aberto D=2,40m e E=3,40mm</v>
          </cell>
          <cell r="C360" t="str">
            <v>m</v>
          </cell>
          <cell r="D360">
            <v>616.01</v>
          </cell>
          <cell r="E360">
            <v>0</v>
          </cell>
          <cell r="F360">
            <v>616.01</v>
          </cell>
        </row>
        <row r="361">
          <cell r="A361">
            <v>42620</v>
          </cell>
          <cell r="B361" t="str">
            <v>Tunnel Liner em Obras a Céu Aberto D=3,80m e E=2,70mm</v>
          </cell>
          <cell r="C361" t="str">
            <v>m</v>
          </cell>
          <cell r="D361">
            <v>1503.99</v>
          </cell>
          <cell r="E361">
            <v>0</v>
          </cell>
          <cell r="F361">
            <v>1503.99</v>
          </cell>
        </row>
        <row r="362">
          <cell r="A362">
            <v>42621</v>
          </cell>
          <cell r="B362" t="str">
            <v>Tunnel Liner em Obras a Céu Aberto D=3,80m e E=3,40mm</v>
          </cell>
          <cell r="C362" t="str">
            <v>m</v>
          </cell>
          <cell r="D362">
            <v>1677</v>
          </cell>
          <cell r="E362">
            <v>0</v>
          </cell>
          <cell r="F362">
            <v>1677</v>
          </cell>
        </row>
        <row r="363">
          <cell r="A363">
            <v>42622</v>
          </cell>
          <cell r="B363" t="str">
            <v>Tunnel Liner em Obras a Céu Aberto D=3,80m e E=4,70mm</v>
          </cell>
          <cell r="C363" t="str">
            <v>m</v>
          </cell>
          <cell r="D363">
            <v>2010</v>
          </cell>
          <cell r="E363">
            <v>0</v>
          </cell>
          <cell r="F363">
            <v>2010</v>
          </cell>
        </row>
        <row r="364">
          <cell r="A364">
            <v>42700</v>
          </cell>
          <cell r="B364" t="str">
            <v>Perfuração / Dreno / Tirante em Solo</v>
          </cell>
          <cell r="D364">
            <v>0</v>
          </cell>
          <cell r="E364">
            <v>0</v>
          </cell>
        </row>
        <row r="365">
          <cell r="A365">
            <v>42701</v>
          </cell>
          <cell r="B365" t="str">
            <v>Perfuração / Dreno / Tirante em Solo D=AX</v>
          </cell>
          <cell r="C365" t="str">
            <v>m</v>
          </cell>
          <cell r="D365">
            <v>89.01</v>
          </cell>
          <cell r="E365">
            <v>0</v>
          </cell>
          <cell r="F365">
            <v>89.01</v>
          </cell>
        </row>
        <row r="366">
          <cell r="A366">
            <v>42702</v>
          </cell>
          <cell r="B366" t="str">
            <v>Perfuração / Dreno / Tirante em Solo D=BX</v>
          </cell>
          <cell r="C366" t="str">
            <v>m</v>
          </cell>
          <cell r="D366">
            <v>99</v>
          </cell>
          <cell r="E366">
            <v>0</v>
          </cell>
          <cell r="F366">
            <v>99</v>
          </cell>
        </row>
        <row r="367">
          <cell r="A367">
            <v>42703</v>
          </cell>
          <cell r="B367" t="str">
            <v>Perfuração / Dreno / Tirante em Solo D=NX</v>
          </cell>
          <cell r="C367" t="str">
            <v>m</v>
          </cell>
          <cell r="D367">
            <v>115.01</v>
          </cell>
          <cell r="E367">
            <v>0</v>
          </cell>
          <cell r="F367">
            <v>115.01</v>
          </cell>
        </row>
        <row r="368">
          <cell r="A368">
            <v>42704</v>
          </cell>
          <cell r="B368" t="str">
            <v>Perfuração / Dreno / Tirante em Solo D=HX</v>
          </cell>
          <cell r="C368" t="str">
            <v>m</v>
          </cell>
          <cell r="D368">
            <v>125</v>
          </cell>
          <cell r="E368">
            <v>0</v>
          </cell>
          <cell r="F368">
            <v>125</v>
          </cell>
        </row>
        <row r="369">
          <cell r="A369">
            <v>42800</v>
          </cell>
          <cell r="B369" t="str">
            <v>Perfuração / Dreno / Tirante em Rocha Alterada</v>
          </cell>
          <cell r="D369">
            <v>0</v>
          </cell>
          <cell r="E369">
            <v>0</v>
          </cell>
        </row>
        <row r="370">
          <cell r="A370">
            <v>42801</v>
          </cell>
          <cell r="B370" t="str">
            <v>Perfuração / Dreno / Tirante em Rocha Alterada D=AX</v>
          </cell>
          <cell r="C370" t="str">
            <v>m</v>
          </cell>
          <cell r="D370">
            <v>185</v>
          </cell>
          <cell r="E370">
            <v>0</v>
          </cell>
          <cell r="F370">
            <v>185</v>
          </cell>
        </row>
        <row r="371">
          <cell r="A371">
            <v>42802</v>
          </cell>
          <cell r="B371" t="str">
            <v>Perfuração / Dreno / Tirante em Rocha Alterada D=BX</v>
          </cell>
          <cell r="C371" t="str">
            <v>m</v>
          </cell>
          <cell r="D371">
            <v>185</v>
          </cell>
          <cell r="E371">
            <v>0</v>
          </cell>
          <cell r="F371">
            <v>185</v>
          </cell>
        </row>
        <row r="372">
          <cell r="A372">
            <v>42803</v>
          </cell>
          <cell r="B372" t="str">
            <v>Perfuração / Dreno / Tirante em Rocha Alterada D=NX</v>
          </cell>
          <cell r="C372" t="str">
            <v>m</v>
          </cell>
          <cell r="D372">
            <v>210.01</v>
          </cell>
          <cell r="E372">
            <v>0</v>
          </cell>
          <cell r="F372">
            <v>210.01</v>
          </cell>
        </row>
        <row r="373">
          <cell r="A373">
            <v>42804</v>
          </cell>
          <cell r="B373" t="str">
            <v>Perfuração / Dreno / Tirante em Rocha Alterada D=HX</v>
          </cell>
          <cell r="C373" t="str">
            <v>m</v>
          </cell>
          <cell r="D373">
            <v>210.01</v>
          </cell>
          <cell r="E373">
            <v>0</v>
          </cell>
          <cell r="F373">
            <v>210.01</v>
          </cell>
        </row>
        <row r="374">
          <cell r="A374">
            <v>42900</v>
          </cell>
          <cell r="B374" t="str">
            <v>Perfuração / Dreno / Tirante em Rocha Sã</v>
          </cell>
          <cell r="D374">
            <v>0</v>
          </cell>
          <cell r="E374">
            <v>0</v>
          </cell>
        </row>
        <row r="375">
          <cell r="A375">
            <v>42901</v>
          </cell>
          <cell r="B375" t="str">
            <v>Perfuração / Dreno / Tirante em Rocha Sã D=AX</v>
          </cell>
          <cell r="C375" t="str">
            <v>m</v>
          </cell>
          <cell r="D375">
            <v>286</v>
          </cell>
          <cell r="E375">
            <v>0</v>
          </cell>
          <cell r="F375">
            <v>286</v>
          </cell>
        </row>
        <row r="376">
          <cell r="A376">
            <v>42902</v>
          </cell>
          <cell r="B376" t="str">
            <v>Perfuração / Dreno / Tirante em Rocha Sã D=BX</v>
          </cell>
          <cell r="C376" t="str">
            <v>m</v>
          </cell>
          <cell r="D376">
            <v>297</v>
          </cell>
          <cell r="E376">
            <v>0</v>
          </cell>
          <cell r="F376">
            <v>297</v>
          </cell>
        </row>
        <row r="377">
          <cell r="A377">
            <v>42903</v>
          </cell>
          <cell r="B377" t="str">
            <v>Perfuração / Dreno / Tirante em Rocha Sã D=NX</v>
          </cell>
          <cell r="C377" t="str">
            <v>m</v>
          </cell>
          <cell r="D377">
            <v>354.2</v>
          </cell>
          <cell r="E377">
            <v>0</v>
          </cell>
          <cell r="F377">
            <v>354.2</v>
          </cell>
        </row>
        <row r="378">
          <cell r="A378">
            <v>42904</v>
          </cell>
          <cell r="B378" t="str">
            <v>Perfuração / Dreno / Tirante em Rocha Sã D=HX</v>
          </cell>
          <cell r="C378" t="str">
            <v>m</v>
          </cell>
          <cell r="D378">
            <v>409.2</v>
          </cell>
          <cell r="E378">
            <v>0</v>
          </cell>
          <cell r="F378">
            <v>409.2</v>
          </cell>
        </row>
        <row r="379">
          <cell r="A379">
            <v>43000</v>
          </cell>
          <cell r="B379" t="str">
            <v>Mobilização/Transporte/Instalação de Equipamento / Equipe</v>
          </cell>
          <cell r="D379">
            <v>0</v>
          </cell>
          <cell r="E379">
            <v>0</v>
          </cell>
        </row>
        <row r="380">
          <cell r="A380">
            <v>43001</v>
          </cell>
          <cell r="B380" t="str">
            <v>Mobilização/Transporte/Instalação de Equipamento / Equipe</v>
          </cell>
          <cell r="C380" t="str">
            <v>un</v>
          </cell>
          <cell r="D380">
            <v>4590</v>
          </cell>
          <cell r="E380">
            <v>0</v>
          </cell>
          <cell r="F380">
            <v>4590</v>
          </cell>
        </row>
        <row r="381">
          <cell r="A381">
            <v>43100</v>
          </cell>
          <cell r="B381" t="str">
            <v>Passeio de Concreto</v>
          </cell>
          <cell r="D381">
            <v>0</v>
          </cell>
          <cell r="E381">
            <v>0</v>
          </cell>
        </row>
        <row r="382">
          <cell r="A382">
            <v>43101</v>
          </cell>
          <cell r="B382" t="str">
            <v>Passeio de Concreto E=0,07m</v>
          </cell>
          <cell r="C382" t="str">
            <v>m²</v>
          </cell>
          <cell r="D382">
            <v>16.12</v>
          </cell>
          <cell r="E382">
            <v>9.9499999999999993</v>
          </cell>
          <cell r="F382">
            <v>26.07</v>
          </cell>
        </row>
        <row r="383">
          <cell r="A383">
            <v>50000</v>
          </cell>
          <cell r="B383" t="str">
            <v>Obras de Arte Especiais (O.A.E.)</v>
          </cell>
          <cell r="D383">
            <v>0</v>
          </cell>
          <cell r="E383">
            <v>0</v>
          </cell>
        </row>
        <row r="384">
          <cell r="A384">
            <v>50100</v>
          </cell>
          <cell r="B384" t="str">
            <v>Escavação de Material</v>
          </cell>
          <cell r="D384">
            <v>0</v>
          </cell>
          <cell r="E384">
            <v>0</v>
          </cell>
        </row>
        <row r="385">
          <cell r="A385">
            <v>50101</v>
          </cell>
          <cell r="B385" t="str">
            <v>Escavação Manual sem Explosivos - Transporte até 100 dam</v>
          </cell>
          <cell r="C385" t="str">
            <v>m³</v>
          </cell>
          <cell r="D385">
            <v>5.62</v>
          </cell>
          <cell r="E385">
            <v>15.39</v>
          </cell>
          <cell r="F385">
            <v>21.01</v>
          </cell>
        </row>
        <row r="386">
          <cell r="A386">
            <v>50102</v>
          </cell>
          <cell r="B386" t="str">
            <v>Escavação Mecânica sem Explosivos - Transporte até 100 dam</v>
          </cell>
          <cell r="C386" t="str">
            <v>m³</v>
          </cell>
          <cell r="D386">
            <v>5.48</v>
          </cell>
          <cell r="E386">
            <v>1.03</v>
          </cell>
          <cell r="F386">
            <v>6.5100000000000007</v>
          </cell>
        </row>
        <row r="387">
          <cell r="A387">
            <v>50103</v>
          </cell>
          <cell r="B387" t="str">
            <v>Escavação Manual com Explosivos - Transporte até 100 dam</v>
          </cell>
          <cell r="C387" t="str">
            <v>m³</v>
          </cell>
          <cell r="D387">
            <v>27.08</v>
          </cell>
          <cell r="E387">
            <v>16.350000000000001</v>
          </cell>
          <cell r="F387">
            <v>43.43</v>
          </cell>
        </row>
        <row r="388">
          <cell r="A388">
            <v>50104</v>
          </cell>
          <cell r="B388" t="str">
            <v>Escavação Mecânica com Explosivos - Transporte até 100 dam</v>
          </cell>
          <cell r="C388" t="str">
            <v>m³</v>
          </cell>
          <cell r="D388">
            <v>17.29</v>
          </cell>
          <cell r="E388">
            <v>5.13</v>
          </cell>
          <cell r="F388">
            <v>22.419999999999998</v>
          </cell>
        </row>
        <row r="389">
          <cell r="A389">
            <v>50105</v>
          </cell>
          <cell r="B389" t="str">
            <v>Escavação Tubulão 1ª/2ª Cat. - Céu Aberto</v>
          </cell>
          <cell r="C389" t="str">
            <v>m³</v>
          </cell>
          <cell r="D389">
            <v>177.63</v>
          </cell>
          <cell r="E389">
            <v>107.15</v>
          </cell>
          <cell r="F389">
            <v>284.77999999999997</v>
          </cell>
        </row>
        <row r="390">
          <cell r="A390">
            <v>50106</v>
          </cell>
          <cell r="B390" t="str">
            <v>Escavação Tubulão 1ª/2ª Cat. - Ar Comprimido</v>
          </cell>
          <cell r="C390" t="str">
            <v>m³</v>
          </cell>
          <cell r="D390">
            <v>903.85</v>
          </cell>
          <cell r="E390">
            <v>233.71</v>
          </cell>
          <cell r="F390">
            <v>1137.56</v>
          </cell>
        </row>
        <row r="391">
          <cell r="A391">
            <v>50200</v>
          </cell>
          <cell r="B391" t="str">
            <v>Estaca Pré-Moldada de Concreto</v>
          </cell>
          <cell r="D391">
            <v>0</v>
          </cell>
          <cell r="E391">
            <v>0</v>
          </cell>
        </row>
        <row r="392">
          <cell r="A392">
            <v>50201</v>
          </cell>
          <cell r="B392" t="str">
            <v>Estaca Pré-Moldada de Concreto D=0,20m - 20ton</v>
          </cell>
          <cell r="C392" t="str">
            <v>m</v>
          </cell>
          <cell r="D392">
            <v>21.61</v>
          </cell>
          <cell r="E392">
            <v>0</v>
          </cell>
          <cell r="F392">
            <v>21.61</v>
          </cell>
        </row>
        <row r="393">
          <cell r="A393">
            <v>50202</v>
          </cell>
          <cell r="B393" t="str">
            <v>Estaca Pré-Moldada de Concreto D=0,25m - 30ton</v>
          </cell>
          <cell r="C393" t="str">
            <v>m</v>
          </cell>
          <cell r="D393">
            <v>27.47</v>
          </cell>
          <cell r="E393">
            <v>0</v>
          </cell>
          <cell r="F393">
            <v>27.47</v>
          </cell>
        </row>
        <row r="394">
          <cell r="A394">
            <v>50203</v>
          </cell>
          <cell r="B394" t="str">
            <v>Estaca Pré-Moldada de Concreto D=0,30m - 45ton</v>
          </cell>
          <cell r="C394" t="str">
            <v>m</v>
          </cell>
          <cell r="D394">
            <v>33.26</v>
          </cell>
          <cell r="E394">
            <v>0</v>
          </cell>
          <cell r="F394">
            <v>33.26</v>
          </cell>
        </row>
        <row r="395">
          <cell r="A395">
            <v>50204</v>
          </cell>
          <cell r="B395" t="str">
            <v>Estaca Pré-Moldada de Concreto D=0,35m - 50ton</v>
          </cell>
          <cell r="C395" t="str">
            <v>m</v>
          </cell>
          <cell r="D395">
            <v>42.03</v>
          </cell>
          <cell r="E395">
            <v>0</v>
          </cell>
          <cell r="F395">
            <v>42.03</v>
          </cell>
        </row>
        <row r="396">
          <cell r="A396">
            <v>50205</v>
          </cell>
          <cell r="B396" t="str">
            <v>Estaca Pré-Moldada de Concreto D=0,40m - 70ton</v>
          </cell>
          <cell r="C396" t="str">
            <v>m</v>
          </cell>
          <cell r="D396">
            <v>68.61</v>
          </cell>
          <cell r="E396">
            <v>0</v>
          </cell>
          <cell r="F396">
            <v>68.61</v>
          </cell>
        </row>
        <row r="397">
          <cell r="A397">
            <v>50205</v>
          </cell>
          <cell r="B397" t="str">
            <v>Taxa de Instalação do Bate-Estaca</v>
          </cell>
          <cell r="C397" t="str">
            <v>un</v>
          </cell>
          <cell r="D397">
            <v>1620</v>
          </cell>
          <cell r="E397">
            <v>0</v>
          </cell>
          <cell r="F397">
            <v>1620</v>
          </cell>
        </row>
        <row r="398">
          <cell r="A398">
            <v>50300</v>
          </cell>
          <cell r="B398" t="str">
            <v>Estacão em Solo</v>
          </cell>
          <cell r="D398">
            <v>0</v>
          </cell>
          <cell r="E398">
            <v>0</v>
          </cell>
        </row>
        <row r="399">
          <cell r="A399">
            <v>50301</v>
          </cell>
          <cell r="B399" t="str">
            <v>Estacão em Solo D=1,00m</v>
          </cell>
          <cell r="C399" t="str">
            <v>m</v>
          </cell>
          <cell r="D399">
            <v>687.3</v>
          </cell>
          <cell r="E399">
            <v>0</v>
          </cell>
          <cell r="F399">
            <v>687.3</v>
          </cell>
        </row>
        <row r="400">
          <cell r="A400">
            <v>50302</v>
          </cell>
          <cell r="B400" t="str">
            <v>Estacão em Solo D=1,20m</v>
          </cell>
          <cell r="C400" t="str">
            <v>m</v>
          </cell>
          <cell r="D400">
            <v>928.6</v>
          </cell>
          <cell r="E400">
            <v>0</v>
          </cell>
          <cell r="F400">
            <v>928.6</v>
          </cell>
        </row>
        <row r="401">
          <cell r="A401">
            <v>50303</v>
          </cell>
          <cell r="B401" t="str">
            <v>Estacão em Solo D=1,40m</v>
          </cell>
          <cell r="C401" t="str">
            <v>m</v>
          </cell>
          <cell r="D401">
            <v>1200.3900000000001</v>
          </cell>
          <cell r="E401">
            <v>0</v>
          </cell>
          <cell r="F401">
            <v>1200.3900000000001</v>
          </cell>
        </row>
        <row r="402">
          <cell r="A402">
            <v>50304</v>
          </cell>
          <cell r="B402" t="str">
            <v>Estacão em Solo D=1,50m</v>
          </cell>
          <cell r="C402" t="str">
            <v>m</v>
          </cell>
          <cell r="D402">
            <v>1362.7</v>
          </cell>
          <cell r="E402">
            <v>0</v>
          </cell>
          <cell r="F402">
            <v>1362.7</v>
          </cell>
        </row>
        <row r="403">
          <cell r="A403">
            <v>50305</v>
          </cell>
          <cell r="B403" t="str">
            <v>Estacão em Solo D=1,60m</v>
          </cell>
          <cell r="C403" t="str">
            <v>m</v>
          </cell>
          <cell r="D403">
            <v>1530.66</v>
          </cell>
          <cell r="E403">
            <v>0</v>
          </cell>
          <cell r="F403">
            <v>1530.66</v>
          </cell>
        </row>
        <row r="404">
          <cell r="A404">
            <v>50306</v>
          </cell>
          <cell r="B404" t="str">
            <v>Estacão em Solo D=1,80m</v>
          </cell>
          <cell r="C404" t="str">
            <v>m</v>
          </cell>
          <cell r="D404">
            <v>1946.21</v>
          </cell>
          <cell r="E404">
            <v>0</v>
          </cell>
          <cell r="F404">
            <v>1946.21</v>
          </cell>
        </row>
        <row r="405">
          <cell r="A405">
            <v>50307</v>
          </cell>
          <cell r="B405" t="str">
            <v>Taxa de Mobilização/Desmobilização de Equipamento para Estacão</v>
          </cell>
          <cell r="C405" t="str">
            <v>un</v>
          </cell>
          <cell r="D405">
            <v>24836.26</v>
          </cell>
          <cell r="E405">
            <v>0</v>
          </cell>
          <cell r="F405">
            <v>24836.26</v>
          </cell>
        </row>
        <row r="406">
          <cell r="A406">
            <v>50308</v>
          </cell>
          <cell r="B406" t="str">
            <v>Corte e Preparação de Cabeça de Estacão D=1,00m</v>
          </cell>
          <cell r="C406" t="str">
            <v>un</v>
          </cell>
          <cell r="D406">
            <v>92.38</v>
          </cell>
          <cell r="E406">
            <v>19.91</v>
          </cell>
          <cell r="F406">
            <v>112.28999999999999</v>
          </cell>
        </row>
        <row r="407">
          <cell r="A407">
            <v>50309</v>
          </cell>
          <cell r="B407" t="str">
            <v>Corte e Preparação de Cabeça de Estacão D=1,20m</v>
          </cell>
          <cell r="C407" t="str">
            <v>un</v>
          </cell>
          <cell r="D407">
            <v>106.73</v>
          </cell>
          <cell r="E407">
            <v>23</v>
          </cell>
          <cell r="F407">
            <v>129.73000000000002</v>
          </cell>
        </row>
        <row r="408">
          <cell r="A408">
            <v>50310</v>
          </cell>
          <cell r="B408" t="str">
            <v>Corte e Preparação de Cabeça de Estacão D=1,40m</v>
          </cell>
          <cell r="C408" t="str">
            <v>un</v>
          </cell>
          <cell r="D408">
            <v>128.29</v>
          </cell>
          <cell r="E408">
            <v>27.63</v>
          </cell>
          <cell r="F408">
            <v>155.91999999999999</v>
          </cell>
        </row>
        <row r="409">
          <cell r="A409">
            <v>50311</v>
          </cell>
          <cell r="B409" t="str">
            <v>Corte e Preparação de Cabeça de Estacão D=1,50m</v>
          </cell>
          <cell r="C409" t="str">
            <v>un</v>
          </cell>
          <cell r="D409">
            <v>137.52000000000001</v>
          </cell>
          <cell r="E409">
            <v>29.62</v>
          </cell>
          <cell r="F409">
            <v>167.14000000000001</v>
          </cell>
        </row>
        <row r="410">
          <cell r="A410">
            <v>50312</v>
          </cell>
          <cell r="B410" t="str">
            <v>Corte e Preparação de Cabeça de Estacão D=1,60m</v>
          </cell>
          <cell r="C410" t="str">
            <v>un</v>
          </cell>
          <cell r="D410">
            <v>151.34</v>
          </cell>
          <cell r="E410">
            <v>30.94</v>
          </cell>
          <cell r="F410">
            <v>182.28</v>
          </cell>
        </row>
        <row r="411">
          <cell r="A411">
            <v>50313</v>
          </cell>
          <cell r="B411" t="str">
            <v>Corte e Preparação de Cabeça de Estacão D=1,80m</v>
          </cell>
          <cell r="C411" t="str">
            <v>un</v>
          </cell>
          <cell r="D411">
            <v>172.42</v>
          </cell>
          <cell r="E411">
            <v>37.130000000000003</v>
          </cell>
          <cell r="F411">
            <v>209.54999999999998</v>
          </cell>
        </row>
        <row r="412">
          <cell r="A412">
            <v>50400</v>
          </cell>
          <cell r="B412" t="str">
            <v>Estaca Metálica</v>
          </cell>
          <cell r="D412">
            <v>0</v>
          </cell>
          <cell r="E412">
            <v>0</v>
          </cell>
        </row>
        <row r="413">
          <cell r="A413">
            <v>50401</v>
          </cell>
          <cell r="B413" t="str">
            <v>Estaca Metálica</v>
          </cell>
          <cell r="C413" t="str">
            <v>kg</v>
          </cell>
          <cell r="D413">
            <v>2.36</v>
          </cell>
          <cell r="E413">
            <v>0.12</v>
          </cell>
          <cell r="F413">
            <v>2.48</v>
          </cell>
        </row>
        <row r="414">
          <cell r="A414">
            <v>50402</v>
          </cell>
          <cell r="B414" t="str">
            <v>Estaca Metálica - Escoramento</v>
          </cell>
          <cell r="C414" t="str">
            <v>kg</v>
          </cell>
          <cell r="D414">
            <v>2.57</v>
          </cell>
          <cell r="E414">
            <v>0.15</v>
          </cell>
          <cell r="F414">
            <v>2.7199999999999998</v>
          </cell>
        </row>
        <row r="415">
          <cell r="A415">
            <v>50403</v>
          </cell>
          <cell r="B415" t="str">
            <v>Emenda de Estaca Metálica I - 10"</v>
          </cell>
          <cell r="C415" t="str">
            <v>un</v>
          </cell>
          <cell r="D415">
            <v>78.89</v>
          </cell>
          <cell r="E415">
            <v>11.56</v>
          </cell>
          <cell r="F415">
            <v>90.45</v>
          </cell>
        </row>
        <row r="416">
          <cell r="A416">
            <v>50404</v>
          </cell>
          <cell r="B416" t="str">
            <v>Emenda de Estaca Metálica I - 12"</v>
          </cell>
          <cell r="C416" t="str">
            <v>un</v>
          </cell>
          <cell r="D416">
            <v>104.22</v>
          </cell>
          <cell r="E416">
            <v>19.079999999999998</v>
          </cell>
          <cell r="F416">
            <v>123.3</v>
          </cell>
        </row>
        <row r="417">
          <cell r="A417">
            <v>50405</v>
          </cell>
          <cell r="B417" t="str">
            <v>Emenda de Estaca Metálica 2I - 10"</v>
          </cell>
          <cell r="C417" t="str">
            <v>un</v>
          </cell>
          <cell r="D417">
            <v>115.98</v>
          </cell>
          <cell r="E417">
            <v>23.13</v>
          </cell>
          <cell r="F417">
            <v>139.11000000000001</v>
          </cell>
        </row>
        <row r="418">
          <cell r="A418">
            <v>50406</v>
          </cell>
          <cell r="B418" t="str">
            <v>Emenda de Estaca Metálica 2I - 12"</v>
          </cell>
          <cell r="C418" t="str">
            <v>un</v>
          </cell>
          <cell r="D418">
            <v>166.6</v>
          </cell>
          <cell r="E418">
            <v>38.15</v>
          </cell>
          <cell r="F418">
            <v>204.75</v>
          </cell>
        </row>
        <row r="419">
          <cell r="A419">
            <v>50407</v>
          </cell>
          <cell r="B419" t="str">
            <v>Corte de Estaca Metálica</v>
          </cell>
          <cell r="C419" t="str">
            <v>un</v>
          </cell>
          <cell r="D419">
            <v>22.13</v>
          </cell>
          <cell r="E419">
            <v>18.7</v>
          </cell>
          <cell r="F419">
            <v>40.83</v>
          </cell>
        </row>
        <row r="420">
          <cell r="A420">
            <v>50408</v>
          </cell>
          <cell r="B420" t="str">
            <v>Camisa Metálica</v>
          </cell>
          <cell r="C420" t="str">
            <v>kg</v>
          </cell>
          <cell r="D420">
            <v>3.65</v>
          </cell>
          <cell r="E420">
            <v>7.0000000000000007E-2</v>
          </cell>
          <cell r="F420">
            <v>3.7199999999999998</v>
          </cell>
        </row>
        <row r="421">
          <cell r="A421">
            <v>50500</v>
          </cell>
          <cell r="B421" t="str">
            <v>Concreto - Fornecimento/Transporte/Lançamento/Adensamento/Cura</v>
          </cell>
          <cell r="D421">
            <v>0</v>
          </cell>
          <cell r="E421">
            <v>0</v>
          </cell>
        </row>
        <row r="422">
          <cell r="A422">
            <v>50501</v>
          </cell>
          <cell r="B422" t="str">
            <v>Concreto fck 7,5 MPa - Terceiros</v>
          </cell>
          <cell r="C422" t="str">
            <v>m³</v>
          </cell>
          <cell r="D422">
            <v>116.52</v>
          </cell>
          <cell r="E422">
            <v>21.95</v>
          </cell>
          <cell r="F422">
            <v>138.47</v>
          </cell>
        </row>
        <row r="423">
          <cell r="A423">
            <v>50502</v>
          </cell>
          <cell r="B423" t="str">
            <v>Concreto fck 7,5 MPa - Usinado</v>
          </cell>
          <cell r="C423" t="str">
            <v>m³</v>
          </cell>
          <cell r="D423">
            <v>78.17</v>
          </cell>
          <cell r="E423">
            <v>21.95</v>
          </cell>
          <cell r="F423">
            <v>100.12</v>
          </cell>
        </row>
        <row r="424">
          <cell r="A424">
            <v>50503</v>
          </cell>
          <cell r="B424" t="str">
            <v>Concreto fck 9 MPa - Terceiros</v>
          </cell>
          <cell r="C424" t="str">
            <v>m³</v>
          </cell>
          <cell r="D424">
            <v>133.63999999999999</v>
          </cell>
          <cell r="E424">
            <v>21.95</v>
          </cell>
          <cell r="F424">
            <v>155.58999999999997</v>
          </cell>
        </row>
        <row r="425">
          <cell r="A425">
            <v>50504</v>
          </cell>
          <cell r="B425" t="str">
            <v>Concreto fck 9 MPa - Usinado</v>
          </cell>
          <cell r="C425" t="str">
            <v>m³</v>
          </cell>
          <cell r="D425">
            <v>106.16</v>
          </cell>
          <cell r="E425">
            <v>21.95</v>
          </cell>
          <cell r="F425">
            <v>128.10999999999999</v>
          </cell>
        </row>
        <row r="426">
          <cell r="A426">
            <v>50505</v>
          </cell>
          <cell r="B426" t="str">
            <v>Concreto fck 10 MPa - Terceiros</v>
          </cell>
          <cell r="C426" t="str">
            <v>m³</v>
          </cell>
          <cell r="D426">
            <v>135.05000000000001</v>
          </cell>
          <cell r="E426">
            <v>21.95</v>
          </cell>
          <cell r="F426">
            <v>157</v>
          </cell>
        </row>
        <row r="427">
          <cell r="A427">
            <v>50506</v>
          </cell>
          <cell r="B427" t="str">
            <v>Concreto fck 10 MPa - Usinado</v>
          </cell>
          <cell r="C427" t="str">
            <v>m³</v>
          </cell>
          <cell r="D427">
            <v>109.89</v>
          </cell>
          <cell r="E427">
            <v>21.95</v>
          </cell>
          <cell r="F427">
            <v>131.84</v>
          </cell>
        </row>
        <row r="428">
          <cell r="A428">
            <v>50507</v>
          </cell>
          <cell r="B428" t="str">
            <v>Concreto fck 15 MPa - Terceiros</v>
          </cell>
          <cell r="C428" t="str">
            <v>m³</v>
          </cell>
          <cell r="D428">
            <v>148.18</v>
          </cell>
          <cell r="E428">
            <v>21.95</v>
          </cell>
          <cell r="F428">
            <v>170.13</v>
          </cell>
        </row>
        <row r="429">
          <cell r="A429">
            <v>50508</v>
          </cell>
          <cell r="B429" t="str">
            <v>Concreto fck 15 MPa - Usinado</v>
          </cell>
          <cell r="C429" t="str">
            <v>m³</v>
          </cell>
          <cell r="D429">
            <v>121.38</v>
          </cell>
          <cell r="E429">
            <v>21.95</v>
          </cell>
          <cell r="F429">
            <v>143.32999999999998</v>
          </cell>
        </row>
        <row r="430">
          <cell r="A430">
            <v>50509</v>
          </cell>
          <cell r="B430" t="str">
            <v>Concreto fck 18 MPa - Terceiros</v>
          </cell>
          <cell r="C430" t="str">
            <v>m³</v>
          </cell>
          <cell r="D430">
            <v>154.63999999999999</v>
          </cell>
          <cell r="E430">
            <v>21.95</v>
          </cell>
          <cell r="F430">
            <v>176.58999999999997</v>
          </cell>
        </row>
        <row r="431">
          <cell r="A431">
            <v>50510</v>
          </cell>
          <cell r="B431" t="str">
            <v>Concreto fck 18 MPa - Usinado</v>
          </cell>
          <cell r="C431" t="str">
            <v>m³</v>
          </cell>
          <cell r="D431">
            <v>126.56</v>
          </cell>
          <cell r="E431">
            <v>21.95</v>
          </cell>
          <cell r="F431">
            <v>148.51</v>
          </cell>
        </row>
        <row r="432">
          <cell r="A432">
            <v>50511</v>
          </cell>
          <cell r="B432" t="str">
            <v>Concreto fck 20 MPa - Terceiros</v>
          </cell>
          <cell r="C432" t="str">
            <v>m³</v>
          </cell>
          <cell r="D432">
            <v>161.63999999999999</v>
          </cell>
          <cell r="E432">
            <v>21.95</v>
          </cell>
          <cell r="F432">
            <v>183.58999999999997</v>
          </cell>
        </row>
        <row r="433">
          <cell r="A433">
            <v>50512</v>
          </cell>
          <cell r="B433" t="str">
            <v>Concreto fck 20 MPa - Usinado</v>
          </cell>
          <cell r="C433" t="str">
            <v>m³</v>
          </cell>
          <cell r="D433">
            <v>129.75</v>
          </cell>
          <cell r="E433">
            <v>21.95</v>
          </cell>
          <cell r="F433">
            <v>151.69999999999999</v>
          </cell>
        </row>
        <row r="434">
          <cell r="A434">
            <v>50513</v>
          </cell>
          <cell r="B434" t="str">
            <v>Concreto fck 21 MPa - Terceiros</v>
          </cell>
          <cell r="C434" t="str">
            <v>m³</v>
          </cell>
          <cell r="D434">
            <v>166.67</v>
          </cell>
          <cell r="E434">
            <v>21.95</v>
          </cell>
          <cell r="F434">
            <v>188.61999999999998</v>
          </cell>
        </row>
        <row r="435">
          <cell r="A435">
            <v>50514</v>
          </cell>
          <cell r="B435" t="str">
            <v>Concreto fck 21 MPa - Usinado</v>
          </cell>
          <cell r="C435" t="str">
            <v>m³</v>
          </cell>
          <cell r="D435">
            <v>131.38</v>
          </cell>
          <cell r="E435">
            <v>21.95</v>
          </cell>
          <cell r="F435">
            <v>153.32999999999998</v>
          </cell>
        </row>
        <row r="436">
          <cell r="A436">
            <v>50515</v>
          </cell>
          <cell r="B436" t="str">
            <v>Concreto fck 22 MPa - Terceiros</v>
          </cell>
          <cell r="C436" t="str">
            <v>m³</v>
          </cell>
          <cell r="D436">
            <v>170.36</v>
          </cell>
          <cell r="E436">
            <v>21.95</v>
          </cell>
          <cell r="F436">
            <v>192.31</v>
          </cell>
        </row>
        <row r="437">
          <cell r="A437">
            <v>50516</v>
          </cell>
          <cell r="B437" t="str">
            <v>Concreto fck 22 MPa - Usinado</v>
          </cell>
          <cell r="C437" t="str">
            <v>m³</v>
          </cell>
          <cell r="D437">
            <v>133.03</v>
          </cell>
          <cell r="E437">
            <v>21.95</v>
          </cell>
          <cell r="F437">
            <v>154.97999999999999</v>
          </cell>
        </row>
        <row r="438">
          <cell r="A438">
            <v>50517</v>
          </cell>
          <cell r="B438" t="str">
            <v>Concreto fck 24 MPa - Terceiros</v>
          </cell>
          <cell r="C438" t="str">
            <v>m³</v>
          </cell>
          <cell r="D438">
            <v>177.3</v>
          </cell>
          <cell r="E438">
            <v>21.95</v>
          </cell>
          <cell r="F438">
            <v>199.25</v>
          </cell>
        </row>
        <row r="439">
          <cell r="A439">
            <v>50518</v>
          </cell>
          <cell r="B439" t="str">
            <v>Concreto fck 24 MPa - Usinado</v>
          </cell>
          <cell r="C439" t="str">
            <v>m³</v>
          </cell>
          <cell r="D439">
            <v>137.24</v>
          </cell>
          <cell r="E439">
            <v>21.95</v>
          </cell>
          <cell r="F439">
            <v>159.19</v>
          </cell>
        </row>
        <row r="440">
          <cell r="A440">
            <v>50519</v>
          </cell>
          <cell r="B440" t="str">
            <v>Concreto fck 26 MPa - Terceiros</v>
          </cell>
          <cell r="C440" t="str">
            <v>m³</v>
          </cell>
          <cell r="D440">
            <v>184.25</v>
          </cell>
          <cell r="E440">
            <v>21.95</v>
          </cell>
          <cell r="F440">
            <v>206.2</v>
          </cell>
        </row>
        <row r="441">
          <cell r="A441">
            <v>50520</v>
          </cell>
          <cell r="B441" t="str">
            <v>Concreto fck 26 MPa - Usinado</v>
          </cell>
          <cell r="C441" t="str">
            <v>m³</v>
          </cell>
          <cell r="D441">
            <v>139.85</v>
          </cell>
          <cell r="E441">
            <v>21.95</v>
          </cell>
          <cell r="F441">
            <v>161.79999999999998</v>
          </cell>
        </row>
        <row r="442">
          <cell r="A442">
            <v>50521</v>
          </cell>
          <cell r="B442" t="str">
            <v>Concreto fck 27 MPa - Terceiros</v>
          </cell>
          <cell r="C442" t="str">
            <v>m³</v>
          </cell>
          <cell r="D442">
            <v>189.31</v>
          </cell>
          <cell r="E442">
            <v>21.95</v>
          </cell>
          <cell r="F442">
            <v>211.26</v>
          </cell>
        </row>
        <row r="443">
          <cell r="A443">
            <v>50522</v>
          </cell>
          <cell r="B443" t="str">
            <v>Concreto fck 27 MPa - Usinado</v>
          </cell>
          <cell r="C443" t="str">
            <v>m³</v>
          </cell>
          <cell r="D443">
            <v>141.52000000000001</v>
          </cell>
          <cell r="E443">
            <v>21.95</v>
          </cell>
          <cell r="F443">
            <v>163.47</v>
          </cell>
        </row>
        <row r="444">
          <cell r="A444">
            <v>50523</v>
          </cell>
          <cell r="B444" t="str">
            <v>Concreto fck 30 MPa - Terceiros</v>
          </cell>
          <cell r="C444" t="str">
            <v>m³</v>
          </cell>
          <cell r="D444">
            <v>196.53</v>
          </cell>
          <cell r="E444">
            <v>21.95</v>
          </cell>
          <cell r="F444">
            <v>218.48</v>
          </cell>
        </row>
        <row r="445">
          <cell r="A445">
            <v>50524</v>
          </cell>
          <cell r="B445" t="str">
            <v>Concreto fck 30 MPa - Usinado</v>
          </cell>
          <cell r="C445" t="str">
            <v>m³</v>
          </cell>
          <cell r="D445">
            <v>146.52000000000001</v>
          </cell>
          <cell r="E445">
            <v>21.95</v>
          </cell>
          <cell r="F445">
            <v>168.47</v>
          </cell>
        </row>
        <row r="446">
          <cell r="A446">
            <v>50527</v>
          </cell>
          <cell r="B446" t="str">
            <v>Bombeamento de Concreto - Qualquer Resitência</v>
          </cell>
          <cell r="C446" t="str">
            <v>m³</v>
          </cell>
          <cell r="D446">
            <v>8.76</v>
          </cell>
          <cell r="E446">
            <v>0</v>
          </cell>
          <cell r="F446">
            <v>8.76</v>
          </cell>
        </row>
        <row r="447">
          <cell r="A447">
            <v>50600</v>
          </cell>
          <cell r="B447" t="str">
            <v>Aço para Concreto Armado</v>
          </cell>
          <cell r="D447">
            <v>0</v>
          </cell>
          <cell r="E447">
            <v>0</v>
          </cell>
        </row>
        <row r="448">
          <cell r="A448">
            <v>50601</v>
          </cell>
          <cell r="B448" t="str">
            <v>Aço para Concreto Armado CA-25</v>
          </cell>
          <cell r="C448" t="str">
            <v>kg</v>
          </cell>
          <cell r="D448">
            <v>1.08</v>
          </cell>
          <cell r="E448">
            <v>1.1499999999999999</v>
          </cell>
          <cell r="F448">
            <v>2.23</v>
          </cell>
        </row>
        <row r="449">
          <cell r="A449">
            <v>50602</v>
          </cell>
          <cell r="B449" t="str">
            <v>Aço para Concreto Armado CA-50</v>
          </cell>
          <cell r="C449" t="str">
            <v>kg</v>
          </cell>
          <cell r="D449">
            <v>1.08</v>
          </cell>
          <cell r="E449">
            <v>1.1499999999999999</v>
          </cell>
          <cell r="F449">
            <v>2.23</v>
          </cell>
        </row>
        <row r="450">
          <cell r="A450">
            <v>50603</v>
          </cell>
          <cell r="B450" t="str">
            <v>Aço para Concreto Armado CA-60</v>
          </cell>
          <cell r="C450" t="str">
            <v>kg</v>
          </cell>
          <cell r="D450">
            <v>1.23</v>
          </cell>
          <cell r="E450">
            <v>1.1499999999999999</v>
          </cell>
          <cell r="F450">
            <v>2.38</v>
          </cell>
        </row>
        <row r="451">
          <cell r="A451">
            <v>50700</v>
          </cell>
          <cell r="B451" t="str">
            <v>Aço para Concreto Protendido</v>
          </cell>
          <cell r="D451">
            <v>0</v>
          </cell>
          <cell r="E451">
            <v>0</v>
          </cell>
        </row>
        <row r="452">
          <cell r="A452">
            <v>50701</v>
          </cell>
          <cell r="B452" t="str">
            <v>Aço para Concreto Protendido</v>
          </cell>
          <cell r="C452" t="str">
            <v>kg</v>
          </cell>
          <cell r="D452">
            <v>4.16</v>
          </cell>
          <cell r="E452">
            <v>1.27</v>
          </cell>
          <cell r="F452">
            <v>5.43</v>
          </cell>
        </row>
        <row r="453">
          <cell r="A453">
            <v>50800</v>
          </cell>
          <cell r="B453" t="str">
            <v>Forma de Madeira para Concreto</v>
          </cell>
          <cell r="D453">
            <v>0</v>
          </cell>
          <cell r="E453">
            <v>0</v>
          </cell>
        </row>
        <row r="454">
          <cell r="A454">
            <v>50802</v>
          </cell>
          <cell r="B454" t="str">
            <v>Forma Plana Aparente</v>
          </cell>
          <cell r="C454" t="str">
            <v>m²</v>
          </cell>
          <cell r="D454">
            <v>10.039999999999999</v>
          </cell>
          <cell r="E454">
            <v>24.45</v>
          </cell>
          <cell r="F454">
            <v>34.489999999999995</v>
          </cell>
        </row>
        <row r="455">
          <cell r="A455">
            <v>50803</v>
          </cell>
          <cell r="B455" t="str">
            <v>Forma Plana para Caixão Perdido</v>
          </cell>
          <cell r="C455" t="str">
            <v>m²</v>
          </cell>
          <cell r="D455">
            <v>18.91</v>
          </cell>
          <cell r="E455">
            <v>14.69</v>
          </cell>
          <cell r="F455">
            <v>33.6</v>
          </cell>
        </row>
        <row r="456">
          <cell r="A456">
            <v>50804</v>
          </cell>
          <cell r="B456" t="str">
            <v>Forma Curva Comum</v>
          </cell>
          <cell r="C456" t="str">
            <v>m²</v>
          </cell>
          <cell r="D456">
            <v>10.220000000000001</v>
          </cell>
          <cell r="E456">
            <v>22.26</v>
          </cell>
          <cell r="F456">
            <v>32.480000000000004</v>
          </cell>
        </row>
        <row r="457">
          <cell r="A457">
            <v>50805</v>
          </cell>
          <cell r="B457" t="str">
            <v>Forma Curva Aparente</v>
          </cell>
          <cell r="C457" t="str">
            <v>m²</v>
          </cell>
          <cell r="D457">
            <v>13.01</v>
          </cell>
          <cell r="E457">
            <v>29.38</v>
          </cell>
          <cell r="F457">
            <v>42.39</v>
          </cell>
        </row>
        <row r="458">
          <cell r="A458">
            <v>50806</v>
          </cell>
          <cell r="B458" t="str">
            <v>Forma Plana Especial para Vigas</v>
          </cell>
          <cell r="C458" t="str">
            <v>m²</v>
          </cell>
          <cell r="D458">
            <v>9.98</v>
          </cell>
          <cell r="E458">
            <v>8.1300000000000008</v>
          </cell>
          <cell r="F458">
            <v>18.11</v>
          </cell>
        </row>
        <row r="459">
          <cell r="A459">
            <v>50900</v>
          </cell>
          <cell r="B459" t="str">
            <v>Aparelho de Apoio</v>
          </cell>
          <cell r="D459">
            <v>0</v>
          </cell>
          <cell r="E459">
            <v>0</v>
          </cell>
        </row>
        <row r="460">
          <cell r="A460">
            <v>50901</v>
          </cell>
          <cell r="B460" t="str">
            <v>Aparelho de Apoio de Neoprene Fretado</v>
          </cell>
          <cell r="C460" t="str">
            <v>dm³</v>
          </cell>
          <cell r="D460">
            <v>86.51</v>
          </cell>
          <cell r="E460">
            <v>2.25</v>
          </cell>
          <cell r="F460">
            <v>88.76</v>
          </cell>
        </row>
        <row r="461">
          <cell r="A461">
            <v>51000</v>
          </cell>
          <cell r="B461" t="str">
            <v>Cimbramento / Andaime</v>
          </cell>
          <cell r="D461">
            <v>0</v>
          </cell>
          <cell r="E461">
            <v>0</v>
          </cell>
        </row>
        <row r="462">
          <cell r="A462">
            <v>51001</v>
          </cell>
          <cell r="B462" t="str">
            <v>Andaime Tubular Metálico</v>
          </cell>
          <cell r="C462" t="str">
            <v>m³</v>
          </cell>
          <cell r="D462">
            <v>10.57</v>
          </cell>
          <cell r="E462">
            <v>6.55</v>
          </cell>
          <cell r="F462">
            <v>17.12</v>
          </cell>
        </row>
        <row r="463">
          <cell r="A463">
            <v>51100</v>
          </cell>
          <cell r="B463" t="str">
            <v>Ancoragem Ativa / Passiva</v>
          </cell>
          <cell r="D463">
            <v>0</v>
          </cell>
          <cell r="E463">
            <v>0</v>
          </cell>
        </row>
        <row r="464">
          <cell r="A464">
            <v>51101</v>
          </cell>
          <cell r="B464" t="str">
            <v>Ancoragem Ativa 2 Fios de 12,7mm - A</v>
          </cell>
          <cell r="C464" t="str">
            <v>un</v>
          </cell>
          <cell r="D464">
            <v>54</v>
          </cell>
          <cell r="E464">
            <v>22.29</v>
          </cell>
          <cell r="F464">
            <v>76.289999999999992</v>
          </cell>
        </row>
        <row r="465">
          <cell r="A465">
            <v>51102</v>
          </cell>
          <cell r="B465" t="str">
            <v>Ancoragem Ativa 3 Fios de 12,7mm - A</v>
          </cell>
          <cell r="C465" t="str">
            <v>un</v>
          </cell>
          <cell r="D465">
            <v>74.25</v>
          </cell>
          <cell r="E465">
            <v>22.29</v>
          </cell>
          <cell r="F465">
            <v>96.539999999999992</v>
          </cell>
        </row>
        <row r="466">
          <cell r="A466">
            <v>51103</v>
          </cell>
          <cell r="B466" t="str">
            <v>Ancoragem Ativa 4 Fios de 12,7mm - A</v>
          </cell>
          <cell r="C466" t="str">
            <v>un</v>
          </cell>
          <cell r="D466">
            <v>87.75</v>
          </cell>
          <cell r="E466">
            <v>22.29</v>
          </cell>
          <cell r="F466">
            <v>110.03999999999999</v>
          </cell>
        </row>
        <row r="467">
          <cell r="A467">
            <v>51104</v>
          </cell>
          <cell r="B467" t="str">
            <v>Ancoragem Ativa 6 Fios de 12,7mm - A</v>
          </cell>
          <cell r="C467" t="str">
            <v>un</v>
          </cell>
          <cell r="D467">
            <v>148.5</v>
          </cell>
          <cell r="E467">
            <v>26.72</v>
          </cell>
          <cell r="F467">
            <v>175.22</v>
          </cell>
        </row>
        <row r="468">
          <cell r="A468">
            <v>51105</v>
          </cell>
          <cell r="B468" t="str">
            <v>Ancoragem Ativa 7 Fios de 12,7mm - A</v>
          </cell>
          <cell r="C468" t="str">
            <v>un</v>
          </cell>
          <cell r="D468">
            <v>168.75</v>
          </cell>
          <cell r="E468">
            <v>26.72</v>
          </cell>
          <cell r="F468">
            <v>195.47</v>
          </cell>
        </row>
        <row r="469">
          <cell r="A469">
            <v>51106</v>
          </cell>
          <cell r="B469" t="str">
            <v>Ancoragem Ativa 12 Fios de 12,7mm - A</v>
          </cell>
          <cell r="C469" t="str">
            <v>un</v>
          </cell>
          <cell r="D469">
            <v>297</v>
          </cell>
          <cell r="E469">
            <v>26.72</v>
          </cell>
          <cell r="F469">
            <v>323.72000000000003</v>
          </cell>
        </row>
        <row r="470">
          <cell r="A470">
            <v>51107</v>
          </cell>
          <cell r="B470" t="str">
            <v>Ancoragem Ativa 19 Fios de 12,7mm - A</v>
          </cell>
          <cell r="C470" t="str">
            <v>un</v>
          </cell>
          <cell r="D470">
            <v>540</v>
          </cell>
          <cell r="E470">
            <v>40.119999999999997</v>
          </cell>
          <cell r="F470">
            <v>580.12</v>
          </cell>
        </row>
        <row r="471">
          <cell r="A471">
            <v>51108</v>
          </cell>
          <cell r="B471" t="str">
            <v>Ancoragem Ativa 22 Fios de 12,7mm - A</v>
          </cell>
          <cell r="C471" t="str">
            <v>un</v>
          </cell>
          <cell r="D471">
            <v>648</v>
          </cell>
          <cell r="E471">
            <v>40.119999999999997</v>
          </cell>
          <cell r="F471">
            <v>688.12</v>
          </cell>
        </row>
        <row r="472">
          <cell r="A472">
            <v>51109</v>
          </cell>
          <cell r="B472" t="str">
            <v>Ancoragem Passiva 2 Fios de 12,7mm - P</v>
          </cell>
          <cell r="C472" t="str">
            <v>un</v>
          </cell>
          <cell r="D472">
            <v>8.7799999999999994</v>
          </cell>
          <cell r="E472">
            <v>5.44</v>
          </cell>
          <cell r="F472">
            <v>14.219999999999999</v>
          </cell>
        </row>
        <row r="473">
          <cell r="A473">
            <v>51110</v>
          </cell>
          <cell r="B473" t="str">
            <v>Ancoragem Passiva 3 Fios de 12,7mm - P</v>
          </cell>
          <cell r="C473" t="str">
            <v>un</v>
          </cell>
          <cell r="D473">
            <v>10.130000000000001</v>
          </cell>
          <cell r="E473">
            <v>5.44</v>
          </cell>
          <cell r="F473">
            <v>15.57</v>
          </cell>
        </row>
        <row r="474">
          <cell r="A474">
            <v>51111</v>
          </cell>
          <cell r="B474" t="str">
            <v>Ancoragem Passiva 4 Fios de 12,7mm - P</v>
          </cell>
          <cell r="C474" t="str">
            <v>un</v>
          </cell>
          <cell r="D474">
            <v>11.48</v>
          </cell>
          <cell r="E474">
            <v>5.44</v>
          </cell>
          <cell r="F474">
            <v>16.920000000000002</v>
          </cell>
        </row>
        <row r="475">
          <cell r="A475">
            <v>51112</v>
          </cell>
          <cell r="B475" t="str">
            <v>Ancoragem Passiva 6 Fios de 12,7mm - P</v>
          </cell>
          <cell r="C475" t="str">
            <v>un</v>
          </cell>
          <cell r="D475">
            <v>16.2</v>
          </cell>
          <cell r="E475">
            <v>6.52</v>
          </cell>
          <cell r="F475">
            <v>22.72</v>
          </cell>
        </row>
        <row r="476">
          <cell r="A476">
            <v>51113</v>
          </cell>
          <cell r="B476" t="str">
            <v>Ancoragem Passiva 7 Fios de 12,7mm - P</v>
          </cell>
          <cell r="C476" t="str">
            <v>un</v>
          </cell>
          <cell r="D476">
            <v>20.25</v>
          </cell>
          <cell r="E476">
            <v>6.52</v>
          </cell>
          <cell r="F476">
            <v>26.77</v>
          </cell>
        </row>
        <row r="477">
          <cell r="A477">
            <v>51114</v>
          </cell>
          <cell r="B477" t="str">
            <v>Ancoragem Passiva 8 Fios de 12,7mm - P</v>
          </cell>
          <cell r="C477" t="str">
            <v>un</v>
          </cell>
          <cell r="D477">
            <v>20.25</v>
          </cell>
          <cell r="E477">
            <v>6.52</v>
          </cell>
          <cell r="F477">
            <v>26.77</v>
          </cell>
        </row>
        <row r="478">
          <cell r="A478">
            <v>51115</v>
          </cell>
          <cell r="B478" t="str">
            <v>Ancoragem Passiva 12 Fios de 12,7mm - P</v>
          </cell>
          <cell r="C478" t="str">
            <v>un</v>
          </cell>
          <cell r="D478">
            <v>40.5</v>
          </cell>
          <cell r="E478">
            <v>6.52</v>
          </cell>
          <cell r="F478">
            <v>47.019999999999996</v>
          </cell>
        </row>
        <row r="479">
          <cell r="A479">
            <v>51116</v>
          </cell>
          <cell r="B479" t="str">
            <v>Ancoragem Passiva 19 Fios de 12,7mm - P</v>
          </cell>
          <cell r="C479" t="str">
            <v>un</v>
          </cell>
          <cell r="D479">
            <v>60.75</v>
          </cell>
          <cell r="E479">
            <v>6.52</v>
          </cell>
          <cell r="F479">
            <v>67.27</v>
          </cell>
        </row>
        <row r="480">
          <cell r="A480">
            <v>51117</v>
          </cell>
          <cell r="B480" t="str">
            <v>Ancoragem Passiva 22 Fios de 12,7mm - P</v>
          </cell>
          <cell r="C480" t="str">
            <v>un</v>
          </cell>
          <cell r="D480">
            <v>67.5</v>
          </cell>
          <cell r="E480">
            <v>6.52</v>
          </cell>
          <cell r="F480">
            <v>74.02</v>
          </cell>
        </row>
        <row r="481">
          <cell r="A481">
            <v>51200</v>
          </cell>
          <cell r="B481" t="str">
            <v>Junta de Dilatação</v>
          </cell>
          <cell r="D481">
            <v>0</v>
          </cell>
          <cell r="E481">
            <v>0</v>
          </cell>
        </row>
        <row r="482">
          <cell r="A482">
            <v>51201</v>
          </cell>
          <cell r="B482" t="str">
            <v>Junta de Dilatação JJ-2540</v>
          </cell>
          <cell r="C482" t="str">
            <v>m</v>
          </cell>
          <cell r="D482">
            <v>111.11</v>
          </cell>
          <cell r="E482">
            <v>0</v>
          </cell>
          <cell r="F482">
            <v>111.11</v>
          </cell>
        </row>
        <row r="483">
          <cell r="A483">
            <v>51202</v>
          </cell>
          <cell r="B483" t="str">
            <v>Junta de Dilatação JJ-3550</v>
          </cell>
          <cell r="C483" t="str">
            <v>m</v>
          </cell>
          <cell r="D483">
            <v>156.01</v>
          </cell>
          <cell r="E483">
            <v>0</v>
          </cell>
          <cell r="F483">
            <v>156.01</v>
          </cell>
        </row>
        <row r="484">
          <cell r="A484">
            <v>51203</v>
          </cell>
          <cell r="B484" t="str">
            <v>Junta de Dilatação JJ-5070</v>
          </cell>
          <cell r="C484" t="str">
            <v>m</v>
          </cell>
          <cell r="D484">
            <v>236.29</v>
          </cell>
          <cell r="E484">
            <v>0</v>
          </cell>
          <cell r="F484">
            <v>236.29</v>
          </cell>
        </row>
        <row r="485">
          <cell r="A485">
            <v>51300</v>
          </cell>
          <cell r="B485" t="str">
            <v>Tubo de PVC para Guarda Corpo / Guarda Roda</v>
          </cell>
          <cell r="D485">
            <v>0</v>
          </cell>
          <cell r="E485">
            <v>0</v>
          </cell>
        </row>
        <row r="486">
          <cell r="A486">
            <v>51301</v>
          </cell>
          <cell r="B486" t="str">
            <v>Tubo de PVC para Guarda Corpo - D=1"</v>
          </cell>
          <cell r="C486" t="str">
            <v>m</v>
          </cell>
          <cell r="D486">
            <v>0.92</v>
          </cell>
          <cell r="E486">
            <v>2.0099999999999998</v>
          </cell>
          <cell r="F486">
            <v>2.9299999999999997</v>
          </cell>
        </row>
        <row r="487">
          <cell r="A487">
            <v>51302</v>
          </cell>
          <cell r="B487" t="str">
            <v>Tubo de PVC para Guarda Corpo - D=1 1/2"</v>
          </cell>
          <cell r="C487" t="str">
            <v>m</v>
          </cell>
          <cell r="D487">
            <v>1.35</v>
          </cell>
          <cell r="E487">
            <v>2.42</v>
          </cell>
          <cell r="F487">
            <v>3.77</v>
          </cell>
        </row>
        <row r="488">
          <cell r="A488">
            <v>51303</v>
          </cell>
          <cell r="B488" t="str">
            <v>Tubo de PVC para Guarda Corpo - D=2"</v>
          </cell>
          <cell r="C488" t="str">
            <v>m</v>
          </cell>
          <cell r="D488">
            <v>2.5</v>
          </cell>
          <cell r="E488">
            <v>3.02</v>
          </cell>
          <cell r="F488">
            <v>5.52</v>
          </cell>
        </row>
        <row r="489">
          <cell r="A489">
            <v>51304</v>
          </cell>
          <cell r="B489" t="str">
            <v>Tubo de PVC para Guarda Corpo - D=3"</v>
          </cell>
          <cell r="C489" t="str">
            <v>m</v>
          </cell>
          <cell r="D489">
            <v>3.32</v>
          </cell>
          <cell r="E489">
            <v>4.82</v>
          </cell>
          <cell r="F489">
            <v>8.14</v>
          </cell>
        </row>
        <row r="490">
          <cell r="A490">
            <v>51305</v>
          </cell>
          <cell r="B490" t="str">
            <v>Tubo de PVC para Guarda Corpo - D=4"</v>
          </cell>
          <cell r="C490" t="str">
            <v>m</v>
          </cell>
          <cell r="D490">
            <v>4.3099999999999996</v>
          </cell>
          <cell r="E490">
            <v>5.22</v>
          </cell>
          <cell r="F490">
            <v>9.5299999999999994</v>
          </cell>
        </row>
        <row r="491">
          <cell r="A491">
            <v>51306</v>
          </cell>
          <cell r="B491" t="str">
            <v>Tubo de PVC para Guarda Corpo - D=6"</v>
          </cell>
          <cell r="C491" t="str">
            <v>m</v>
          </cell>
          <cell r="D491">
            <v>10.69</v>
          </cell>
          <cell r="E491">
            <v>9.06</v>
          </cell>
          <cell r="F491">
            <v>19.75</v>
          </cell>
        </row>
        <row r="492">
          <cell r="A492">
            <v>51500</v>
          </cell>
          <cell r="B492" t="str">
            <v>Drenagem do Tabuleiro</v>
          </cell>
          <cell r="D492">
            <v>0</v>
          </cell>
          <cell r="E492">
            <v>0</v>
          </cell>
        </row>
        <row r="493">
          <cell r="A493">
            <v>51501</v>
          </cell>
          <cell r="B493" t="str">
            <v>Drenagem do Tabuleiro com Tubo de PVC - D=1"</v>
          </cell>
          <cell r="C493" t="str">
            <v>m</v>
          </cell>
          <cell r="D493">
            <v>0.89</v>
          </cell>
          <cell r="E493">
            <v>2.0099999999999998</v>
          </cell>
          <cell r="F493">
            <v>2.9</v>
          </cell>
        </row>
        <row r="494">
          <cell r="A494">
            <v>51502</v>
          </cell>
          <cell r="B494" t="str">
            <v>Drenagem do Tabuleiro com Tubo de PVC - D=1 1/2"</v>
          </cell>
          <cell r="C494" t="str">
            <v>m</v>
          </cell>
          <cell r="D494">
            <v>1.31</v>
          </cell>
          <cell r="E494">
            <v>2.42</v>
          </cell>
          <cell r="F494">
            <v>3.73</v>
          </cell>
        </row>
        <row r="495">
          <cell r="A495">
            <v>51503</v>
          </cell>
          <cell r="B495" t="str">
            <v>Drenagem do Tabuleiro com Tubo de PVC - D=2"</v>
          </cell>
          <cell r="C495" t="str">
            <v>m</v>
          </cell>
          <cell r="D495">
            <v>2.42</v>
          </cell>
          <cell r="E495">
            <v>3.02</v>
          </cell>
          <cell r="F495">
            <v>5.4399999999999995</v>
          </cell>
        </row>
        <row r="496">
          <cell r="A496">
            <v>51504</v>
          </cell>
          <cell r="B496" t="str">
            <v>Drenagem do Tabuleiro com Tubo de PVC - D=3"</v>
          </cell>
          <cell r="C496" t="str">
            <v>m</v>
          </cell>
          <cell r="D496">
            <v>3.16</v>
          </cell>
          <cell r="E496">
            <v>4.82</v>
          </cell>
          <cell r="F496">
            <v>7.98</v>
          </cell>
        </row>
        <row r="497">
          <cell r="A497">
            <v>51505</v>
          </cell>
          <cell r="B497" t="str">
            <v>Drenagem do Tabuleiro com Tubo de PVC - D=4"</v>
          </cell>
          <cell r="C497" t="str">
            <v>m</v>
          </cell>
          <cell r="D497">
            <v>3.98</v>
          </cell>
          <cell r="E497">
            <v>5.22</v>
          </cell>
          <cell r="F497">
            <v>9.1999999999999993</v>
          </cell>
        </row>
        <row r="498">
          <cell r="A498">
            <v>51506</v>
          </cell>
          <cell r="B498" t="str">
            <v>Drenagem do Tabuleiro com Tubo de PVC - D=6"</v>
          </cell>
          <cell r="C498" t="str">
            <v>m</v>
          </cell>
          <cell r="D498">
            <v>9.9499999999999993</v>
          </cell>
          <cell r="E498">
            <v>9.06</v>
          </cell>
          <cell r="F498">
            <v>19.009999999999998</v>
          </cell>
        </row>
        <row r="499">
          <cell r="A499">
            <v>51507</v>
          </cell>
          <cell r="B499" t="str">
            <v>Drenagem do Tabuleiro com Tubo Galvanizado - D=2"</v>
          </cell>
          <cell r="C499" t="str">
            <v>m</v>
          </cell>
          <cell r="D499">
            <v>15.38</v>
          </cell>
          <cell r="E499">
            <v>5.04</v>
          </cell>
          <cell r="F499">
            <v>20.420000000000002</v>
          </cell>
        </row>
        <row r="500">
          <cell r="A500">
            <v>51600</v>
          </cell>
          <cell r="B500" t="str">
            <v>Proteção de Talude</v>
          </cell>
          <cell r="D500">
            <v>0</v>
          </cell>
          <cell r="E500">
            <v>0</v>
          </cell>
        </row>
        <row r="501">
          <cell r="A501">
            <v>51601</v>
          </cell>
          <cell r="B501" t="str">
            <v>Placa de Concreto - Saída de Talude</v>
          </cell>
          <cell r="C501" t="str">
            <v>m</v>
          </cell>
          <cell r="D501">
            <v>76.62</v>
          </cell>
          <cell r="E501">
            <v>0</v>
          </cell>
          <cell r="F501">
            <v>76.62</v>
          </cell>
        </row>
        <row r="502">
          <cell r="A502">
            <v>51602</v>
          </cell>
          <cell r="B502" t="str">
            <v>Placa de Concreto - Chegada nas Bermas</v>
          </cell>
          <cell r="C502" t="str">
            <v>m</v>
          </cell>
          <cell r="D502">
            <v>38.880000000000003</v>
          </cell>
          <cell r="E502">
            <v>0</v>
          </cell>
          <cell r="F502">
            <v>38.880000000000003</v>
          </cell>
        </row>
        <row r="503">
          <cell r="A503">
            <v>51603</v>
          </cell>
          <cell r="B503" t="str">
            <v>Placa de Concreto - Chegada nos Encontros</v>
          </cell>
          <cell r="C503" t="str">
            <v>m</v>
          </cell>
          <cell r="D503">
            <v>18.91</v>
          </cell>
          <cell r="E503">
            <v>0</v>
          </cell>
          <cell r="F503">
            <v>18.91</v>
          </cell>
        </row>
        <row r="504">
          <cell r="A504">
            <v>51604</v>
          </cell>
          <cell r="B504" t="str">
            <v>Placa de Concreto para Proteção de Talude E=0,05m sobre O.A.E.</v>
          </cell>
          <cell r="C504" t="str">
            <v>m²</v>
          </cell>
          <cell r="D504">
            <v>115.63</v>
          </cell>
          <cell r="E504">
            <v>8.44</v>
          </cell>
          <cell r="F504">
            <v>124.07</v>
          </cell>
        </row>
        <row r="505">
          <cell r="A505">
            <v>51605</v>
          </cell>
          <cell r="B505" t="str">
            <v>Revestimento Talude sobre O.A.E. c/ Bloco de Concreto Articulado E=6cm</v>
          </cell>
          <cell r="C505" t="str">
            <v>m²</v>
          </cell>
          <cell r="D505">
            <v>36.950000000000003</v>
          </cell>
          <cell r="E505">
            <v>0</v>
          </cell>
          <cell r="F505">
            <v>36.950000000000003</v>
          </cell>
        </row>
        <row r="506">
          <cell r="A506">
            <v>51606</v>
          </cell>
          <cell r="B506" t="str">
            <v>Revestimento Talude sobre O.A.E. c/ Bloco de Concreto Articulado E=8cm</v>
          </cell>
          <cell r="C506" t="str">
            <v>m²</v>
          </cell>
          <cell r="D506">
            <v>39.450000000000003</v>
          </cell>
          <cell r="E506">
            <v>0</v>
          </cell>
          <cell r="F506">
            <v>39.450000000000003</v>
          </cell>
        </row>
        <row r="507">
          <cell r="A507">
            <v>51700</v>
          </cell>
          <cell r="B507" t="str">
            <v>Broca de Concreto</v>
          </cell>
          <cell r="D507">
            <v>0</v>
          </cell>
          <cell r="E507">
            <v>0</v>
          </cell>
        </row>
        <row r="508">
          <cell r="A508">
            <v>51701</v>
          </cell>
          <cell r="B508" t="str">
            <v>Broca de Concreto 0,20m</v>
          </cell>
          <cell r="C508" t="str">
            <v>m</v>
          </cell>
          <cell r="D508">
            <v>6.74</v>
          </cell>
          <cell r="E508">
            <v>8.51</v>
          </cell>
          <cell r="F508">
            <v>15.25</v>
          </cell>
        </row>
        <row r="509">
          <cell r="A509">
            <v>51702</v>
          </cell>
          <cell r="B509" t="str">
            <v>Broca de Concreto 0,25m</v>
          </cell>
          <cell r="C509" t="str">
            <v>m</v>
          </cell>
          <cell r="D509">
            <v>9.9600000000000009</v>
          </cell>
          <cell r="E509">
            <v>13.2</v>
          </cell>
          <cell r="F509">
            <v>23.16</v>
          </cell>
        </row>
        <row r="510">
          <cell r="A510">
            <v>51800</v>
          </cell>
          <cell r="B510" t="str">
            <v>Guarda Corpo de Concreto</v>
          </cell>
          <cell r="D510">
            <v>0</v>
          </cell>
          <cell r="E510">
            <v>0</v>
          </cell>
        </row>
        <row r="511">
          <cell r="A511">
            <v>51801</v>
          </cell>
          <cell r="B511" t="str">
            <v>Guarda Corpo de Concreto Tipo Dersa</v>
          </cell>
          <cell r="C511" t="str">
            <v>m</v>
          </cell>
          <cell r="D511">
            <v>248.62</v>
          </cell>
          <cell r="E511">
            <v>0</v>
          </cell>
          <cell r="F511">
            <v>248.62</v>
          </cell>
        </row>
        <row r="512">
          <cell r="A512">
            <v>51802</v>
          </cell>
          <cell r="B512" t="str">
            <v>Colocação de Placas para Guarda Corpo - Passarela</v>
          </cell>
          <cell r="C512" t="str">
            <v>un</v>
          </cell>
          <cell r="D512">
            <v>11.84</v>
          </cell>
          <cell r="E512">
            <v>7.67</v>
          </cell>
          <cell r="F512">
            <v>19.509999999999998</v>
          </cell>
        </row>
        <row r="513">
          <cell r="A513">
            <v>51900</v>
          </cell>
          <cell r="B513" t="str">
            <v>Perfuração / Dreno / Tirante em Solo</v>
          </cell>
          <cell r="D513">
            <v>0</v>
          </cell>
          <cell r="E513">
            <v>0</v>
          </cell>
        </row>
        <row r="514">
          <cell r="A514">
            <v>51901</v>
          </cell>
          <cell r="B514" t="str">
            <v>Perfuração / Dreno / Tirante em Solo D=AX</v>
          </cell>
          <cell r="C514" t="str">
            <v>m</v>
          </cell>
          <cell r="D514">
            <v>89.01</v>
          </cell>
          <cell r="E514">
            <v>0</v>
          </cell>
          <cell r="F514">
            <v>89.01</v>
          </cell>
        </row>
        <row r="515">
          <cell r="A515">
            <v>51902</v>
          </cell>
          <cell r="B515" t="str">
            <v>Perfuração / Dreno / Tirante em Solo D=BX</v>
          </cell>
          <cell r="C515" t="str">
            <v>m</v>
          </cell>
          <cell r="D515">
            <v>99</v>
          </cell>
          <cell r="E515">
            <v>0</v>
          </cell>
          <cell r="F515">
            <v>99</v>
          </cell>
        </row>
        <row r="516">
          <cell r="A516">
            <v>51903</v>
          </cell>
          <cell r="B516" t="str">
            <v>Perfuração / Dreno / Tirante em Solo D=NX</v>
          </cell>
          <cell r="C516" t="str">
            <v>m</v>
          </cell>
          <cell r="D516">
            <v>115.01</v>
          </cell>
          <cell r="E516">
            <v>0</v>
          </cell>
          <cell r="F516">
            <v>115.01</v>
          </cell>
        </row>
        <row r="517">
          <cell r="A517">
            <v>51904</v>
          </cell>
          <cell r="B517" t="str">
            <v>Perfuração / Dreno / Tirante em Solo D=HX</v>
          </cell>
          <cell r="C517" t="str">
            <v>m</v>
          </cell>
          <cell r="D517">
            <v>125</v>
          </cell>
          <cell r="E517">
            <v>0</v>
          </cell>
          <cell r="F517">
            <v>125</v>
          </cell>
        </row>
        <row r="518">
          <cell r="A518">
            <v>52000</v>
          </cell>
          <cell r="B518" t="str">
            <v>Perfuração / Dreno / Tirante em Rocha Alterada</v>
          </cell>
          <cell r="D518">
            <v>0</v>
          </cell>
          <cell r="E518">
            <v>0</v>
          </cell>
        </row>
        <row r="519">
          <cell r="A519">
            <v>52001</v>
          </cell>
          <cell r="B519" t="str">
            <v>Perfuração / Dreno / Tirante em Rocha Alterada D=AX</v>
          </cell>
          <cell r="C519" t="str">
            <v>m</v>
          </cell>
          <cell r="D519">
            <v>185</v>
          </cell>
          <cell r="E519">
            <v>0</v>
          </cell>
          <cell r="F519">
            <v>185</v>
          </cell>
        </row>
        <row r="520">
          <cell r="A520">
            <v>52002</v>
          </cell>
          <cell r="B520" t="str">
            <v>Perfuração / Dreno / Tirante em Rocha Alterada D=BX</v>
          </cell>
          <cell r="C520" t="str">
            <v>m</v>
          </cell>
          <cell r="D520">
            <v>185</v>
          </cell>
          <cell r="E520">
            <v>0</v>
          </cell>
          <cell r="F520">
            <v>185</v>
          </cell>
        </row>
        <row r="521">
          <cell r="A521">
            <v>52003</v>
          </cell>
          <cell r="B521" t="str">
            <v>Perfuração / Dreno / Tirante em Rocha Alterada D=NX</v>
          </cell>
          <cell r="C521" t="str">
            <v>m</v>
          </cell>
          <cell r="D521">
            <v>210.01</v>
          </cell>
          <cell r="E521">
            <v>0</v>
          </cell>
          <cell r="F521">
            <v>210.01</v>
          </cell>
        </row>
        <row r="522">
          <cell r="A522">
            <v>52004</v>
          </cell>
          <cell r="B522" t="str">
            <v>Perfuração / Dreno / Tirante em Rocha Alterada D=HX</v>
          </cell>
          <cell r="C522" t="str">
            <v>m</v>
          </cell>
          <cell r="D522">
            <v>210.01</v>
          </cell>
          <cell r="E522">
            <v>0</v>
          </cell>
          <cell r="F522">
            <v>210.01</v>
          </cell>
        </row>
        <row r="523">
          <cell r="A523">
            <v>52100</v>
          </cell>
          <cell r="B523" t="str">
            <v>Perfuração / Dreno / Tirante em Rocha Sã</v>
          </cell>
          <cell r="D523">
            <v>0</v>
          </cell>
          <cell r="E523">
            <v>0</v>
          </cell>
        </row>
        <row r="524">
          <cell r="A524">
            <v>52101</v>
          </cell>
          <cell r="B524" t="str">
            <v>Perfuração / Dreno / Tirante em Rocha Sã D=AX</v>
          </cell>
          <cell r="C524" t="str">
            <v>m</v>
          </cell>
          <cell r="D524">
            <v>286</v>
          </cell>
          <cell r="E524">
            <v>0</v>
          </cell>
          <cell r="F524">
            <v>286</v>
          </cell>
        </row>
        <row r="525">
          <cell r="A525">
            <v>52102</v>
          </cell>
          <cell r="B525" t="str">
            <v>Perfuração / Dreno / Tirante em Rocha Sã D=BX</v>
          </cell>
          <cell r="C525" t="str">
            <v>m</v>
          </cell>
          <cell r="D525">
            <v>297</v>
          </cell>
          <cell r="E525">
            <v>0</v>
          </cell>
          <cell r="F525">
            <v>297</v>
          </cell>
        </row>
        <row r="526">
          <cell r="A526">
            <v>52103</v>
          </cell>
          <cell r="B526" t="str">
            <v>Perfuração / Dreno / Tirante em Rocha Sã D=NX</v>
          </cell>
          <cell r="C526" t="str">
            <v>m</v>
          </cell>
          <cell r="D526">
            <v>354.2</v>
          </cell>
          <cell r="E526">
            <v>0</v>
          </cell>
          <cell r="F526">
            <v>354.2</v>
          </cell>
        </row>
        <row r="527">
          <cell r="A527">
            <v>52104</v>
          </cell>
          <cell r="B527" t="str">
            <v>Perfuração / Dreno / Tirante em Rocha Sã D=HX</v>
          </cell>
          <cell r="C527" t="str">
            <v>m</v>
          </cell>
          <cell r="D527">
            <v>409.2</v>
          </cell>
          <cell r="E527">
            <v>0</v>
          </cell>
          <cell r="F527">
            <v>409.2</v>
          </cell>
        </row>
        <row r="528">
          <cell r="A528">
            <v>52200</v>
          </cell>
          <cell r="B528" t="str">
            <v>Mobilização/Transporte/Instalação de Equipamento / Equipe</v>
          </cell>
          <cell r="D528">
            <v>0</v>
          </cell>
          <cell r="E528">
            <v>0</v>
          </cell>
        </row>
        <row r="529">
          <cell r="A529">
            <v>52201</v>
          </cell>
          <cell r="B529" t="str">
            <v>Mobilização/Transporte/Instalação de Equipamento / Equipe</v>
          </cell>
          <cell r="C529" t="str">
            <v>un</v>
          </cell>
          <cell r="D529">
            <v>4590</v>
          </cell>
          <cell r="E529">
            <v>0</v>
          </cell>
          <cell r="F529">
            <v>4590</v>
          </cell>
        </row>
        <row r="530">
          <cell r="A530">
            <v>60000</v>
          </cell>
          <cell r="B530" t="str">
            <v>Sinalização / Elementos de Segurança</v>
          </cell>
          <cell r="D530">
            <v>0</v>
          </cell>
          <cell r="E530">
            <v>0</v>
          </cell>
        </row>
        <row r="531">
          <cell r="A531">
            <v>60100</v>
          </cell>
          <cell r="B531" t="str">
            <v>Pintura de Faixa (Sinalização Horizontal)</v>
          </cell>
          <cell r="D531">
            <v>0</v>
          </cell>
          <cell r="E531">
            <v>0</v>
          </cell>
        </row>
        <row r="532">
          <cell r="A532">
            <v>60101</v>
          </cell>
          <cell r="B532" t="str">
            <v>Pintura com Tinta Acrílica - Mecânica - Sinalização Horizontal</v>
          </cell>
          <cell r="C532" t="str">
            <v>m²</v>
          </cell>
          <cell r="D532">
            <v>9.41</v>
          </cell>
          <cell r="E532">
            <v>0</v>
          </cell>
          <cell r="F532">
            <v>9.41</v>
          </cell>
        </row>
        <row r="533">
          <cell r="A533">
            <v>60102</v>
          </cell>
          <cell r="B533" t="str">
            <v>Pintura com Tinta Acrílica - Mecânica - Conforme OP-06/21/22/23</v>
          </cell>
          <cell r="C533" t="str">
            <v>m²</v>
          </cell>
          <cell r="D533">
            <v>16.61</v>
          </cell>
          <cell r="E533">
            <v>0</v>
          </cell>
          <cell r="F533">
            <v>16.61</v>
          </cell>
        </row>
        <row r="534">
          <cell r="A534">
            <v>60103</v>
          </cell>
          <cell r="B534" t="str">
            <v>Pintura com Tinta Acrílica - Manual - Conforme OP-06/21/22/23</v>
          </cell>
          <cell r="C534" t="str">
            <v>m²</v>
          </cell>
          <cell r="D534">
            <v>22.18</v>
          </cell>
          <cell r="E534">
            <v>0</v>
          </cell>
          <cell r="F534">
            <v>22.18</v>
          </cell>
        </row>
        <row r="535">
          <cell r="A535">
            <v>60104</v>
          </cell>
          <cell r="B535" t="str">
            <v>Pintura Termoplástica Refletiva por Aspersão - Mecânica</v>
          </cell>
          <cell r="C535" t="str">
            <v>m²</v>
          </cell>
          <cell r="D535">
            <v>20.66</v>
          </cell>
          <cell r="E535">
            <v>0</v>
          </cell>
          <cell r="F535">
            <v>20.66</v>
          </cell>
        </row>
        <row r="536">
          <cell r="A536">
            <v>60105</v>
          </cell>
          <cell r="B536" t="str">
            <v>Pintura Termoplástica Refletiva por Extrusão - Manual</v>
          </cell>
          <cell r="C536" t="str">
            <v>m²</v>
          </cell>
          <cell r="D536">
            <v>24.3</v>
          </cell>
          <cell r="E536">
            <v>0</v>
          </cell>
          <cell r="F536">
            <v>24.3</v>
          </cell>
        </row>
        <row r="537">
          <cell r="A537">
            <v>60106</v>
          </cell>
          <cell r="B537" t="str">
            <v>Remoção de Pintura Demarcatória da Via</v>
          </cell>
          <cell r="C537" t="str">
            <v>m²</v>
          </cell>
          <cell r="D537">
            <v>15.58</v>
          </cell>
          <cell r="E537">
            <v>0</v>
          </cell>
          <cell r="F537">
            <v>15.58</v>
          </cell>
        </row>
        <row r="538">
          <cell r="A538">
            <v>60200</v>
          </cell>
          <cell r="B538" t="str">
            <v>Taxa Refletiva (Sinalização Horizontal)</v>
          </cell>
          <cell r="D538">
            <v>0</v>
          </cell>
          <cell r="E538">
            <v>0</v>
          </cell>
        </row>
        <row r="539">
          <cell r="A539">
            <v>60201</v>
          </cell>
          <cell r="B539" t="str">
            <v>Taxa Refletiva Monodirecional</v>
          </cell>
          <cell r="C539" t="str">
            <v>un</v>
          </cell>
          <cell r="D539">
            <v>11.88</v>
          </cell>
          <cell r="E539">
            <v>0</v>
          </cell>
          <cell r="F539">
            <v>11.88</v>
          </cell>
        </row>
        <row r="540">
          <cell r="A540">
            <v>60202</v>
          </cell>
          <cell r="B540" t="str">
            <v>Taxa Refletiva Bidirecional</v>
          </cell>
          <cell r="C540" t="str">
            <v>un</v>
          </cell>
          <cell r="D540">
            <v>15.27</v>
          </cell>
          <cell r="E540">
            <v>0</v>
          </cell>
          <cell r="F540">
            <v>15.27</v>
          </cell>
        </row>
        <row r="541">
          <cell r="A541">
            <v>60203</v>
          </cell>
          <cell r="B541" t="str">
            <v>Tachão Refletiva Monodirecional</v>
          </cell>
          <cell r="C541" t="str">
            <v>un</v>
          </cell>
          <cell r="D541">
            <v>44.55</v>
          </cell>
          <cell r="E541">
            <v>0</v>
          </cell>
          <cell r="F541">
            <v>44.55</v>
          </cell>
        </row>
        <row r="542">
          <cell r="A542">
            <v>60204</v>
          </cell>
          <cell r="B542" t="str">
            <v>Tachão Refletiva Bidirecional</v>
          </cell>
          <cell r="C542" t="str">
            <v>un</v>
          </cell>
          <cell r="D542">
            <v>47.25</v>
          </cell>
          <cell r="E542">
            <v>0</v>
          </cell>
          <cell r="F542">
            <v>47.25</v>
          </cell>
        </row>
        <row r="543">
          <cell r="A543">
            <v>60205</v>
          </cell>
          <cell r="B543" t="str">
            <v>Remoção de Taxa Refletiva</v>
          </cell>
          <cell r="C543" t="str">
            <v>un</v>
          </cell>
          <cell r="D543">
            <v>3.38</v>
          </cell>
          <cell r="E543">
            <v>0</v>
          </cell>
          <cell r="F543">
            <v>3.38</v>
          </cell>
        </row>
        <row r="544">
          <cell r="A544">
            <v>60206</v>
          </cell>
          <cell r="B544" t="str">
            <v>Taxa Refletiva Bidirecional Tipo I - Repo. Descont.</v>
          </cell>
          <cell r="C544" t="str">
            <v>un</v>
          </cell>
          <cell r="D544">
            <v>18.21</v>
          </cell>
          <cell r="E544">
            <v>1.08</v>
          </cell>
          <cell r="F544">
            <v>19.29</v>
          </cell>
        </row>
        <row r="545">
          <cell r="A545">
            <v>60207</v>
          </cell>
          <cell r="B545" t="str">
            <v>Taxa Refletiva Monodirecional Tipo I - Repo. Descont.</v>
          </cell>
          <cell r="C545" t="str">
            <v>un</v>
          </cell>
          <cell r="D545">
            <v>15.27</v>
          </cell>
          <cell r="E545">
            <v>1.08</v>
          </cell>
          <cell r="F545">
            <v>16.350000000000001</v>
          </cell>
        </row>
        <row r="546">
          <cell r="A546">
            <v>60300</v>
          </cell>
          <cell r="B546" t="str">
            <v>Placas de Sinalização (Sinalização Vertical)</v>
          </cell>
          <cell r="D546">
            <v>0</v>
          </cell>
          <cell r="E546">
            <v>0</v>
          </cell>
        </row>
        <row r="547">
          <cell r="A547">
            <v>60301</v>
          </cell>
          <cell r="B547" t="str">
            <v>Placa de Alumínio GT+GT - Informação</v>
          </cell>
          <cell r="C547" t="str">
            <v>m²</v>
          </cell>
          <cell r="D547">
            <v>326.27999999999997</v>
          </cell>
          <cell r="E547">
            <v>64.27</v>
          </cell>
          <cell r="F547">
            <v>390.54999999999995</v>
          </cell>
        </row>
        <row r="548">
          <cell r="A548">
            <v>60302</v>
          </cell>
          <cell r="B548" t="str">
            <v>Placa de Alumínio GT+Sotchlite - Regulamentação / Advertência</v>
          </cell>
          <cell r="C548" t="str">
            <v>m²</v>
          </cell>
          <cell r="D548">
            <v>326.27999999999997</v>
          </cell>
          <cell r="E548">
            <v>33.36</v>
          </cell>
          <cell r="F548">
            <v>359.64</v>
          </cell>
        </row>
        <row r="549">
          <cell r="A549">
            <v>60303</v>
          </cell>
          <cell r="B549" t="str">
            <v>Placa de Implantação - Sinalização Provisória - Mensagem FT/GT</v>
          </cell>
          <cell r="C549" t="str">
            <v>m²</v>
          </cell>
          <cell r="D549">
            <v>101.17</v>
          </cell>
          <cell r="E549">
            <v>58.86</v>
          </cell>
          <cell r="F549">
            <v>160.03</v>
          </cell>
        </row>
        <row r="550">
          <cell r="A550">
            <v>60304</v>
          </cell>
          <cell r="B550" t="str">
            <v>Colocação de Placas para Sinalização Vertical</v>
          </cell>
          <cell r="C550" t="str">
            <v>m²</v>
          </cell>
          <cell r="D550">
            <v>20.260000000000002</v>
          </cell>
          <cell r="E550">
            <v>14.43</v>
          </cell>
          <cell r="F550">
            <v>34.69</v>
          </cell>
        </row>
        <row r="551">
          <cell r="A551">
            <v>60400</v>
          </cell>
          <cell r="B551" t="str">
            <v>Pórticos / Semi-Pórticos</v>
          </cell>
          <cell r="D551">
            <v>0</v>
          </cell>
          <cell r="E551">
            <v>0</v>
          </cell>
        </row>
        <row r="552">
          <cell r="A552">
            <v>60401</v>
          </cell>
          <cell r="B552" t="str">
            <v>Pórtico Vão 15,20m - Fornecimento / Transporte</v>
          </cell>
          <cell r="C552" t="str">
            <v>un</v>
          </cell>
          <cell r="D552">
            <v>14690</v>
          </cell>
          <cell r="E552">
            <v>0</v>
          </cell>
          <cell r="F552">
            <v>14690</v>
          </cell>
        </row>
        <row r="553">
          <cell r="A553">
            <v>60402</v>
          </cell>
          <cell r="B553" t="str">
            <v>Pórtico Vão 18,80m - Fornecimento / Transporte</v>
          </cell>
          <cell r="C553" t="str">
            <v>un</v>
          </cell>
          <cell r="D553">
            <v>18138.009999999998</v>
          </cell>
          <cell r="E553">
            <v>0</v>
          </cell>
          <cell r="F553">
            <v>18138.009999999998</v>
          </cell>
        </row>
        <row r="554">
          <cell r="A554">
            <v>60403</v>
          </cell>
          <cell r="B554" t="str">
            <v>Pórtico Vão 22,40m - Fornecimento / Transporte</v>
          </cell>
          <cell r="C554" t="str">
            <v>un</v>
          </cell>
          <cell r="D554">
            <v>20809.990000000002</v>
          </cell>
          <cell r="E554">
            <v>0</v>
          </cell>
          <cell r="F554">
            <v>20809.990000000002</v>
          </cell>
        </row>
        <row r="555">
          <cell r="A555">
            <v>60404</v>
          </cell>
          <cell r="B555" t="str">
            <v>Pórtico Vão 15,20m - Implantação</v>
          </cell>
          <cell r="C555" t="str">
            <v>un</v>
          </cell>
          <cell r="D555">
            <v>2462.5100000000002</v>
          </cell>
          <cell r="E555">
            <v>0</v>
          </cell>
          <cell r="F555">
            <v>2462.5100000000002</v>
          </cell>
        </row>
        <row r="556">
          <cell r="A556">
            <v>60405</v>
          </cell>
          <cell r="B556" t="str">
            <v>Pórtico Vão 18,80m - Implantação</v>
          </cell>
          <cell r="C556" t="str">
            <v>un</v>
          </cell>
          <cell r="D556">
            <v>2707.83</v>
          </cell>
          <cell r="E556">
            <v>0</v>
          </cell>
          <cell r="F556">
            <v>2707.83</v>
          </cell>
        </row>
        <row r="557">
          <cell r="A557">
            <v>60406</v>
          </cell>
          <cell r="B557" t="str">
            <v>Pórtico Vão 22,40m - Implantação</v>
          </cell>
          <cell r="C557" t="str">
            <v>un</v>
          </cell>
          <cell r="D557">
            <v>2957.5</v>
          </cell>
          <cell r="E557">
            <v>0</v>
          </cell>
          <cell r="F557">
            <v>2957.5</v>
          </cell>
        </row>
        <row r="558">
          <cell r="A558">
            <v>60407</v>
          </cell>
          <cell r="B558" t="str">
            <v>Semi-Pórtico Balanço 5,10m - Fornecimento / Transporte</v>
          </cell>
          <cell r="C558" t="str">
            <v>un</v>
          </cell>
          <cell r="D558">
            <v>6976.99</v>
          </cell>
          <cell r="E558">
            <v>0</v>
          </cell>
          <cell r="F558">
            <v>6976.99</v>
          </cell>
        </row>
        <row r="559">
          <cell r="A559">
            <v>60408</v>
          </cell>
          <cell r="B559" t="str">
            <v>Semi-Pórtico Balanço 8,60m - Fornecimento / Transporte</v>
          </cell>
          <cell r="C559" t="str">
            <v>un</v>
          </cell>
          <cell r="D559">
            <v>11372</v>
          </cell>
          <cell r="E559">
            <v>0</v>
          </cell>
          <cell r="F559">
            <v>11372</v>
          </cell>
        </row>
        <row r="560">
          <cell r="A560">
            <v>60409</v>
          </cell>
          <cell r="B560" t="str">
            <v>Semi-Pórtico Balanço Duplo 5,10m - Fornecimento / Transporte</v>
          </cell>
          <cell r="C560" t="str">
            <v>un</v>
          </cell>
          <cell r="D560">
            <v>12267.45</v>
          </cell>
          <cell r="E560">
            <v>0</v>
          </cell>
          <cell r="F560">
            <v>12267.45</v>
          </cell>
        </row>
        <row r="561">
          <cell r="A561">
            <v>60410</v>
          </cell>
          <cell r="B561" t="str">
            <v>Semi-Pórtico Balanço 5,10m - Implantação</v>
          </cell>
          <cell r="C561" t="str">
            <v>un</v>
          </cell>
          <cell r="D561">
            <v>1282.5</v>
          </cell>
          <cell r="E561">
            <v>0</v>
          </cell>
          <cell r="F561">
            <v>1282.5</v>
          </cell>
        </row>
        <row r="562">
          <cell r="A562">
            <v>60411</v>
          </cell>
          <cell r="B562" t="str">
            <v>Semi-Pórtico Balanço 8,60m - Implantação</v>
          </cell>
          <cell r="C562" t="str">
            <v>un</v>
          </cell>
          <cell r="D562">
            <v>1780</v>
          </cell>
          <cell r="E562">
            <v>0</v>
          </cell>
          <cell r="F562">
            <v>1780</v>
          </cell>
        </row>
        <row r="563">
          <cell r="A563">
            <v>60500</v>
          </cell>
          <cell r="B563" t="str">
            <v>Suportes para Fixação de Placas</v>
          </cell>
          <cell r="D563">
            <v>0</v>
          </cell>
          <cell r="E563">
            <v>0</v>
          </cell>
        </row>
        <row r="564">
          <cell r="A564">
            <v>60501</v>
          </cell>
          <cell r="B564" t="str">
            <v>Suporte de Madeira 0,10 x 0,10m</v>
          </cell>
          <cell r="C564" t="str">
            <v>m</v>
          </cell>
          <cell r="D564">
            <v>8.75</v>
          </cell>
          <cell r="E564">
            <v>1.89</v>
          </cell>
          <cell r="F564">
            <v>10.64</v>
          </cell>
        </row>
        <row r="565">
          <cell r="A565">
            <v>60502</v>
          </cell>
          <cell r="B565" t="str">
            <v>Suporte de Perfil Metálico Galvanizado</v>
          </cell>
          <cell r="C565" t="str">
            <v>kg</v>
          </cell>
          <cell r="D565">
            <v>3.71</v>
          </cell>
          <cell r="E565">
            <v>1.49</v>
          </cell>
          <cell r="F565">
            <v>5.2</v>
          </cell>
        </row>
        <row r="566">
          <cell r="A566">
            <v>60503</v>
          </cell>
          <cell r="B566" t="str">
            <v>Suporte de Tubo Galvanizado D=2 1/2"</v>
          </cell>
          <cell r="C566" t="str">
            <v>m</v>
          </cell>
          <cell r="D566">
            <v>20.67</v>
          </cell>
          <cell r="E566">
            <v>3.71</v>
          </cell>
          <cell r="F566">
            <v>24.380000000000003</v>
          </cell>
        </row>
        <row r="567">
          <cell r="A567">
            <v>60504</v>
          </cell>
          <cell r="B567" t="str">
            <v>Suporte de Tubo Galvanizado D=3"</v>
          </cell>
          <cell r="C567" t="str">
            <v>m</v>
          </cell>
          <cell r="D567">
            <v>26.07</v>
          </cell>
          <cell r="E567">
            <v>3.71</v>
          </cell>
          <cell r="F567">
            <v>29.78</v>
          </cell>
        </row>
        <row r="568">
          <cell r="A568">
            <v>60600</v>
          </cell>
          <cell r="B568" t="str">
            <v>Defensas Metálicas</v>
          </cell>
          <cell r="D568">
            <v>0</v>
          </cell>
          <cell r="E568">
            <v>0</v>
          </cell>
        </row>
        <row r="569">
          <cell r="A569">
            <v>60601</v>
          </cell>
          <cell r="B569" t="str">
            <v>Defensa Metálica Maleável Simples - Fornecimento</v>
          </cell>
          <cell r="C569" t="str">
            <v>m</v>
          </cell>
          <cell r="D569">
            <v>77.5</v>
          </cell>
          <cell r="E569">
            <v>0</v>
          </cell>
          <cell r="F569">
            <v>77.5</v>
          </cell>
        </row>
        <row r="570">
          <cell r="A570">
            <v>60602</v>
          </cell>
          <cell r="B570" t="str">
            <v>Defensa Metálica Maleável Dupla - Fornecimento</v>
          </cell>
          <cell r="C570" t="str">
            <v>m</v>
          </cell>
          <cell r="D570">
            <v>95.86</v>
          </cell>
          <cell r="E570">
            <v>0</v>
          </cell>
          <cell r="F570">
            <v>95.86</v>
          </cell>
        </row>
        <row r="571">
          <cell r="A571">
            <v>60603</v>
          </cell>
          <cell r="B571" t="str">
            <v>Defensa Metálica Maleável Simples - Implantação</v>
          </cell>
          <cell r="C571" t="str">
            <v>m</v>
          </cell>
          <cell r="D571">
            <v>20.440000000000001</v>
          </cell>
          <cell r="E571">
            <v>0</v>
          </cell>
          <cell r="F571">
            <v>20.440000000000001</v>
          </cell>
        </row>
        <row r="572">
          <cell r="A572">
            <v>60604</v>
          </cell>
          <cell r="B572" t="str">
            <v>Defensa Metálica Maleável Dupla - Implantação</v>
          </cell>
          <cell r="C572" t="str">
            <v>m</v>
          </cell>
          <cell r="D572">
            <v>26.87</v>
          </cell>
          <cell r="E572">
            <v>0</v>
          </cell>
          <cell r="F572">
            <v>26.87</v>
          </cell>
        </row>
        <row r="573">
          <cell r="A573">
            <v>60605</v>
          </cell>
          <cell r="B573" t="str">
            <v>Remoção/Transporte/Reinstalação de Defensa Metálica Maleável Simples</v>
          </cell>
          <cell r="C573" t="str">
            <v>m</v>
          </cell>
          <cell r="D573">
            <v>26.46</v>
          </cell>
          <cell r="E573">
            <v>18.64</v>
          </cell>
          <cell r="F573">
            <v>45.1</v>
          </cell>
        </row>
        <row r="574">
          <cell r="A574">
            <v>60606</v>
          </cell>
          <cell r="B574" t="str">
            <v>Remoção/Transporte/Reinstalação de Defensa Metálica Maleável Dupla</v>
          </cell>
          <cell r="C574" t="str">
            <v>m</v>
          </cell>
          <cell r="D574">
            <v>31.78</v>
          </cell>
          <cell r="E574">
            <v>22.36</v>
          </cell>
          <cell r="F574">
            <v>54.14</v>
          </cell>
        </row>
        <row r="575">
          <cell r="A575">
            <v>60607</v>
          </cell>
          <cell r="B575" t="str">
            <v>Remoção de Defensa Metálica Maleável Simples</v>
          </cell>
          <cell r="C575" t="str">
            <v>m</v>
          </cell>
          <cell r="D575">
            <v>10.4</v>
          </cell>
          <cell r="E575">
            <v>9.34</v>
          </cell>
          <cell r="F575">
            <v>19.740000000000002</v>
          </cell>
        </row>
        <row r="576">
          <cell r="A576">
            <v>60608</v>
          </cell>
          <cell r="B576" t="str">
            <v>Remoção de Defensa Metálica Maleável Dupla</v>
          </cell>
          <cell r="C576" t="str">
            <v>m</v>
          </cell>
          <cell r="D576">
            <v>11.84</v>
          </cell>
          <cell r="E576">
            <v>10.64</v>
          </cell>
          <cell r="F576">
            <v>22.48</v>
          </cell>
        </row>
        <row r="577">
          <cell r="A577">
            <v>60700</v>
          </cell>
          <cell r="B577" t="str">
            <v>Barreira Rígida de Concreto</v>
          </cell>
          <cell r="D577">
            <v>0</v>
          </cell>
          <cell r="E577">
            <v>0</v>
          </cell>
        </row>
        <row r="578">
          <cell r="A578">
            <v>60701</v>
          </cell>
          <cell r="B578" t="str">
            <v>Guarda Corpo de Concreto Tipo Dersa</v>
          </cell>
          <cell r="C578" t="str">
            <v>m</v>
          </cell>
          <cell r="D578">
            <v>248.62</v>
          </cell>
          <cell r="E578">
            <v>0</v>
          </cell>
          <cell r="F578">
            <v>248.62</v>
          </cell>
        </row>
        <row r="579">
          <cell r="A579">
            <v>60702</v>
          </cell>
          <cell r="B579" t="str">
            <v>Barreira Rígida de Concreto Armado Simples - Baixa</v>
          </cell>
          <cell r="C579" t="str">
            <v>m</v>
          </cell>
          <cell r="D579">
            <v>100.7</v>
          </cell>
          <cell r="E579">
            <v>0</v>
          </cell>
          <cell r="F579">
            <v>100.7</v>
          </cell>
        </row>
        <row r="580">
          <cell r="A580">
            <v>60703</v>
          </cell>
          <cell r="B580" t="str">
            <v>Barreira Rígida de Concreto Armado Simples - Alta</v>
          </cell>
          <cell r="C580" t="str">
            <v>m</v>
          </cell>
          <cell r="D580">
            <v>160.83000000000001</v>
          </cell>
          <cell r="E580">
            <v>0</v>
          </cell>
          <cell r="F580">
            <v>160.83000000000001</v>
          </cell>
        </row>
        <row r="581">
          <cell r="A581">
            <v>60704</v>
          </cell>
          <cell r="B581" t="str">
            <v>Barreira Rígida de Concreto Armado Simples - Ref. Baixa</v>
          </cell>
          <cell r="C581" t="str">
            <v>m</v>
          </cell>
          <cell r="D581">
            <v>125.33</v>
          </cell>
          <cell r="E581">
            <v>0</v>
          </cell>
          <cell r="F581">
            <v>125.33</v>
          </cell>
        </row>
        <row r="582">
          <cell r="A582">
            <v>60705</v>
          </cell>
          <cell r="B582" t="str">
            <v>Barreira Rígida de Concreto Armado Dupla - Baixa</v>
          </cell>
          <cell r="C582" t="str">
            <v>m</v>
          </cell>
          <cell r="D582">
            <v>143.09</v>
          </cell>
          <cell r="E582">
            <v>0</v>
          </cell>
          <cell r="F582">
            <v>143.09</v>
          </cell>
        </row>
        <row r="583">
          <cell r="A583">
            <v>60706</v>
          </cell>
          <cell r="B583" t="str">
            <v>Barreira Rígida de Concreto Armado Dupla - Alta</v>
          </cell>
          <cell r="C583" t="str">
            <v>m</v>
          </cell>
          <cell r="D583">
            <v>212.29</v>
          </cell>
          <cell r="E583">
            <v>0</v>
          </cell>
          <cell r="F583">
            <v>212.29</v>
          </cell>
        </row>
        <row r="584">
          <cell r="A584">
            <v>60707</v>
          </cell>
          <cell r="B584" t="str">
            <v>Barreira Rígida de Concreto Armado Simples - Assimétrica</v>
          </cell>
          <cell r="C584" t="str">
            <v>m</v>
          </cell>
          <cell r="D584">
            <v>187.23</v>
          </cell>
          <cell r="E584">
            <v>0</v>
          </cell>
          <cell r="F584">
            <v>187.23</v>
          </cell>
        </row>
        <row r="585">
          <cell r="A585">
            <v>60800</v>
          </cell>
          <cell r="B585" t="str">
            <v>Terminais de Concreto Armado para Barreiras</v>
          </cell>
          <cell r="D585">
            <v>0</v>
          </cell>
          <cell r="E585">
            <v>0</v>
          </cell>
        </row>
        <row r="586">
          <cell r="A586">
            <v>60801</v>
          </cell>
          <cell r="B586" t="str">
            <v>Terminais/Deflexão - Barreira Simples Baixa</v>
          </cell>
          <cell r="C586" t="str">
            <v>un</v>
          </cell>
          <cell r="D586">
            <v>183.88</v>
          </cell>
          <cell r="E586">
            <v>0</v>
          </cell>
          <cell r="F586">
            <v>183.88</v>
          </cell>
        </row>
        <row r="587">
          <cell r="A587">
            <v>60802</v>
          </cell>
          <cell r="B587" t="str">
            <v>Terminais/Deflexão - Barreira Simples Alta</v>
          </cell>
          <cell r="C587" t="str">
            <v>un</v>
          </cell>
          <cell r="D587">
            <v>390.04</v>
          </cell>
          <cell r="E587">
            <v>0</v>
          </cell>
          <cell r="F587">
            <v>390.04</v>
          </cell>
        </row>
        <row r="588">
          <cell r="A588">
            <v>60803</v>
          </cell>
          <cell r="B588" t="str">
            <v>Terminais/Reto - Barreira Simples Baixa</v>
          </cell>
          <cell r="C588" t="str">
            <v>un</v>
          </cell>
          <cell r="D588">
            <v>550.95000000000005</v>
          </cell>
          <cell r="E588">
            <v>0</v>
          </cell>
          <cell r="F588">
            <v>550.95000000000005</v>
          </cell>
        </row>
        <row r="589">
          <cell r="A589">
            <v>60804</v>
          </cell>
          <cell r="B589" t="str">
            <v>Terminais/Reto - Barreira Simples Alta</v>
          </cell>
          <cell r="C589" t="str">
            <v>un</v>
          </cell>
          <cell r="D589">
            <v>743.35</v>
          </cell>
          <cell r="E589">
            <v>0</v>
          </cell>
          <cell r="F589">
            <v>743.35</v>
          </cell>
        </row>
        <row r="590">
          <cell r="A590">
            <v>60805</v>
          </cell>
          <cell r="B590" t="str">
            <v>Terminais/Reto - Barreira Dupla Baixa</v>
          </cell>
          <cell r="C590" t="str">
            <v>un</v>
          </cell>
          <cell r="D590">
            <v>803.8</v>
          </cell>
          <cell r="E590">
            <v>0</v>
          </cell>
          <cell r="F590">
            <v>803.8</v>
          </cell>
        </row>
        <row r="591">
          <cell r="A591">
            <v>60806</v>
          </cell>
          <cell r="B591" t="str">
            <v>Terminais/Reto - Barreira Dupla Alta</v>
          </cell>
          <cell r="C591" t="str">
            <v>un</v>
          </cell>
          <cell r="D591">
            <v>1066.53</v>
          </cell>
          <cell r="E591">
            <v>0</v>
          </cell>
          <cell r="F591">
            <v>1066.53</v>
          </cell>
        </row>
        <row r="592">
          <cell r="A592">
            <v>70000</v>
          </cell>
          <cell r="B592" t="str">
            <v>Revestimento Vegetal</v>
          </cell>
          <cell r="D592">
            <v>0</v>
          </cell>
          <cell r="E592">
            <v>0</v>
          </cell>
        </row>
        <row r="593">
          <cell r="A593">
            <v>70100</v>
          </cell>
          <cell r="B593" t="str">
            <v>Plantio</v>
          </cell>
          <cell r="D593">
            <v>0</v>
          </cell>
          <cell r="E593">
            <v>0</v>
          </cell>
        </row>
        <row r="594">
          <cell r="A594">
            <v>70101</v>
          </cell>
          <cell r="B594" t="str">
            <v>Plantio de Grama em Placas</v>
          </cell>
          <cell r="C594" t="str">
            <v>m²</v>
          </cell>
          <cell r="D594">
            <v>3.19</v>
          </cell>
          <cell r="E594">
            <v>0.62</v>
          </cell>
          <cell r="F594">
            <v>3.81</v>
          </cell>
        </row>
        <row r="595">
          <cell r="A595">
            <v>70102</v>
          </cell>
          <cell r="B595" t="str">
            <v>Plantio de Grama pelo Processo de Hidrossemeadura</v>
          </cell>
          <cell r="C595" t="str">
            <v>m²</v>
          </cell>
          <cell r="D595">
            <v>0.84</v>
          </cell>
          <cell r="E595">
            <v>0.12</v>
          </cell>
          <cell r="F595">
            <v>0.96</v>
          </cell>
        </row>
        <row r="596">
          <cell r="A596">
            <v>70200</v>
          </cell>
          <cell r="B596" t="str">
            <v>Poda</v>
          </cell>
          <cell r="D596">
            <v>0</v>
          </cell>
          <cell r="E596">
            <v>0</v>
          </cell>
        </row>
        <row r="597">
          <cell r="A597">
            <v>70201</v>
          </cell>
          <cell r="B597" t="str">
            <v>Poda Manual</v>
          </cell>
          <cell r="C597" t="str">
            <v>m²</v>
          </cell>
          <cell r="D597">
            <v>7.0000000000000007E-2</v>
          </cell>
          <cell r="E597">
            <v>0.24</v>
          </cell>
          <cell r="F597">
            <v>0.31</v>
          </cell>
        </row>
        <row r="598">
          <cell r="A598">
            <v>70202</v>
          </cell>
          <cell r="B598" t="str">
            <v>Poda Mecanizada</v>
          </cell>
          <cell r="C598" t="str">
            <v>m²</v>
          </cell>
          <cell r="D598">
            <v>0.04</v>
          </cell>
          <cell r="E598">
            <v>0.03</v>
          </cell>
          <cell r="F598">
            <v>7.0000000000000007E-2</v>
          </cell>
        </row>
        <row r="599">
          <cell r="A599">
            <v>70203</v>
          </cell>
          <cell r="B599" t="str">
            <v>Capina Manual - Incluindo Amont. / Carga / Descarga</v>
          </cell>
          <cell r="C599" t="str">
            <v>m²</v>
          </cell>
          <cell r="D599">
            <v>0.09</v>
          </cell>
          <cell r="E599">
            <v>0.28000000000000003</v>
          </cell>
          <cell r="F599">
            <v>0.37</v>
          </cell>
        </row>
        <row r="600">
          <cell r="A600">
            <v>70300</v>
          </cell>
          <cell r="B600" t="str">
            <v>Aplicação de Herbicida</v>
          </cell>
          <cell r="D600">
            <v>0</v>
          </cell>
          <cell r="E600">
            <v>0</v>
          </cell>
        </row>
        <row r="601">
          <cell r="A601">
            <v>70301</v>
          </cell>
          <cell r="B601" t="str">
            <v>Aplicação de Herbicida - Área/Contin./Baixo/Efeit./Resid.</v>
          </cell>
          <cell r="C601" t="str">
            <v>l</v>
          </cell>
          <cell r="D601">
            <v>0.49</v>
          </cell>
          <cell r="E601">
            <v>0.15</v>
          </cell>
          <cell r="F601">
            <v>0.64</v>
          </cell>
        </row>
        <row r="602">
          <cell r="A602">
            <v>70302</v>
          </cell>
          <cell r="B602" t="str">
            <v>Aplicação de Herbicida - Área/Contin./Alto/Efeit./Resid.</v>
          </cell>
          <cell r="C602" t="str">
            <v>l</v>
          </cell>
          <cell r="D602">
            <v>0.47</v>
          </cell>
          <cell r="E602">
            <v>0</v>
          </cell>
          <cell r="F602">
            <v>0.47</v>
          </cell>
        </row>
        <row r="603">
          <cell r="A603">
            <v>80000</v>
          </cell>
          <cell r="B603" t="str">
            <v>Conservação de Rodovia</v>
          </cell>
          <cell r="D603">
            <v>0</v>
          </cell>
          <cell r="E603">
            <v>0</v>
          </cell>
        </row>
        <row r="604">
          <cell r="A604">
            <v>80100</v>
          </cell>
          <cell r="B604" t="str">
            <v>Escavação</v>
          </cell>
          <cell r="D604">
            <v>0</v>
          </cell>
          <cell r="E604">
            <v>0</v>
          </cell>
        </row>
        <row r="605">
          <cell r="A605">
            <v>80101</v>
          </cell>
          <cell r="B605" t="str">
            <v>Escavação/Carga/Descarga de Material - Trator+Pá - Med. Caminhão</v>
          </cell>
          <cell r="C605" t="str">
            <v>m³</v>
          </cell>
          <cell r="D605">
            <v>1.49</v>
          </cell>
          <cell r="E605">
            <v>0.34</v>
          </cell>
          <cell r="F605">
            <v>1.83</v>
          </cell>
        </row>
        <row r="606">
          <cell r="A606">
            <v>80102</v>
          </cell>
          <cell r="B606" t="str">
            <v>Escavação Ref. Sub-Leito Solo Escolh.  - Med. Caminhão</v>
          </cell>
          <cell r="C606" t="str">
            <v>m³</v>
          </cell>
          <cell r="D606">
            <v>2.25</v>
          </cell>
          <cell r="E606">
            <v>0</v>
          </cell>
          <cell r="F606">
            <v>2.25</v>
          </cell>
        </row>
        <row r="607">
          <cell r="A607">
            <v>80200</v>
          </cell>
          <cell r="B607" t="str">
            <v>Material Medido no Caminhão</v>
          </cell>
          <cell r="D607">
            <v>0</v>
          </cell>
          <cell r="E607">
            <v>0</v>
          </cell>
        </row>
        <row r="608">
          <cell r="A608">
            <v>80201</v>
          </cell>
          <cell r="B608" t="str">
            <v>Fornecimento de Areia Lavada - Med. Caminhão</v>
          </cell>
          <cell r="C608" t="str">
            <v>m³</v>
          </cell>
          <cell r="D608">
            <v>33.6</v>
          </cell>
          <cell r="E608">
            <v>0</v>
          </cell>
          <cell r="F608">
            <v>33.6</v>
          </cell>
        </row>
        <row r="609">
          <cell r="A609">
            <v>80202</v>
          </cell>
          <cell r="B609" t="str">
            <v>Fornecimento de Pedra Britada  1 e 2 - Med. Caminhão</v>
          </cell>
          <cell r="C609" t="str">
            <v>m³</v>
          </cell>
          <cell r="D609">
            <v>31.9</v>
          </cell>
          <cell r="E609">
            <v>0</v>
          </cell>
          <cell r="F609">
            <v>31.9</v>
          </cell>
        </row>
        <row r="610">
          <cell r="A610">
            <v>80203</v>
          </cell>
          <cell r="B610" t="str">
            <v>Fornecimento de Pedra Britada  1 - Med. Caminhão</v>
          </cell>
          <cell r="C610" t="str">
            <v>m³</v>
          </cell>
          <cell r="D610">
            <v>31.9</v>
          </cell>
          <cell r="E610">
            <v>0</v>
          </cell>
          <cell r="F610">
            <v>31.9</v>
          </cell>
        </row>
        <row r="611">
          <cell r="A611">
            <v>80204</v>
          </cell>
          <cell r="B611" t="str">
            <v>Fornecimento de Pedra Britada  2 - Med. Caminhão</v>
          </cell>
          <cell r="C611" t="str">
            <v>m³</v>
          </cell>
          <cell r="D611">
            <v>31.9</v>
          </cell>
          <cell r="E611">
            <v>0</v>
          </cell>
          <cell r="F611">
            <v>31.9</v>
          </cell>
        </row>
        <row r="612">
          <cell r="A612">
            <v>80205</v>
          </cell>
          <cell r="B612" t="str">
            <v>Fornecimento de Pedra Britada  3 - Med. Caminhão</v>
          </cell>
          <cell r="C612" t="str">
            <v>m³</v>
          </cell>
          <cell r="D612">
            <v>28.35</v>
          </cell>
          <cell r="E612">
            <v>0</v>
          </cell>
          <cell r="F612">
            <v>28.35</v>
          </cell>
        </row>
        <row r="613">
          <cell r="A613">
            <v>80206</v>
          </cell>
          <cell r="B613" t="str">
            <v>Fornecimento de Pedra Britada  4 - Med. Caminhão</v>
          </cell>
          <cell r="C613" t="str">
            <v>m³</v>
          </cell>
          <cell r="D613">
            <v>28.35</v>
          </cell>
          <cell r="E613">
            <v>0</v>
          </cell>
          <cell r="F613">
            <v>28.35</v>
          </cell>
        </row>
        <row r="614">
          <cell r="A614">
            <v>80207</v>
          </cell>
          <cell r="B614" t="str">
            <v>Fornecimento de Pedra Rachão - Med. Caminhão</v>
          </cell>
          <cell r="C614" t="str">
            <v>m³</v>
          </cell>
          <cell r="D614">
            <v>25.52</v>
          </cell>
          <cell r="E614">
            <v>0</v>
          </cell>
          <cell r="F614">
            <v>25.52</v>
          </cell>
        </row>
        <row r="615">
          <cell r="A615">
            <v>80208</v>
          </cell>
          <cell r="B615" t="str">
            <v>Fornecimento de Bica Corrida - Med. Caminhão</v>
          </cell>
          <cell r="C615" t="str">
            <v>m³</v>
          </cell>
          <cell r="D615">
            <v>28.35</v>
          </cell>
          <cell r="E615">
            <v>0</v>
          </cell>
          <cell r="F615">
            <v>28.35</v>
          </cell>
        </row>
        <row r="616">
          <cell r="A616">
            <v>80300</v>
          </cell>
          <cell r="B616" t="str">
            <v>Compactação de Materiais</v>
          </cell>
          <cell r="D616">
            <v>0</v>
          </cell>
          <cell r="E616">
            <v>0</v>
          </cell>
        </row>
        <row r="617">
          <cell r="A617">
            <v>80301</v>
          </cell>
          <cell r="B617" t="str">
            <v>Compactação Mecânica de Aterro - Med. Caminhão</v>
          </cell>
          <cell r="C617" t="str">
            <v>m³</v>
          </cell>
          <cell r="D617">
            <v>0.73</v>
          </cell>
          <cell r="E617">
            <v>0.09</v>
          </cell>
          <cell r="F617">
            <v>0.82</v>
          </cell>
        </row>
        <row r="618">
          <cell r="A618">
            <v>80302</v>
          </cell>
          <cell r="B618" t="str">
            <v>Compactação Mat. Ref. Sub-Leito - Med. Caminhão</v>
          </cell>
          <cell r="C618" t="str">
            <v>m³</v>
          </cell>
          <cell r="D618">
            <v>0.72</v>
          </cell>
          <cell r="E618">
            <v>0.09</v>
          </cell>
          <cell r="F618">
            <v>0.80999999999999994</v>
          </cell>
        </row>
        <row r="619">
          <cell r="A619">
            <v>80400</v>
          </cell>
          <cell r="B619" t="str">
            <v>Recuperação do Pavimento</v>
          </cell>
          <cell r="D619">
            <v>0</v>
          </cell>
          <cell r="E619">
            <v>0</v>
          </cell>
        </row>
        <row r="620">
          <cell r="A620">
            <v>80401</v>
          </cell>
          <cell r="B620" t="str">
            <v>Correção de Depressão - Pavimento Flexível</v>
          </cell>
          <cell r="C620" t="str">
            <v>m³</v>
          </cell>
          <cell r="D620">
            <v>179.05</v>
          </cell>
          <cell r="E620">
            <v>21.21</v>
          </cell>
          <cell r="F620">
            <v>200.26000000000002</v>
          </cell>
        </row>
        <row r="621">
          <cell r="A621">
            <v>80402</v>
          </cell>
          <cell r="B621" t="str">
            <v>Panos com CBUQ Faixa B</v>
          </cell>
          <cell r="C621" t="str">
            <v>m³</v>
          </cell>
          <cell r="D621">
            <v>184.19</v>
          </cell>
          <cell r="E621">
            <v>2.73</v>
          </cell>
          <cell r="F621">
            <v>186.92</v>
          </cell>
        </row>
        <row r="622">
          <cell r="A622">
            <v>80403</v>
          </cell>
          <cell r="B622" t="str">
            <v>Remendo Pavimento Flexível à Frio - Camada Acabada</v>
          </cell>
          <cell r="C622" t="str">
            <v>m³</v>
          </cell>
          <cell r="D622">
            <v>185.83</v>
          </cell>
          <cell r="E622">
            <v>45.01</v>
          </cell>
          <cell r="F622">
            <v>230.84</v>
          </cell>
        </row>
        <row r="623">
          <cell r="A623">
            <v>80404</v>
          </cell>
          <cell r="B623" t="str">
            <v>Remendo Pavimento Flexível com CBUQ - Camada Acabada</v>
          </cell>
          <cell r="C623" t="str">
            <v>m³</v>
          </cell>
          <cell r="D623">
            <v>197.61</v>
          </cell>
          <cell r="E623">
            <v>45.01</v>
          </cell>
          <cell r="F623">
            <v>242.62</v>
          </cell>
        </row>
        <row r="624">
          <cell r="A624">
            <v>80405</v>
          </cell>
          <cell r="B624" t="str">
            <v>Fresagem de Pavimento E=5cm</v>
          </cell>
          <cell r="C624" t="str">
            <v>m²</v>
          </cell>
          <cell r="D624">
            <v>2.7</v>
          </cell>
          <cell r="E624">
            <v>0.34</v>
          </cell>
          <cell r="F624">
            <v>3.04</v>
          </cell>
        </row>
        <row r="625">
          <cell r="A625">
            <v>80500</v>
          </cell>
          <cell r="B625" t="str">
            <v>Limpeza de Dispositivos de Drenagem</v>
          </cell>
          <cell r="D625">
            <v>0</v>
          </cell>
          <cell r="E625">
            <v>0</v>
          </cell>
        </row>
        <row r="626">
          <cell r="A626">
            <v>80501</v>
          </cell>
          <cell r="B626" t="str">
            <v>Limpeza de Drenagem de Plataforma OP-02-38</v>
          </cell>
          <cell r="C626" t="str">
            <v>m</v>
          </cell>
          <cell r="D626">
            <v>0.36</v>
          </cell>
          <cell r="E626">
            <v>0.59</v>
          </cell>
          <cell r="F626">
            <v>0.95</v>
          </cell>
        </row>
        <row r="627">
          <cell r="A627">
            <v>80502</v>
          </cell>
          <cell r="B627" t="str">
            <v>Limpeza de Drenagem de Plataforma OP-02-37</v>
          </cell>
          <cell r="C627" t="str">
            <v>m</v>
          </cell>
          <cell r="D627">
            <v>0.15</v>
          </cell>
          <cell r="E627">
            <v>0.46</v>
          </cell>
          <cell r="F627">
            <v>0.61</v>
          </cell>
        </row>
        <row r="628">
          <cell r="A628">
            <v>80503</v>
          </cell>
          <cell r="B628" t="str">
            <v>Limpeza Mecânica de Bueiros D=0,40m</v>
          </cell>
          <cell r="C628" t="str">
            <v>m</v>
          </cell>
          <cell r="D628">
            <v>8.3800000000000008</v>
          </cell>
          <cell r="E628">
            <v>6.55</v>
          </cell>
          <cell r="F628">
            <v>14.93</v>
          </cell>
        </row>
        <row r="629">
          <cell r="A629">
            <v>80504</v>
          </cell>
          <cell r="B629" t="str">
            <v>Limpeza Mecânica de Bueiros D=0,60m</v>
          </cell>
          <cell r="C629" t="str">
            <v>m</v>
          </cell>
          <cell r="D629">
            <v>9.2100000000000009</v>
          </cell>
          <cell r="E629">
            <v>7.26</v>
          </cell>
          <cell r="F629">
            <v>16.47</v>
          </cell>
        </row>
        <row r="630">
          <cell r="A630">
            <v>80505</v>
          </cell>
          <cell r="B630" t="str">
            <v>Limpeza Mecânica de Bueiros D=0,80m</v>
          </cell>
          <cell r="C630" t="str">
            <v>m</v>
          </cell>
          <cell r="D630">
            <v>10.46</v>
          </cell>
          <cell r="E630">
            <v>8.2200000000000006</v>
          </cell>
          <cell r="F630">
            <v>18.68</v>
          </cell>
        </row>
        <row r="631">
          <cell r="A631">
            <v>80506</v>
          </cell>
          <cell r="B631" t="str">
            <v>Limpeza Mecânica de Bueiros D=1,00m</v>
          </cell>
          <cell r="C631" t="str">
            <v>m</v>
          </cell>
          <cell r="D631">
            <v>11.96</v>
          </cell>
          <cell r="E631">
            <v>9.3699999999999992</v>
          </cell>
          <cell r="F631">
            <v>21.33</v>
          </cell>
        </row>
        <row r="632">
          <cell r="A632">
            <v>80507</v>
          </cell>
          <cell r="B632" t="str">
            <v>Limpeza Mecânica de Canais / Corta-Rios, Incluindo Transporte até 5km</v>
          </cell>
          <cell r="C632" t="str">
            <v>m</v>
          </cell>
          <cell r="D632">
            <v>20.16</v>
          </cell>
          <cell r="E632">
            <v>1.46</v>
          </cell>
          <cell r="F632">
            <v>21.62</v>
          </cell>
        </row>
        <row r="633">
          <cell r="A633">
            <v>80508</v>
          </cell>
          <cell r="B633" t="str">
            <v>Limpeza de Canteiro Central Pavimentado</v>
          </cell>
          <cell r="C633" t="str">
            <v>m²</v>
          </cell>
          <cell r="D633">
            <v>0.11</v>
          </cell>
          <cell r="E633">
            <v>0.19</v>
          </cell>
          <cell r="F633">
            <v>0.3</v>
          </cell>
        </row>
        <row r="634">
          <cell r="A634">
            <v>80509</v>
          </cell>
          <cell r="B634" t="str">
            <v>Lavagem e Limpeza de Superfície de Revestimento dos Túneis</v>
          </cell>
          <cell r="C634" t="str">
            <v>m²</v>
          </cell>
          <cell r="D634">
            <v>0.22</v>
          </cell>
          <cell r="E634">
            <v>0.09</v>
          </cell>
          <cell r="F634">
            <v>0.31</v>
          </cell>
        </row>
        <row r="635">
          <cell r="A635">
            <v>80510</v>
          </cell>
          <cell r="B635" t="str">
            <v>Pintura de Revestimento de Superfície de Túneis com Resina PVA</v>
          </cell>
          <cell r="C635" t="str">
            <v>m²</v>
          </cell>
          <cell r="D635">
            <v>3.2</v>
          </cell>
          <cell r="E635">
            <v>4.17</v>
          </cell>
          <cell r="F635">
            <v>7.37</v>
          </cell>
        </row>
        <row r="636">
          <cell r="A636">
            <v>80600</v>
          </cell>
          <cell r="B636" t="str">
            <v>Limpeza de Sinalização / Elementos de Segurança</v>
          </cell>
          <cell r="D636">
            <v>0</v>
          </cell>
          <cell r="E636">
            <v>0</v>
          </cell>
        </row>
        <row r="637">
          <cell r="A637">
            <v>80601</v>
          </cell>
          <cell r="B637" t="str">
            <v>Limpeza de Placas de Sinalização</v>
          </cell>
          <cell r="C637" t="str">
            <v>m²</v>
          </cell>
          <cell r="D637">
            <v>1.7</v>
          </cell>
          <cell r="E637">
            <v>0.93</v>
          </cell>
          <cell r="F637">
            <v>2.63</v>
          </cell>
        </row>
        <row r="638">
          <cell r="A638">
            <v>80602</v>
          </cell>
          <cell r="B638" t="str">
            <v>Limpeza e Lavagem de Defensas de Concreto</v>
          </cell>
          <cell r="C638" t="str">
            <v>m²</v>
          </cell>
          <cell r="D638">
            <v>1.1299999999999999</v>
          </cell>
          <cell r="E638">
            <v>0.09</v>
          </cell>
          <cell r="F638">
            <v>1.22</v>
          </cell>
        </row>
        <row r="639">
          <cell r="A639">
            <v>80603</v>
          </cell>
          <cell r="B639" t="str">
            <v>Limpeza / Pintura de Balaustre/Tubo de Guarda-Corpo</v>
          </cell>
          <cell r="C639" t="str">
            <v>m</v>
          </cell>
          <cell r="D639">
            <v>4.0199999999999996</v>
          </cell>
          <cell r="E639">
            <v>2.3199999999999998</v>
          </cell>
          <cell r="F639">
            <v>6.34</v>
          </cell>
        </row>
        <row r="640">
          <cell r="A640">
            <v>80700</v>
          </cell>
          <cell r="B640" t="str">
            <v>Reparos de Elementos de Segurança</v>
          </cell>
          <cell r="D640">
            <v>0</v>
          </cell>
          <cell r="E640">
            <v>0</v>
          </cell>
        </row>
        <row r="641">
          <cell r="A641">
            <v>80701</v>
          </cell>
          <cell r="B641" t="str">
            <v>Reparos em Defensas ABNT OP-02-24</v>
          </cell>
          <cell r="C641" t="str">
            <v>m</v>
          </cell>
          <cell r="D641">
            <v>9.1</v>
          </cell>
          <cell r="E641">
            <v>6.12</v>
          </cell>
          <cell r="F641">
            <v>15.219999999999999</v>
          </cell>
        </row>
        <row r="642">
          <cell r="A642">
            <v>80702</v>
          </cell>
          <cell r="B642" t="str">
            <v>Reparos em Defensas ARMCO</v>
          </cell>
          <cell r="C642" t="str">
            <v>m</v>
          </cell>
          <cell r="D642">
            <v>4.58</v>
          </cell>
          <cell r="E642">
            <v>6.12</v>
          </cell>
          <cell r="F642">
            <v>10.7</v>
          </cell>
        </row>
        <row r="643">
          <cell r="A643">
            <v>80703</v>
          </cell>
          <cell r="B643" t="str">
            <v>Reparos em Lâmina Anti-Ofuscante OP-02-26</v>
          </cell>
          <cell r="C643" t="str">
            <v>m</v>
          </cell>
          <cell r="D643">
            <v>2.11</v>
          </cell>
          <cell r="E643">
            <v>2.81</v>
          </cell>
          <cell r="F643">
            <v>4.92</v>
          </cell>
        </row>
        <row r="644">
          <cell r="A644">
            <v>80704</v>
          </cell>
          <cell r="B644" t="str">
            <v>Reparos em Tela Anti-Ofuscante OP-02-27</v>
          </cell>
          <cell r="C644" t="str">
            <v>m</v>
          </cell>
          <cell r="D644">
            <v>7.78</v>
          </cell>
          <cell r="E644">
            <v>10.48</v>
          </cell>
          <cell r="F644">
            <v>18.260000000000002</v>
          </cell>
        </row>
        <row r="645">
          <cell r="A645">
            <v>90000</v>
          </cell>
          <cell r="B645" t="str">
            <v>Edificações</v>
          </cell>
          <cell r="D645">
            <v>0</v>
          </cell>
          <cell r="E645">
            <v>0</v>
          </cell>
        </row>
        <row r="646">
          <cell r="A646">
            <v>90100</v>
          </cell>
          <cell r="B646" t="str">
            <v>Serviços Gerais</v>
          </cell>
          <cell r="D646">
            <v>0</v>
          </cell>
          <cell r="E646">
            <v>0</v>
          </cell>
        </row>
        <row r="647">
          <cell r="A647">
            <v>90101</v>
          </cell>
          <cell r="B647" t="str">
            <v>Apicoamento/Limpeza de Superfície / Alvenaria</v>
          </cell>
          <cell r="C647" t="str">
            <v>m²</v>
          </cell>
          <cell r="D647">
            <v>0.59</v>
          </cell>
          <cell r="E647">
            <v>4.17</v>
          </cell>
          <cell r="F647">
            <v>4.76</v>
          </cell>
        </row>
        <row r="648">
          <cell r="A648">
            <v>90102</v>
          </cell>
          <cell r="B648" t="str">
            <v>Demolição de Edificações em Alvenaria</v>
          </cell>
          <cell r="C648" t="str">
            <v>m²</v>
          </cell>
          <cell r="D648">
            <v>31.62</v>
          </cell>
          <cell r="E648">
            <v>1.77</v>
          </cell>
          <cell r="F648">
            <v>33.39</v>
          </cell>
        </row>
        <row r="649">
          <cell r="A649">
            <v>90103</v>
          </cell>
          <cell r="B649" t="str">
            <v>Demolição de Edificações em Madeira</v>
          </cell>
          <cell r="C649" t="str">
            <v>m²</v>
          </cell>
          <cell r="D649">
            <v>1.43</v>
          </cell>
          <cell r="E649">
            <v>6.3</v>
          </cell>
          <cell r="F649">
            <v>7.7299999999999995</v>
          </cell>
        </row>
        <row r="650">
          <cell r="A650">
            <v>90104</v>
          </cell>
          <cell r="B650" t="str">
            <v>Remoção de Cerâmica</v>
          </cell>
          <cell r="C650" t="str">
            <v>m²</v>
          </cell>
          <cell r="D650">
            <v>0.24</v>
          </cell>
          <cell r="E650">
            <v>2.94</v>
          </cell>
          <cell r="F650">
            <v>3.1799999999999997</v>
          </cell>
        </row>
        <row r="651">
          <cell r="A651">
            <v>90105</v>
          </cell>
          <cell r="B651" t="str">
            <v>Remoção de Revestimento em Azulejo</v>
          </cell>
          <cell r="C651" t="str">
            <v>m²</v>
          </cell>
          <cell r="D651">
            <v>0.24</v>
          </cell>
          <cell r="E651">
            <v>2.94</v>
          </cell>
          <cell r="F651">
            <v>3.1799999999999997</v>
          </cell>
        </row>
        <row r="652">
          <cell r="A652">
            <v>90106</v>
          </cell>
          <cell r="B652" t="str">
            <v>Remoção de Paviflex</v>
          </cell>
          <cell r="C652" t="str">
            <v>m²</v>
          </cell>
          <cell r="D652">
            <v>0.09</v>
          </cell>
          <cell r="E652">
            <v>1.17</v>
          </cell>
          <cell r="F652">
            <v>1.26</v>
          </cell>
        </row>
        <row r="653">
          <cell r="A653">
            <v>90107</v>
          </cell>
          <cell r="B653" t="str">
            <v>Retirada de Aparelhos Sanitários</v>
          </cell>
          <cell r="C653" t="str">
            <v>un</v>
          </cell>
          <cell r="D653">
            <v>0.09</v>
          </cell>
          <cell r="E653">
            <v>10.67</v>
          </cell>
          <cell r="F653">
            <v>10.76</v>
          </cell>
        </row>
        <row r="654">
          <cell r="A654">
            <v>90108</v>
          </cell>
          <cell r="B654" t="str">
            <v>Substituição de Cumeeira de Fibrocimento 90 Tipo "SHED"</v>
          </cell>
          <cell r="C654" t="str">
            <v>un</v>
          </cell>
          <cell r="D654">
            <v>13.01</v>
          </cell>
          <cell r="E654">
            <v>2.04</v>
          </cell>
          <cell r="F654">
            <v>15.05</v>
          </cell>
        </row>
        <row r="655">
          <cell r="A655">
            <v>90200</v>
          </cell>
          <cell r="B655" t="str">
            <v>Alvenaria</v>
          </cell>
          <cell r="D655">
            <v>0</v>
          </cell>
          <cell r="E655">
            <v>0</v>
          </cell>
        </row>
        <row r="656">
          <cell r="A656">
            <v>90201</v>
          </cell>
          <cell r="B656" t="str">
            <v>Bloco de Concreto Aparente 11,5 x 19 x 39 cm</v>
          </cell>
          <cell r="C656" t="str">
            <v>m²</v>
          </cell>
          <cell r="D656">
            <v>21.88</v>
          </cell>
          <cell r="E656">
            <v>10.35</v>
          </cell>
          <cell r="F656">
            <v>32.229999999999997</v>
          </cell>
        </row>
        <row r="657">
          <cell r="A657">
            <v>90202</v>
          </cell>
          <cell r="B657" t="str">
            <v>Bloco de Concreto Não Aparente 9 x 19 x 39 cm</v>
          </cell>
          <cell r="C657" t="str">
            <v>m²</v>
          </cell>
          <cell r="D657">
            <v>14.67</v>
          </cell>
          <cell r="E657">
            <v>10.35</v>
          </cell>
          <cell r="F657">
            <v>25.02</v>
          </cell>
        </row>
        <row r="658">
          <cell r="A658">
            <v>90203</v>
          </cell>
          <cell r="B658" t="str">
            <v>Bloco de Concreto Não Aparente 15 x 20 x 40 cm</v>
          </cell>
          <cell r="C658" t="str">
            <v>m²</v>
          </cell>
          <cell r="D658">
            <v>18</v>
          </cell>
          <cell r="E658">
            <v>10.76</v>
          </cell>
          <cell r="F658">
            <v>28.759999999999998</v>
          </cell>
        </row>
        <row r="659">
          <cell r="A659">
            <v>90204</v>
          </cell>
          <cell r="B659" t="str">
            <v>Bloco de Concreto Não Aparente 20 x 20 x 40 cm</v>
          </cell>
          <cell r="C659" t="str">
            <v>m²</v>
          </cell>
          <cell r="D659">
            <v>29.21</v>
          </cell>
          <cell r="E659">
            <v>13.47</v>
          </cell>
          <cell r="F659">
            <v>42.68</v>
          </cell>
        </row>
        <row r="660">
          <cell r="A660">
            <v>90205</v>
          </cell>
          <cell r="B660" t="str">
            <v>Bloco de Vidro 20 x 20 x 10 cm, Tipo B IBRAVIR</v>
          </cell>
          <cell r="C660" t="str">
            <v>m²</v>
          </cell>
          <cell r="D660">
            <v>319.26</v>
          </cell>
          <cell r="E660">
            <v>66.650000000000006</v>
          </cell>
          <cell r="F660">
            <v>385.90999999999997</v>
          </cell>
        </row>
        <row r="661">
          <cell r="A661">
            <v>90206</v>
          </cell>
          <cell r="B661" t="str">
            <v>Bloco Não Aparente 0,15m com Chapisco, Emboço e Reboco - 2 Lados</v>
          </cell>
          <cell r="C661" t="str">
            <v>m²</v>
          </cell>
          <cell r="D661">
            <v>19.95</v>
          </cell>
          <cell r="E661">
            <v>44.79</v>
          </cell>
          <cell r="F661">
            <v>64.739999999999995</v>
          </cell>
        </row>
        <row r="662">
          <cell r="A662">
            <v>90207</v>
          </cell>
          <cell r="B662" t="str">
            <v>Bloco Não Aparente 0,20m com Chapisco, Emboço e Reboco - 2 Lados</v>
          </cell>
          <cell r="C662" t="str">
            <v>m²</v>
          </cell>
          <cell r="D662">
            <v>31.01</v>
          </cell>
          <cell r="E662">
            <v>46.8</v>
          </cell>
          <cell r="F662">
            <v>77.81</v>
          </cell>
        </row>
        <row r="663">
          <cell r="A663">
            <v>90208</v>
          </cell>
          <cell r="B663" t="str">
            <v>Divisória de Granilite E=4cm</v>
          </cell>
          <cell r="C663" t="str">
            <v>m²</v>
          </cell>
          <cell r="D663">
            <v>83.27</v>
          </cell>
          <cell r="E663">
            <v>39.76</v>
          </cell>
          <cell r="F663">
            <v>123.03</v>
          </cell>
        </row>
        <row r="664">
          <cell r="A664">
            <v>90209</v>
          </cell>
          <cell r="B664" t="str">
            <v>Divisória Melamínica Texturizada com Vidro e Bandeira</v>
          </cell>
          <cell r="C664" t="str">
            <v>m²</v>
          </cell>
          <cell r="D664">
            <v>0</v>
          </cell>
          <cell r="E664">
            <v>200.95</v>
          </cell>
          <cell r="F664">
            <v>200.95</v>
          </cell>
        </row>
        <row r="665">
          <cell r="A665">
            <v>90210</v>
          </cell>
          <cell r="B665" t="str">
            <v>Elemento Vazado 19 x 20 x 10 cm, ref. 16 "NEO REX", 1:3</v>
          </cell>
          <cell r="C665" t="str">
            <v>m²</v>
          </cell>
          <cell r="D665">
            <v>17.13</v>
          </cell>
          <cell r="E665">
            <v>25.33</v>
          </cell>
          <cell r="F665">
            <v>42.459999999999994</v>
          </cell>
        </row>
        <row r="666">
          <cell r="A666">
            <v>90211</v>
          </cell>
          <cell r="B666" t="str">
            <v>Elemento Vazado 40 x 40 x 10 cm, ref. 78A "NEO REX"</v>
          </cell>
          <cell r="C666" t="str">
            <v>m²</v>
          </cell>
          <cell r="D666">
            <v>31.89</v>
          </cell>
          <cell r="E666">
            <v>19.260000000000002</v>
          </cell>
          <cell r="F666">
            <v>51.150000000000006</v>
          </cell>
        </row>
        <row r="667">
          <cell r="A667">
            <v>90212</v>
          </cell>
          <cell r="B667" t="str">
            <v>Alvenaria de Tijolos Comuns - E=1 Tijolo</v>
          </cell>
          <cell r="C667" t="str">
            <v>m²</v>
          </cell>
          <cell r="D667">
            <v>24.27</v>
          </cell>
          <cell r="E667">
            <v>28.78</v>
          </cell>
          <cell r="F667">
            <v>53.05</v>
          </cell>
        </row>
        <row r="668">
          <cell r="A668">
            <v>90213</v>
          </cell>
          <cell r="B668" t="str">
            <v>Alvenaria de Tijolos Comuns - E=1/2 Tijolo</v>
          </cell>
          <cell r="C668" t="str">
            <v>m²</v>
          </cell>
          <cell r="D668">
            <v>11.96</v>
          </cell>
          <cell r="E668">
            <v>17.25</v>
          </cell>
          <cell r="F668">
            <v>29.21</v>
          </cell>
        </row>
        <row r="669">
          <cell r="A669">
            <v>90214</v>
          </cell>
          <cell r="B669" t="str">
            <v>Alvenaria de Tijolos Comuns - E=1/4 Tijolo</v>
          </cell>
          <cell r="C669" t="str">
            <v>m²</v>
          </cell>
          <cell r="D669">
            <v>5.55</v>
          </cell>
          <cell r="E669">
            <v>11.34</v>
          </cell>
          <cell r="F669">
            <v>16.89</v>
          </cell>
        </row>
        <row r="670">
          <cell r="A670">
            <v>90300</v>
          </cell>
          <cell r="B670" t="str">
            <v>Revestimento / Piso</v>
          </cell>
          <cell r="D670">
            <v>0</v>
          </cell>
          <cell r="E670">
            <v>0</v>
          </cell>
        </row>
        <row r="671">
          <cell r="A671">
            <v>90301</v>
          </cell>
          <cell r="B671" t="str">
            <v>Azulejo Branco 15 x 15 cm, Assentado com Argamassa Traço 1:3</v>
          </cell>
          <cell r="C671" t="str">
            <v>m²</v>
          </cell>
          <cell r="D671">
            <v>14.7</v>
          </cell>
          <cell r="E671">
            <v>14.26</v>
          </cell>
          <cell r="F671">
            <v>28.96</v>
          </cell>
        </row>
        <row r="672">
          <cell r="A672">
            <v>90302</v>
          </cell>
          <cell r="B672" t="str">
            <v>Cerâmica 20 x 20 cm com Contra-Piso</v>
          </cell>
          <cell r="C672" t="str">
            <v>m²</v>
          </cell>
          <cell r="D672">
            <v>39.29</v>
          </cell>
          <cell r="E672">
            <v>30.24</v>
          </cell>
          <cell r="F672">
            <v>69.53</v>
          </cell>
        </row>
        <row r="673">
          <cell r="A673">
            <v>90303</v>
          </cell>
          <cell r="B673" t="str">
            <v>Cerâmica Gail 11,5 x 24 cm com Rejuntamento Anti-Ácido</v>
          </cell>
          <cell r="C673" t="str">
            <v>m²</v>
          </cell>
          <cell r="D673">
            <v>60.53</v>
          </cell>
          <cell r="E673">
            <v>18.52</v>
          </cell>
          <cell r="F673">
            <v>79.05</v>
          </cell>
        </row>
        <row r="674">
          <cell r="A674">
            <v>90304</v>
          </cell>
          <cell r="B674" t="str">
            <v>Chapisco para Forros</v>
          </cell>
          <cell r="C674" t="str">
            <v>m²</v>
          </cell>
          <cell r="D674">
            <v>0.84</v>
          </cell>
          <cell r="E674">
            <v>5.0999999999999996</v>
          </cell>
          <cell r="F674">
            <v>5.9399999999999995</v>
          </cell>
        </row>
        <row r="675">
          <cell r="A675">
            <v>90305</v>
          </cell>
          <cell r="B675" t="str">
            <v>Chapisco para Paredes - Traço 1:3</v>
          </cell>
          <cell r="C675" t="str">
            <v>m²</v>
          </cell>
          <cell r="D675">
            <v>0.35</v>
          </cell>
          <cell r="E675">
            <v>3.33</v>
          </cell>
          <cell r="F675">
            <v>3.68</v>
          </cell>
        </row>
        <row r="676">
          <cell r="A676">
            <v>90306</v>
          </cell>
          <cell r="B676" t="str">
            <v>Chapisco, Emboço e Reboco para Paredes</v>
          </cell>
          <cell r="C676" t="str">
            <v>m²</v>
          </cell>
          <cell r="D676">
            <v>5.2</v>
          </cell>
          <cell r="E676">
            <v>18.670000000000002</v>
          </cell>
          <cell r="F676">
            <v>23.87</v>
          </cell>
        </row>
        <row r="677">
          <cell r="A677">
            <v>90307</v>
          </cell>
          <cell r="B677" t="str">
            <v xml:space="preserve">Contra-Piso com Concreto 9 Mpa, Incl. Compactação de Base E=8cm </v>
          </cell>
          <cell r="C677" t="str">
            <v>m²</v>
          </cell>
          <cell r="D677">
            <v>13.84</v>
          </cell>
          <cell r="E677">
            <v>6.28</v>
          </cell>
          <cell r="F677">
            <v>20.12</v>
          </cell>
        </row>
        <row r="678">
          <cell r="A678">
            <v>90308</v>
          </cell>
          <cell r="B678" t="str">
            <v>Emboço para Forros</v>
          </cell>
          <cell r="C678" t="str">
            <v>m²</v>
          </cell>
          <cell r="D678">
            <v>1.49</v>
          </cell>
          <cell r="E678">
            <v>14.74</v>
          </cell>
          <cell r="F678">
            <v>16.23</v>
          </cell>
        </row>
        <row r="679">
          <cell r="A679">
            <v>90309</v>
          </cell>
          <cell r="B679" t="str">
            <v>Pastilha 5 x 5 cm Esmaltada, ref. "NGK"</v>
          </cell>
          <cell r="C679" t="str">
            <v>m²</v>
          </cell>
          <cell r="D679">
            <v>40.409999999999997</v>
          </cell>
          <cell r="E679">
            <v>22.94</v>
          </cell>
          <cell r="F679">
            <v>63.349999999999994</v>
          </cell>
        </row>
        <row r="680">
          <cell r="A680">
            <v>90310</v>
          </cell>
          <cell r="B680" t="str">
            <v>Peitoril Pré-Moldado de Concreto - 0,16 x 0,04 m</v>
          </cell>
          <cell r="C680" t="str">
            <v>m</v>
          </cell>
          <cell r="D680">
            <v>6.91</v>
          </cell>
          <cell r="E680">
            <v>9.8000000000000007</v>
          </cell>
          <cell r="F680">
            <v>16.71</v>
          </cell>
        </row>
        <row r="681">
          <cell r="A681">
            <v>90311</v>
          </cell>
          <cell r="B681" t="str">
            <v>Peitoril Pré-Moldado de Concreto - 0,15 x 0,04 m</v>
          </cell>
          <cell r="C681" t="str">
            <v>m</v>
          </cell>
          <cell r="D681">
            <v>5.37</v>
          </cell>
          <cell r="E681">
            <v>12.3</v>
          </cell>
          <cell r="F681">
            <v>17.670000000000002</v>
          </cell>
        </row>
        <row r="682">
          <cell r="A682">
            <v>90312</v>
          </cell>
          <cell r="B682" t="str">
            <v>Peitoril Pré-Moldado de Concreto - 0,20 x 0,04 m</v>
          </cell>
          <cell r="C682" t="str">
            <v>m</v>
          </cell>
          <cell r="D682">
            <v>7.36</v>
          </cell>
          <cell r="E682">
            <v>12.15</v>
          </cell>
          <cell r="F682">
            <v>19.510000000000002</v>
          </cell>
        </row>
        <row r="683">
          <cell r="A683">
            <v>90313</v>
          </cell>
          <cell r="B683" t="str">
            <v>Peitoril Pré-Moldado de Concreto - 0,26 x 0,04 m</v>
          </cell>
          <cell r="C683" t="str">
            <v>m</v>
          </cell>
          <cell r="D683">
            <v>6.93</v>
          </cell>
          <cell r="E683">
            <v>15.74</v>
          </cell>
          <cell r="F683">
            <v>22.67</v>
          </cell>
        </row>
        <row r="684">
          <cell r="A684">
            <v>90314</v>
          </cell>
          <cell r="B684" t="str">
            <v>Piso Cerâmico 15 x 15 cm - Traço 1:3</v>
          </cell>
          <cell r="C684" t="str">
            <v>m²</v>
          </cell>
          <cell r="D684">
            <v>30.87</v>
          </cell>
          <cell r="E684">
            <v>10.79</v>
          </cell>
          <cell r="F684">
            <v>41.66</v>
          </cell>
        </row>
        <row r="685">
          <cell r="A685">
            <v>90315</v>
          </cell>
          <cell r="B685" t="str">
            <v>Piso Cerâmico Portobello 20 x 20 cm - Traço 1:5</v>
          </cell>
          <cell r="C685" t="str">
            <v>m²</v>
          </cell>
          <cell r="D685">
            <v>31.55</v>
          </cell>
          <cell r="E685">
            <v>18.52</v>
          </cell>
          <cell r="F685">
            <v>50.07</v>
          </cell>
        </row>
        <row r="686">
          <cell r="A686">
            <v>90316</v>
          </cell>
          <cell r="B686" t="str">
            <v>Piso de Borracha Plurigoma (GD15) -Traço 1:2</v>
          </cell>
          <cell r="C686" t="str">
            <v>m²</v>
          </cell>
          <cell r="D686">
            <v>48.74</v>
          </cell>
          <cell r="E686">
            <v>7.64</v>
          </cell>
          <cell r="F686">
            <v>56.38</v>
          </cell>
        </row>
        <row r="687">
          <cell r="A687">
            <v>90317</v>
          </cell>
          <cell r="B687" t="str">
            <v>Piso de Cimento Queimado</v>
          </cell>
          <cell r="C687" t="str">
            <v>m²</v>
          </cell>
          <cell r="D687">
            <v>1.47</v>
          </cell>
          <cell r="E687">
            <v>12.37</v>
          </cell>
          <cell r="F687">
            <v>13.84</v>
          </cell>
        </row>
        <row r="688">
          <cell r="A688">
            <v>90318</v>
          </cell>
          <cell r="B688" t="str">
            <v>Piso Vinílico com Contra-Piso E=6cm</v>
          </cell>
          <cell r="C688" t="str">
            <v>m²</v>
          </cell>
          <cell r="D688">
            <v>25.34</v>
          </cell>
          <cell r="E688">
            <v>12.51</v>
          </cell>
          <cell r="F688">
            <v>37.85</v>
          </cell>
        </row>
        <row r="689">
          <cell r="A689">
            <v>90319</v>
          </cell>
          <cell r="B689" t="str">
            <v>Piso Vinílico Incluído Rodapé e Contra-Piso</v>
          </cell>
          <cell r="C689" t="str">
            <v>m²</v>
          </cell>
          <cell r="D689">
            <v>25.68</v>
          </cell>
          <cell r="E689">
            <v>14.53</v>
          </cell>
          <cell r="F689">
            <v>40.21</v>
          </cell>
        </row>
        <row r="690">
          <cell r="A690">
            <v>90320</v>
          </cell>
          <cell r="B690" t="str">
            <v>Revestimento de Piso em Placa Vinílica 0,30 x 0,30 m com E=2mm</v>
          </cell>
          <cell r="C690" t="str">
            <v>m²</v>
          </cell>
          <cell r="D690">
            <v>13.89</v>
          </cell>
          <cell r="E690">
            <v>14.53</v>
          </cell>
          <cell r="F690">
            <v>28.42</v>
          </cell>
        </row>
        <row r="691">
          <cell r="A691">
            <v>90321</v>
          </cell>
          <cell r="B691" t="str">
            <v>Revestimento Monolítico com Grama N.01 - FULGET</v>
          </cell>
          <cell r="C691" t="str">
            <v>m²</v>
          </cell>
          <cell r="D691">
            <v>31.19</v>
          </cell>
          <cell r="E691">
            <v>2.23</v>
          </cell>
          <cell r="F691">
            <v>33.42</v>
          </cell>
        </row>
        <row r="692">
          <cell r="A692">
            <v>90322</v>
          </cell>
          <cell r="B692" t="str">
            <v>Rodapé em Cerâmica 8 x 30 cm</v>
          </cell>
          <cell r="C692" t="str">
            <v>m</v>
          </cell>
          <cell r="D692">
            <v>10.99</v>
          </cell>
          <cell r="E692">
            <v>8.6300000000000008</v>
          </cell>
          <cell r="F692">
            <v>19.62</v>
          </cell>
        </row>
        <row r="693">
          <cell r="A693">
            <v>90323</v>
          </cell>
          <cell r="B693" t="str">
            <v>Rodapé Vinílico Paviflex H=7,5cm</v>
          </cell>
          <cell r="C693" t="str">
            <v>m</v>
          </cell>
          <cell r="D693">
            <v>7.32</v>
          </cell>
          <cell r="E693">
            <v>7.38</v>
          </cell>
          <cell r="F693">
            <v>14.7</v>
          </cell>
        </row>
        <row r="694">
          <cell r="A694">
            <v>90324</v>
          </cell>
          <cell r="B694" t="str">
            <v>Soleira Pré-Moldada de Concreto 0,15 x 0,03 m (LXE)</v>
          </cell>
          <cell r="C694" t="str">
            <v>m</v>
          </cell>
          <cell r="D694">
            <v>4.8499999999999996</v>
          </cell>
          <cell r="E694">
            <v>9.3699999999999992</v>
          </cell>
          <cell r="F694">
            <v>14.219999999999999</v>
          </cell>
        </row>
        <row r="695">
          <cell r="A695">
            <v>90325</v>
          </cell>
          <cell r="B695" t="str">
            <v>Soleira Pré-Moldada de Concreto 0,23 x 0,03 m (LXE)</v>
          </cell>
          <cell r="C695" t="str">
            <v>m</v>
          </cell>
          <cell r="D695">
            <v>6.47</v>
          </cell>
          <cell r="E695">
            <v>14.22</v>
          </cell>
          <cell r="F695">
            <v>20.69</v>
          </cell>
        </row>
        <row r="696">
          <cell r="A696">
            <v>90400</v>
          </cell>
          <cell r="B696" t="str">
            <v>Impermeabilização</v>
          </cell>
          <cell r="D696">
            <v>0</v>
          </cell>
          <cell r="E696">
            <v>0</v>
          </cell>
        </row>
        <row r="697">
          <cell r="A697">
            <v>90401</v>
          </cell>
          <cell r="B697" t="str">
            <v>Argamassa de Regularização com Impermeabilizante Tipo VEDACIT</v>
          </cell>
          <cell r="C697" t="str">
            <v>m²</v>
          </cell>
          <cell r="D697">
            <v>8.17</v>
          </cell>
          <cell r="E697">
            <v>5.01</v>
          </cell>
          <cell r="F697">
            <v>13.18</v>
          </cell>
        </row>
        <row r="698">
          <cell r="A698">
            <v>90402</v>
          </cell>
          <cell r="B698" t="str">
            <v>Argamassa de Regularização para Calhas - Traço 1:3</v>
          </cell>
          <cell r="C698" t="str">
            <v>m²</v>
          </cell>
          <cell r="D698">
            <v>3.38</v>
          </cell>
          <cell r="E698">
            <v>17.04</v>
          </cell>
          <cell r="F698">
            <v>20.419999999999998</v>
          </cell>
        </row>
        <row r="699">
          <cell r="A699">
            <v>90403</v>
          </cell>
          <cell r="B699" t="str">
            <v>Argamassa para Respaldo de Fundação com VEDACIT / SIKA 1</v>
          </cell>
          <cell r="C699" t="str">
            <v>m²</v>
          </cell>
          <cell r="D699">
            <v>5.78</v>
          </cell>
          <cell r="E699">
            <v>13.85</v>
          </cell>
          <cell r="F699">
            <v>19.63</v>
          </cell>
        </row>
        <row r="700">
          <cell r="A700">
            <v>90404</v>
          </cell>
          <cell r="B700" t="str">
            <v>Impermeabilização de Fundação / Laje / Lastro / Alvenaria</v>
          </cell>
          <cell r="C700" t="str">
            <v>m²</v>
          </cell>
          <cell r="D700">
            <v>5.17</v>
          </cell>
          <cell r="E700">
            <v>13.85</v>
          </cell>
          <cell r="F700">
            <v>19.02</v>
          </cell>
        </row>
        <row r="701">
          <cell r="A701">
            <v>90405</v>
          </cell>
          <cell r="B701" t="str">
            <v>Impermeabilização de Paredes do Reservatório Subterrâneo</v>
          </cell>
          <cell r="C701" t="str">
            <v>m²</v>
          </cell>
          <cell r="D701">
            <v>7.65</v>
          </cell>
          <cell r="E701">
            <v>15.17</v>
          </cell>
          <cell r="F701">
            <v>22.82</v>
          </cell>
        </row>
        <row r="702">
          <cell r="A702">
            <v>90406</v>
          </cell>
          <cell r="B702" t="str">
            <v>Impermeabilização com 6 Demãos de VEDAPREM Branco</v>
          </cell>
          <cell r="C702" t="str">
            <v>m²</v>
          </cell>
          <cell r="D702">
            <v>14.81</v>
          </cell>
          <cell r="E702">
            <v>9.3699999999999992</v>
          </cell>
          <cell r="F702">
            <v>24.18</v>
          </cell>
        </row>
        <row r="703">
          <cell r="A703">
            <v>90407</v>
          </cell>
          <cell r="B703" t="str">
            <v>Impermeabilização de Laje de Cobertura com NEUTROL</v>
          </cell>
          <cell r="C703" t="str">
            <v>m²</v>
          </cell>
          <cell r="D703">
            <v>2.0699999999999998</v>
          </cell>
          <cell r="E703">
            <v>1.49</v>
          </cell>
          <cell r="F703">
            <v>3.5599999999999996</v>
          </cell>
        </row>
        <row r="704">
          <cell r="A704">
            <v>90408</v>
          </cell>
          <cell r="B704" t="str">
            <v>Papel KRAFT para Impermeabilização</v>
          </cell>
          <cell r="C704" t="str">
            <v>m²</v>
          </cell>
          <cell r="D704">
            <v>1.1599999999999999</v>
          </cell>
          <cell r="E704">
            <v>11.12</v>
          </cell>
          <cell r="F704">
            <v>12.28</v>
          </cell>
        </row>
        <row r="705">
          <cell r="A705">
            <v>90500</v>
          </cell>
          <cell r="B705" t="str">
            <v>Esquadrias / Ferragens</v>
          </cell>
          <cell r="D705">
            <v>0</v>
          </cell>
          <cell r="E705">
            <v>0</v>
          </cell>
        </row>
        <row r="706">
          <cell r="A706">
            <v>90501</v>
          </cell>
          <cell r="B706" t="str">
            <v>Batentes em Perfil de Alumínio Anodizado cód. E-665</v>
          </cell>
          <cell r="C706" t="str">
            <v>un</v>
          </cell>
          <cell r="D706">
            <v>92.48</v>
          </cell>
          <cell r="E706">
            <v>7.38</v>
          </cell>
          <cell r="F706">
            <v>99.86</v>
          </cell>
        </row>
        <row r="707">
          <cell r="A707">
            <v>90502</v>
          </cell>
          <cell r="B707" t="str">
            <v>Esquadrias de Madeira - Janelas</v>
          </cell>
          <cell r="C707" t="str">
            <v>un</v>
          </cell>
          <cell r="D707">
            <v>297</v>
          </cell>
          <cell r="E707">
            <v>106.19</v>
          </cell>
          <cell r="F707">
            <v>403.19</v>
          </cell>
        </row>
        <row r="708">
          <cell r="A708">
            <v>90503</v>
          </cell>
          <cell r="B708" t="str">
            <v>Fechadura de Embutir com Cilindro Oval e Maçaneta</v>
          </cell>
          <cell r="C708" t="str">
            <v>un</v>
          </cell>
          <cell r="D708">
            <v>55.35</v>
          </cell>
          <cell r="E708">
            <v>9.15</v>
          </cell>
          <cell r="F708">
            <v>64.5</v>
          </cell>
        </row>
        <row r="709">
          <cell r="A709">
            <v>90504</v>
          </cell>
          <cell r="B709" t="str">
            <v>Fechadura Tipo Sarjeta de Sobrepor com Disco</v>
          </cell>
          <cell r="C709" t="str">
            <v>un</v>
          </cell>
          <cell r="D709">
            <v>35.549999999999997</v>
          </cell>
          <cell r="E709">
            <v>9.15</v>
          </cell>
          <cell r="F709">
            <v>44.699999999999996</v>
          </cell>
        </row>
        <row r="710">
          <cell r="A710">
            <v>90505</v>
          </cell>
          <cell r="B710" t="str">
            <v>Fechadura Tipo Tranqueta e Maçaneta Tipo Alavanca</v>
          </cell>
          <cell r="C710" t="str">
            <v>un</v>
          </cell>
          <cell r="D710">
            <v>40.229999999999997</v>
          </cell>
          <cell r="E710">
            <v>9.15</v>
          </cell>
          <cell r="F710">
            <v>49.379999999999995</v>
          </cell>
        </row>
        <row r="711">
          <cell r="A711">
            <v>90506</v>
          </cell>
          <cell r="B711" t="str">
            <v>Porta Contra-Placada Lisa para Pintura 0,80 x 2,10 m</v>
          </cell>
          <cell r="C711" t="str">
            <v>un</v>
          </cell>
          <cell r="D711">
            <v>99.9</v>
          </cell>
          <cell r="E711">
            <v>104.58</v>
          </cell>
          <cell r="F711">
            <v>204.48000000000002</v>
          </cell>
        </row>
        <row r="712">
          <cell r="A712">
            <v>90507</v>
          </cell>
          <cell r="B712" t="str">
            <v>Porta Contra-Placada Lisa para Pintura 0,70 x 2,10 m</v>
          </cell>
          <cell r="C712" t="str">
            <v>un</v>
          </cell>
          <cell r="D712">
            <v>99.25</v>
          </cell>
          <cell r="E712">
            <v>93.39</v>
          </cell>
          <cell r="F712">
            <v>192.64</v>
          </cell>
        </row>
        <row r="713">
          <cell r="A713">
            <v>90508</v>
          </cell>
          <cell r="B713" t="str">
            <v>Porta Contra-Placada Lisa para Pintura 0,90 x 2,10 m</v>
          </cell>
          <cell r="C713" t="str">
            <v>un</v>
          </cell>
          <cell r="D713">
            <v>99.9</v>
          </cell>
          <cell r="E713">
            <v>110.93</v>
          </cell>
          <cell r="F713">
            <v>210.83</v>
          </cell>
        </row>
        <row r="714">
          <cell r="A714">
            <v>90509</v>
          </cell>
          <cell r="B714" t="str">
            <v>Vidro Canelado Incolor E=4mm</v>
          </cell>
          <cell r="C714" t="str">
            <v>m²</v>
          </cell>
          <cell r="D714">
            <v>18.600000000000001</v>
          </cell>
          <cell r="E714">
            <v>7.86</v>
          </cell>
          <cell r="F714">
            <v>26.46</v>
          </cell>
        </row>
        <row r="715">
          <cell r="A715">
            <v>90510</v>
          </cell>
          <cell r="B715" t="str">
            <v>Vidro Comum Transparente Incolor E=4mm</v>
          </cell>
          <cell r="C715" t="str">
            <v>m²</v>
          </cell>
          <cell r="D715">
            <v>27.43</v>
          </cell>
          <cell r="E715">
            <v>11.26</v>
          </cell>
          <cell r="F715">
            <v>38.69</v>
          </cell>
        </row>
        <row r="716">
          <cell r="A716">
            <v>90511</v>
          </cell>
          <cell r="B716" t="str">
            <v>Vidro Fantasia E=4mm</v>
          </cell>
          <cell r="C716" t="str">
            <v>m²</v>
          </cell>
          <cell r="D716">
            <v>19.989999999999998</v>
          </cell>
          <cell r="E716">
            <v>13.47</v>
          </cell>
          <cell r="F716">
            <v>33.46</v>
          </cell>
        </row>
        <row r="717">
          <cell r="A717">
            <v>90512</v>
          </cell>
          <cell r="B717" t="str">
            <v>Vidro Laminado Transparente Incolor E=6mm</v>
          </cell>
          <cell r="C717" t="str">
            <v>m²</v>
          </cell>
          <cell r="D717">
            <v>27.43</v>
          </cell>
          <cell r="E717">
            <v>21.4</v>
          </cell>
          <cell r="F717">
            <v>48.83</v>
          </cell>
        </row>
        <row r="718">
          <cell r="A718">
            <v>90600</v>
          </cell>
          <cell r="B718" t="str">
            <v>Pintura</v>
          </cell>
          <cell r="D718">
            <v>0</v>
          </cell>
          <cell r="E718">
            <v>0</v>
          </cell>
        </row>
        <row r="719">
          <cell r="A719">
            <v>90601</v>
          </cell>
          <cell r="B719" t="str">
            <v>Latéx Fosco 100% Acrílico - 2 Demãos</v>
          </cell>
          <cell r="C719" t="str">
            <v>m²</v>
          </cell>
          <cell r="D719">
            <v>1.82</v>
          </cell>
          <cell r="E719">
            <v>8.7200000000000006</v>
          </cell>
          <cell r="F719">
            <v>10.540000000000001</v>
          </cell>
        </row>
        <row r="720">
          <cell r="A720">
            <v>90602</v>
          </cell>
          <cell r="B720" t="str">
            <v>Massa Corrida Acrílica com Preparo da Superfície</v>
          </cell>
          <cell r="C720" t="str">
            <v>m²</v>
          </cell>
          <cell r="D720">
            <v>1.92</v>
          </cell>
          <cell r="E720">
            <v>14.65</v>
          </cell>
          <cell r="F720">
            <v>16.57</v>
          </cell>
        </row>
        <row r="721">
          <cell r="A721">
            <v>90603</v>
          </cell>
          <cell r="B721" t="str">
            <v>Massa Corrida PVA com Preparo da Superfície</v>
          </cell>
          <cell r="C721" t="str">
            <v>m²</v>
          </cell>
          <cell r="D721">
            <v>1.46</v>
          </cell>
          <cell r="E721">
            <v>14.65</v>
          </cell>
          <cell r="F721">
            <v>16.11</v>
          </cell>
        </row>
        <row r="722">
          <cell r="A722">
            <v>90604</v>
          </cell>
          <cell r="B722" t="str">
            <v>Massa Fina</v>
          </cell>
          <cell r="C722" t="str">
            <v>m²</v>
          </cell>
          <cell r="D722">
            <v>0.5</v>
          </cell>
          <cell r="E722">
            <v>8.34</v>
          </cell>
          <cell r="F722">
            <v>8.84</v>
          </cell>
        </row>
        <row r="723">
          <cell r="A723">
            <v>90605</v>
          </cell>
          <cell r="B723" t="str">
            <v>Pintura a Base de Cal - 3 Demãos</v>
          </cell>
          <cell r="C723" t="str">
            <v>m²</v>
          </cell>
          <cell r="D723">
            <v>0.18</v>
          </cell>
          <cell r="E723">
            <v>10.3</v>
          </cell>
          <cell r="F723">
            <v>10.48</v>
          </cell>
        </row>
        <row r="724">
          <cell r="A724">
            <v>90606</v>
          </cell>
          <cell r="B724" t="str">
            <v>Pintura a Óleo sobre Madeira, Inclusive Emassamento</v>
          </cell>
          <cell r="C724" t="str">
            <v>m²</v>
          </cell>
          <cell r="D724">
            <v>3.9</v>
          </cell>
          <cell r="E724">
            <v>10.35</v>
          </cell>
          <cell r="F724">
            <v>14.25</v>
          </cell>
        </row>
        <row r="725">
          <cell r="A725">
            <v>90607</v>
          </cell>
          <cell r="B725" t="str">
            <v>Pintura Acrílica com Preparo da Superfície - 2 Demãos</v>
          </cell>
          <cell r="C725" t="str">
            <v>m²</v>
          </cell>
          <cell r="D725">
            <v>1.57</v>
          </cell>
          <cell r="E725">
            <v>9.27</v>
          </cell>
          <cell r="F725">
            <v>10.84</v>
          </cell>
        </row>
        <row r="726">
          <cell r="A726">
            <v>90608</v>
          </cell>
          <cell r="B726" t="str">
            <v>Pintura com Silicone para Vigas em Concreto - 2 Demãos</v>
          </cell>
          <cell r="C726" t="str">
            <v>m²</v>
          </cell>
          <cell r="D726">
            <v>1.93</v>
          </cell>
          <cell r="E726">
            <v>9.4600000000000009</v>
          </cell>
          <cell r="F726">
            <v>11.39</v>
          </cell>
        </row>
        <row r="727">
          <cell r="A727">
            <v>90609</v>
          </cell>
          <cell r="B727" t="str">
            <v>Pintura com Esmalte Sintético em Estrutura Metálica - 2 Demãos</v>
          </cell>
          <cell r="C727" t="str">
            <v>m²</v>
          </cell>
          <cell r="D727">
            <v>0.63</v>
          </cell>
          <cell r="E727">
            <v>7.98</v>
          </cell>
          <cell r="F727">
            <v>8.6100000000000012</v>
          </cell>
        </row>
        <row r="728">
          <cell r="A728">
            <v>90610</v>
          </cell>
          <cell r="B728" t="str">
            <v>Pintura Latéx PVA, 2 Demãos</v>
          </cell>
          <cell r="C728" t="str">
            <v>m²</v>
          </cell>
          <cell r="D728">
            <v>2.0099999999999998</v>
          </cell>
          <cell r="E728">
            <v>8.7200000000000006</v>
          </cell>
          <cell r="F728">
            <v>10.73</v>
          </cell>
        </row>
        <row r="729">
          <cell r="A729">
            <v>90611</v>
          </cell>
          <cell r="B729" t="str">
            <v>Verniz à Base de Poliuretano Incolor</v>
          </cell>
          <cell r="C729" t="str">
            <v>m²</v>
          </cell>
          <cell r="D729">
            <v>4.0199999999999996</v>
          </cell>
          <cell r="E729">
            <v>7.98</v>
          </cell>
          <cell r="F729">
            <v>12</v>
          </cell>
        </row>
        <row r="730">
          <cell r="A730">
            <v>90700</v>
          </cell>
          <cell r="B730" t="str">
            <v>Cobertura</v>
          </cell>
          <cell r="D730">
            <v>0</v>
          </cell>
          <cell r="E730">
            <v>0</v>
          </cell>
        </row>
        <row r="731">
          <cell r="A731">
            <v>90701</v>
          </cell>
          <cell r="B731" t="str">
            <v>Calha Metálica em Chapa Dobrada N.24, Corte 0,40m</v>
          </cell>
          <cell r="C731" t="str">
            <v>m</v>
          </cell>
          <cell r="D731">
            <v>7.11</v>
          </cell>
          <cell r="E731">
            <v>15.36</v>
          </cell>
          <cell r="F731">
            <v>22.47</v>
          </cell>
        </row>
        <row r="732">
          <cell r="A732">
            <v>90702</v>
          </cell>
          <cell r="B732" t="str">
            <v>Cobertura com Telha de Fibrocimento Canalete 90</v>
          </cell>
          <cell r="C732" t="str">
            <v>m²</v>
          </cell>
          <cell r="D732">
            <v>36.15</v>
          </cell>
          <cell r="E732">
            <v>5.85</v>
          </cell>
          <cell r="F732">
            <v>42</v>
          </cell>
        </row>
        <row r="733">
          <cell r="A733">
            <v>90703</v>
          </cell>
          <cell r="B733" t="str">
            <v>Contra-Rufo de Chapa Galvanizada N.20, Corte 22cm</v>
          </cell>
          <cell r="C733" t="str">
            <v>m</v>
          </cell>
          <cell r="D733">
            <v>7.22</v>
          </cell>
          <cell r="E733">
            <v>11.81</v>
          </cell>
          <cell r="F733">
            <v>19.03</v>
          </cell>
        </row>
        <row r="734">
          <cell r="A734">
            <v>90704</v>
          </cell>
          <cell r="B734" t="str">
            <v>Contra-Rufo de Chapa Galvanizada N.26, Corte 40cm</v>
          </cell>
          <cell r="C734" t="str">
            <v>m</v>
          </cell>
          <cell r="D734">
            <v>6.08</v>
          </cell>
          <cell r="E734">
            <v>11.81</v>
          </cell>
          <cell r="F734">
            <v>17.89</v>
          </cell>
        </row>
        <row r="735">
          <cell r="A735">
            <v>90705</v>
          </cell>
          <cell r="B735" t="str">
            <v>Contra-Rufo de Chapa Galvanizada N.20, Corte 30cm</v>
          </cell>
          <cell r="C735" t="str">
            <v>m</v>
          </cell>
          <cell r="D735">
            <v>8.69</v>
          </cell>
          <cell r="E735">
            <v>11.81</v>
          </cell>
          <cell r="F735">
            <v>20.5</v>
          </cell>
        </row>
        <row r="736">
          <cell r="A736">
            <v>90706</v>
          </cell>
          <cell r="B736" t="str">
            <v>Cumeeira para Canalete 49</v>
          </cell>
          <cell r="C736" t="str">
            <v>m</v>
          </cell>
          <cell r="D736">
            <v>16.510000000000002</v>
          </cell>
          <cell r="E736">
            <v>2.35</v>
          </cell>
          <cell r="F736">
            <v>18.860000000000003</v>
          </cell>
        </row>
        <row r="737">
          <cell r="A737">
            <v>90707</v>
          </cell>
          <cell r="B737" t="str">
            <v>Estrutura de Madeira para Cobertura</v>
          </cell>
          <cell r="C737" t="str">
            <v>m²</v>
          </cell>
          <cell r="D737">
            <v>16.28</v>
          </cell>
          <cell r="E737">
            <v>20.010000000000002</v>
          </cell>
          <cell r="F737">
            <v>36.290000000000006</v>
          </cell>
        </row>
        <row r="738">
          <cell r="A738">
            <v>90708</v>
          </cell>
          <cell r="B738" t="str">
            <v>Laje Pré-Moldada, PAOLI, LTC 8/11</v>
          </cell>
          <cell r="C738" t="str">
            <v>m²</v>
          </cell>
          <cell r="D738">
            <v>58.16</v>
          </cell>
          <cell r="E738">
            <v>11.65</v>
          </cell>
          <cell r="F738">
            <v>69.81</v>
          </cell>
        </row>
        <row r="739">
          <cell r="A739">
            <v>90709</v>
          </cell>
          <cell r="B739" t="str">
            <v>Pingadeira Plástica para Canalete 49 (ETERNIT)</v>
          </cell>
          <cell r="C739" t="str">
            <v>un</v>
          </cell>
          <cell r="D739">
            <v>0.28000000000000003</v>
          </cell>
          <cell r="E739">
            <v>5.04</v>
          </cell>
          <cell r="F739">
            <v>5.32</v>
          </cell>
        </row>
        <row r="740">
          <cell r="A740">
            <v>90710</v>
          </cell>
          <cell r="B740" t="str">
            <v>Placa de Ventilação para Canalete 49 (ETERNIT)</v>
          </cell>
          <cell r="C740" t="str">
            <v>un</v>
          </cell>
          <cell r="D740">
            <v>1.73</v>
          </cell>
          <cell r="E740">
            <v>0.55000000000000004</v>
          </cell>
          <cell r="F740">
            <v>2.2800000000000002</v>
          </cell>
        </row>
        <row r="741">
          <cell r="A741">
            <v>90711</v>
          </cell>
          <cell r="B741" t="str">
            <v>Rufo de Fibrocimento para Canalete 49 (ETERNIT)</v>
          </cell>
          <cell r="C741" t="str">
            <v>un</v>
          </cell>
          <cell r="D741">
            <v>9</v>
          </cell>
          <cell r="E741">
            <v>2.2799999999999998</v>
          </cell>
          <cell r="F741">
            <v>11.28</v>
          </cell>
        </row>
        <row r="742">
          <cell r="A742">
            <v>90712</v>
          </cell>
          <cell r="B742" t="str">
            <v>Rufo em Chapa Galvanizada N.20, Corte 40cm</v>
          </cell>
          <cell r="C742" t="str">
            <v>m</v>
          </cell>
          <cell r="D742">
            <v>7.24</v>
          </cell>
          <cell r="E742">
            <v>14.16</v>
          </cell>
          <cell r="F742">
            <v>21.4</v>
          </cell>
        </row>
        <row r="743">
          <cell r="A743">
            <v>90713</v>
          </cell>
          <cell r="B743" t="str">
            <v>Rufo para Canalete 49 (ETERNIT)</v>
          </cell>
          <cell r="C743" t="str">
            <v>m</v>
          </cell>
          <cell r="D743">
            <v>17.82</v>
          </cell>
          <cell r="E743">
            <v>0.55000000000000004</v>
          </cell>
          <cell r="F743">
            <v>18.37</v>
          </cell>
        </row>
        <row r="744">
          <cell r="A744">
            <v>90714</v>
          </cell>
          <cell r="B744" t="str">
            <v>Telha de Fibrocimento e Acessórios Canalete 49 E=8,5mm</v>
          </cell>
          <cell r="C744" t="str">
            <v>m²</v>
          </cell>
          <cell r="D744">
            <v>22.6</v>
          </cell>
          <cell r="E744">
            <v>8.2899999999999991</v>
          </cell>
          <cell r="F744">
            <v>30.89</v>
          </cell>
        </row>
        <row r="745">
          <cell r="A745">
            <v>90715</v>
          </cell>
          <cell r="B745" t="str">
            <v>Telhas Onduladas de Fibrocimento E=8mm</v>
          </cell>
          <cell r="C745" t="str">
            <v>m²</v>
          </cell>
          <cell r="D745">
            <v>13.32</v>
          </cell>
          <cell r="E745">
            <v>8.2899999999999991</v>
          </cell>
          <cell r="F745">
            <v>21.61</v>
          </cell>
        </row>
        <row r="746">
          <cell r="A746">
            <v>90800</v>
          </cell>
          <cell r="B746" t="str">
            <v>Acessórios Hidráulicos</v>
          </cell>
          <cell r="D746">
            <v>0</v>
          </cell>
          <cell r="E746">
            <v>0</v>
          </cell>
        </row>
        <row r="747">
          <cell r="A747">
            <v>90801</v>
          </cell>
          <cell r="B747" t="str">
            <v>Assento Sanitário</v>
          </cell>
          <cell r="C747" t="str">
            <v>un</v>
          </cell>
          <cell r="D747">
            <v>36.020000000000003</v>
          </cell>
          <cell r="E747">
            <v>2.23</v>
          </cell>
          <cell r="F747">
            <v>38.25</v>
          </cell>
        </row>
        <row r="748">
          <cell r="A748">
            <v>90802</v>
          </cell>
          <cell r="B748" t="str">
            <v>Bacia Convencional</v>
          </cell>
          <cell r="C748" t="str">
            <v>un</v>
          </cell>
          <cell r="D748">
            <v>87.06</v>
          </cell>
          <cell r="E748">
            <v>47.21</v>
          </cell>
          <cell r="F748">
            <v>134.27000000000001</v>
          </cell>
        </row>
        <row r="749">
          <cell r="A749">
            <v>90803</v>
          </cell>
          <cell r="B749" t="str">
            <v>Cabide para Banheiros</v>
          </cell>
          <cell r="C749" t="str">
            <v>un</v>
          </cell>
          <cell r="D749">
            <v>5.05</v>
          </cell>
          <cell r="E749">
            <v>9.18</v>
          </cell>
          <cell r="F749">
            <v>14.23</v>
          </cell>
        </row>
        <row r="750">
          <cell r="A750">
            <v>90804</v>
          </cell>
          <cell r="B750" t="str">
            <v>Caixa D'água em Fibrocimento (ETERNIT) 1000 l</v>
          </cell>
          <cell r="C750" t="str">
            <v>un</v>
          </cell>
          <cell r="D750">
            <v>237.48</v>
          </cell>
          <cell r="E750">
            <v>97.2</v>
          </cell>
          <cell r="F750">
            <v>334.68</v>
          </cell>
        </row>
        <row r="751">
          <cell r="A751">
            <v>90805</v>
          </cell>
          <cell r="B751" t="str">
            <v>Chuveiro Elétrico</v>
          </cell>
          <cell r="C751" t="str">
            <v>un</v>
          </cell>
          <cell r="D751">
            <v>100.29</v>
          </cell>
          <cell r="E751">
            <v>9.42</v>
          </cell>
          <cell r="F751">
            <v>109.71000000000001</v>
          </cell>
        </row>
        <row r="752">
          <cell r="A752">
            <v>90806</v>
          </cell>
          <cell r="B752" t="str">
            <v>Cuba Simples em Aço Inox, MEKAL, cód. CS40P</v>
          </cell>
          <cell r="C752" t="str">
            <v>un</v>
          </cell>
          <cell r="D752">
            <v>129.6</v>
          </cell>
          <cell r="E752">
            <v>5.63</v>
          </cell>
          <cell r="F752">
            <v>135.22999999999999</v>
          </cell>
        </row>
        <row r="753">
          <cell r="A753">
            <v>90807</v>
          </cell>
          <cell r="B753" t="str">
            <v>Espelho de Cristal 0,45 x 0,60 E=4mm, com Moldura em Alumínio</v>
          </cell>
          <cell r="C753" t="str">
            <v>un</v>
          </cell>
          <cell r="D753">
            <v>24.3</v>
          </cell>
          <cell r="E753">
            <v>9.18</v>
          </cell>
          <cell r="F753">
            <v>33.480000000000004</v>
          </cell>
        </row>
        <row r="754">
          <cell r="A754">
            <v>90808</v>
          </cell>
          <cell r="B754" t="str">
            <v>Lavatório Médio com Coluna</v>
          </cell>
          <cell r="C754" t="str">
            <v>un</v>
          </cell>
          <cell r="D754">
            <v>89.88</v>
          </cell>
          <cell r="E754">
            <v>36.54</v>
          </cell>
          <cell r="F754">
            <v>126.41999999999999</v>
          </cell>
        </row>
        <row r="755">
          <cell r="A755">
            <v>90809</v>
          </cell>
          <cell r="B755" t="str">
            <v>Lavatório para Embutir</v>
          </cell>
          <cell r="C755" t="str">
            <v>un</v>
          </cell>
          <cell r="D755">
            <v>47.79</v>
          </cell>
          <cell r="E755">
            <v>32.28</v>
          </cell>
          <cell r="F755">
            <v>80.069999999999993</v>
          </cell>
        </row>
        <row r="756">
          <cell r="A756">
            <v>90810</v>
          </cell>
          <cell r="B756" t="str">
            <v>Mictório em Aço Inox com 2,50m, cód. MC-3 (MEKAL)</v>
          </cell>
          <cell r="C756" t="str">
            <v>un</v>
          </cell>
          <cell r="D756">
            <v>414.42</v>
          </cell>
          <cell r="E756">
            <v>84.15</v>
          </cell>
          <cell r="F756">
            <v>498.57000000000005</v>
          </cell>
        </row>
        <row r="757">
          <cell r="A757">
            <v>90811</v>
          </cell>
          <cell r="B757" t="str">
            <v>Papeleira</v>
          </cell>
          <cell r="C757" t="str">
            <v>un</v>
          </cell>
          <cell r="D757">
            <v>8.8800000000000008</v>
          </cell>
          <cell r="E757">
            <v>12.46</v>
          </cell>
          <cell r="F757">
            <v>21.340000000000003</v>
          </cell>
        </row>
        <row r="758">
          <cell r="A758">
            <v>90812</v>
          </cell>
          <cell r="B758" t="str">
            <v>Pia com Tampo em Granilite Branco 0,63 x 1,22 m</v>
          </cell>
          <cell r="C758" t="str">
            <v>un</v>
          </cell>
          <cell r="D758">
            <v>201.91</v>
          </cell>
          <cell r="E758">
            <v>67.3</v>
          </cell>
          <cell r="F758">
            <v>269.20999999999998</v>
          </cell>
        </row>
        <row r="759">
          <cell r="A759">
            <v>90813</v>
          </cell>
          <cell r="B759" t="str">
            <v>Porta-Papel LALEKLA</v>
          </cell>
          <cell r="C759" t="str">
            <v>un</v>
          </cell>
          <cell r="D759">
            <v>40.770000000000003</v>
          </cell>
          <cell r="E759">
            <v>9.18</v>
          </cell>
          <cell r="F759">
            <v>49.95</v>
          </cell>
        </row>
        <row r="760">
          <cell r="A760">
            <v>90814</v>
          </cell>
          <cell r="B760" t="str">
            <v>Porta-Sabão Líquido LALEKLA</v>
          </cell>
          <cell r="C760" t="str">
            <v>un</v>
          </cell>
          <cell r="D760">
            <v>41.04</v>
          </cell>
          <cell r="E760">
            <v>9.18</v>
          </cell>
          <cell r="F760">
            <v>50.22</v>
          </cell>
        </row>
        <row r="761">
          <cell r="A761">
            <v>90815</v>
          </cell>
          <cell r="B761" t="str">
            <v>Saboneteira com Alça</v>
          </cell>
          <cell r="C761" t="str">
            <v>un</v>
          </cell>
          <cell r="D761">
            <v>8.26</v>
          </cell>
          <cell r="E761">
            <v>12.46</v>
          </cell>
          <cell r="F761">
            <v>20.72</v>
          </cell>
        </row>
        <row r="762">
          <cell r="A762">
            <v>90816</v>
          </cell>
          <cell r="B762" t="str">
            <v>Tampo em Aço Inox 1,60 x 1,60 m com Cuba de 0,40 x 0,36 m</v>
          </cell>
          <cell r="C762" t="str">
            <v>un</v>
          </cell>
          <cell r="D762">
            <v>482.57</v>
          </cell>
          <cell r="E762">
            <v>67.3</v>
          </cell>
          <cell r="F762">
            <v>549.87</v>
          </cell>
        </row>
        <row r="763">
          <cell r="A763">
            <v>90817</v>
          </cell>
          <cell r="B763" t="str">
            <v>Tampo em Granito Cinza E=3cm com 2,25 x 0,63 m</v>
          </cell>
          <cell r="C763" t="str">
            <v>un</v>
          </cell>
          <cell r="D763">
            <v>139.97</v>
          </cell>
          <cell r="E763">
            <v>59.05</v>
          </cell>
          <cell r="F763">
            <v>199.01999999999998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A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>
            <v>0</v>
          </cell>
        </row>
      </sheetData>
      <sheetData sheetId="22"/>
      <sheetData sheetId="23"/>
      <sheetData sheetId="24"/>
      <sheetData sheetId="25"/>
      <sheetData sheetId="26"/>
      <sheetData sheetId="27">
        <row r="6">
          <cell r="A6">
            <v>0</v>
          </cell>
        </row>
      </sheetData>
      <sheetData sheetId="28"/>
      <sheetData sheetId="29"/>
      <sheetData sheetId="30"/>
      <sheetData sheetId="31"/>
      <sheetData sheetId="32"/>
      <sheetData sheetId="33">
        <row r="6">
          <cell r="A6">
            <v>0</v>
          </cell>
        </row>
      </sheetData>
      <sheetData sheetId="34"/>
      <sheetData sheetId="35"/>
      <sheetData sheetId="36"/>
      <sheetData sheetId="37"/>
      <sheetData sheetId="38"/>
      <sheetData sheetId="39">
        <row r="6">
          <cell r="A6">
            <v>0</v>
          </cell>
        </row>
      </sheetData>
      <sheetData sheetId="40"/>
      <sheetData sheetId="41"/>
      <sheetData sheetId="42"/>
      <sheetData sheetId="43"/>
      <sheetData sheetId="44"/>
      <sheetData sheetId="45">
        <row r="6">
          <cell r="A6">
            <v>0</v>
          </cell>
        </row>
      </sheetData>
      <sheetData sheetId="46"/>
      <sheetData sheetId="47"/>
      <sheetData sheetId="48"/>
      <sheetData sheetId="49"/>
      <sheetData sheetId="50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  <sheetName val="Materiais"/>
      <sheetName val="Mão de Obra"/>
      <sheetName val="Instalação e manutenção de cant"/>
      <sheetName val="Mobilização e desmob. de equip."/>
      <sheetName val="Mob. e desmob. de equip."/>
      <sheetName val="desmat. destoc 0,15m"/>
      <sheetName val="Esc. carga transp DMT 1000 a 12"/>
      <sheetName val="Compactação aterro 100%"/>
      <sheetName val="Dependências da área técnica"/>
      <sheetName val="Preparação área de estoc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cto"/>
      <sheetName val="RealOut02"/>
      <sheetName val="Códigos"/>
      <sheetName val="PMR"/>
      <sheetName val="Custos"/>
      <sheetName val="Desp"/>
    </sheetNames>
    <sheetDataSet>
      <sheetData sheetId="0" refreshError="1"/>
      <sheetData sheetId="1" refreshError="1">
        <row r="3">
          <cell r="AC3" t="str">
            <v>set</v>
          </cell>
          <cell r="AF3" t="str">
            <v>out</v>
          </cell>
        </row>
        <row r="4">
          <cell r="AF4" t="str">
            <v>Despesas</v>
          </cell>
        </row>
        <row r="6">
          <cell r="AF6">
            <v>117839.93</v>
          </cell>
        </row>
        <row r="7">
          <cell r="AF7">
            <v>88546.39</v>
          </cell>
        </row>
        <row r="8">
          <cell r="AF8">
            <v>3479.43</v>
          </cell>
        </row>
        <row r="9">
          <cell r="AF9">
            <v>0</v>
          </cell>
        </row>
        <row r="10">
          <cell r="AF10">
            <v>7593.67</v>
          </cell>
        </row>
        <row r="11">
          <cell r="AF11">
            <v>2595.1</v>
          </cell>
        </row>
        <row r="12">
          <cell r="AF12">
            <v>10530.51</v>
          </cell>
        </row>
        <row r="13">
          <cell r="AF13">
            <v>3510.52</v>
          </cell>
        </row>
        <row r="14">
          <cell r="AF14">
            <v>0.76</v>
          </cell>
        </row>
        <row r="15">
          <cell r="AF15">
            <v>107.59</v>
          </cell>
        </row>
        <row r="16">
          <cell r="AF16">
            <v>0</v>
          </cell>
        </row>
        <row r="17">
          <cell r="AF17">
            <v>1475.96</v>
          </cell>
        </row>
        <row r="18">
          <cell r="AF18">
            <v>0</v>
          </cell>
        </row>
        <row r="19">
          <cell r="AF19">
            <v>21287.9</v>
          </cell>
        </row>
        <row r="20">
          <cell r="AF20">
            <v>21287.9</v>
          </cell>
        </row>
        <row r="21">
          <cell r="AF21">
            <v>33401</v>
          </cell>
        </row>
        <row r="22">
          <cell r="AF22">
            <v>8052.94</v>
          </cell>
        </row>
        <row r="23">
          <cell r="AF23">
            <v>25348.06</v>
          </cell>
        </row>
        <row r="24">
          <cell r="AF24">
            <v>16282.37</v>
          </cell>
        </row>
        <row r="25">
          <cell r="AF25">
            <v>6523.85</v>
          </cell>
        </row>
        <row r="26">
          <cell r="AF26">
            <v>2645</v>
          </cell>
        </row>
        <row r="27">
          <cell r="AF27">
            <v>752.91</v>
          </cell>
        </row>
        <row r="28">
          <cell r="AF28">
            <v>6177.5</v>
          </cell>
        </row>
        <row r="29">
          <cell r="AF29">
            <v>27.9</v>
          </cell>
        </row>
        <row r="30">
          <cell r="AF30">
            <v>155.21</v>
          </cell>
        </row>
        <row r="31">
          <cell r="AF31">
            <v>0</v>
          </cell>
        </row>
        <row r="32">
          <cell r="AF32">
            <v>0</v>
          </cell>
        </row>
        <row r="33">
          <cell r="AF33">
            <v>0</v>
          </cell>
        </row>
        <row r="34">
          <cell r="AF34">
            <v>0</v>
          </cell>
        </row>
        <row r="35">
          <cell r="AF35">
            <v>188811.2</v>
          </cell>
        </row>
        <row r="37">
          <cell r="AF37">
            <v>77262.960000000006</v>
          </cell>
        </row>
        <row r="38">
          <cell r="AF38">
            <v>47198.33</v>
          </cell>
        </row>
        <row r="39">
          <cell r="AF39">
            <v>120</v>
          </cell>
        </row>
        <row r="40">
          <cell r="AF40">
            <v>9179.6299999999992</v>
          </cell>
        </row>
        <row r="41">
          <cell r="AF41">
            <v>0</v>
          </cell>
        </row>
        <row r="42">
          <cell r="AF42">
            <v>20765</v>
          </cell>
        </row>
        <row r="43">
          <cell r="AF43">
            <v>0</v>
          </cell>
        </row>
        <row r="44">
          <cell r="AF44">
            <v>0</v>
          </cell>
        </row>
        <row r="45">
          <cell r="AF45">
            <v>0</v>
          </cell>
        </row>
        <row r="46">
          <cell r="AF46">
            <v>0</v>
          </cell>
        </row>
        <row r="47">
          <cell r="AF47">
            <v>0</v>
          </cell>
        </row>
        <row r="48">
          <cell r="AF48">
            <v>0</v>
          </cell>
        </row>
        <row r="49">
          <cell r="AF49">
            <v>1679.76</v>
          </cell>
        </row>
        <row r="50">
          <cell r="AF50">
            <v>1679.76</v>
          </cell>
        </row>
        <row r="52">
          <cell r="AF52">
            <v>0</v>
          </cell>
        </row>
        <row r="53">
          <cell r="AF53">
            <v>0</v>
          </cell>
        </row>
        <row r="54">
          <cell r="AF54">
            <v>0</v>
          </cell>
        </row>
        <row r="55">
          <cell r="AF55">
            <v>0</v>
          </cell>
        </row>
        <row r="56">
          <cell r="AF56">
            <v>26162.13</v>
          </cell>
        </row>
        <row r="57">
          <cell r="AF57">
            <v>17143.990000000002</v>
          </cell>
        </row>
        <row r="58">
          <cell r="AF58">
            <v>0</v>
          </cell>
        </row>
        <row r="59">
          <cell r="AF59">
            <v>0</v>
          </cell>
        </row>
        <row r="60">
          <cell r="AF60">
            <v>218</v>
          </cell>
        </row>
        <row r="61">
          <cell r="AF61">
            <v>0</v>
          </cell>
        </row>
        <row r="62">
          <cell r="AF62">
            <v>0</v>
          </cell>
        </row>
        <row r="63">
          <cell r="AF63">
            <v>0</v>
          </cell>
        </row>
        <row r="64">
          <cell r="AF64">
            <v>0</v>
          </cell>
        </row>
        <row r="65">
          <cell r="AF65">
            <v>8800.14</v>
          </cell>
        </row>
        <row r="70">
          <cell r="AF70">
            <v>0</v>
          </cell>
        </row>
        <row r="71">
          <cell r="AF71">
            <v>0</v>
          </cell>
        </row>
        <row r="72">
          <cell r="AF72">
            <v>0</v>
          </cell>
        </row>
        <row r="73">
          <cell r="AF73">
            <v>0</v>
          </cell>
        </row>
        <row r="74">
          <cell r="AF74">
            <v>0</v>
          </cell>
        </row>
        <row r="75">
          <cell r="AF75">
            <v>0</v>
          </cell>
        </row>
        <row r="76">
          <cell r="AF76">
            <v>0</v>
          </cell>
        </row>
        <row r="77">
          <cell r="AF77">
            <v>0</v>
          </cell>
        </row>
        <row r="79">
          <cell r="AF79">
            <v>0</v>
          </cell>
        </row>
        <row r="80">
          <cell r="AF80">
            <v>0</v>
          </cell>
        </row>
        <row r="81">
          <cell r="AF81">
            <v>0</v>
          </cell>
        </row>
        <row r="112">
          <cell r="AF112">
            <v>21851.63</v>
          </cell>
        </row>
        <row r="113">
          <cell r="AF113">
            <v>3954.6</v>
          </cell>
        </row>
        <row r="114">
          <cell r="AF114">
            <v>0</v>
          </cell>
        </row>
        <row r="115">
          <cell r="AF115">
            <v>10612.36</v>
          </cell>
        </row>
        <row r="116">
          <cell r="AF116">
            <v>1518</v>
          </cell>
        </row>
        <row r="117">
          <cell r="AF117">
            <v>80</v>
          </cell>
        </row>
        <row r="118">
          <cell r="AF118">
            <v>0</v>
          </cell>
        </row>
        <row r="119">
          <cell r="AF119">
            <v>5686.67</v>
          </cell>
        </row>
        <row r="120">
          <cell r="AF120">
            <v>0</v>
          </cell>
        </row>
        <row r="121">
          <cell r="AF121">
            <v>12009.03</v>
          </cell>
        </row>
        <row r="122">
          <cell r="AF122">
            <v>4429.33</v>
          </cell>
        </row>
        <row r="123">
          <cell r="AF123">
            <v>354.38</v>
          </cell>
        </row>
        <row r="124">
          <cell r="AF124">
            <v>613.9</v>
          </cell>
        </row>
        <row r="125">
          <cell r="AF125">
            <v>0</v>
          </cell>
        </row>
        <row r="126">
          <cell r="AF126">
            <v>0</v>
          </cell>
        </row>
        <row r="127">
          <cell r="AF127">
            <v>849.9</v>
          </cell>
        </row>
        <row r="128">
          <cell r="AF128">
            <v>0</v>
          </cell>
        </row>
        <row r="129">
          <cell r="AF129">
            <v>0</v>
          </cell>
        </row>
        <row r="130">
          <cell r="AF130">
            <v>11.1</v>
          </cell>
        </row>
        <row r="131">
          <cell r="AF131">
            <v>0</v>
          </cell>
        </row>
        <row r="132">
          <cell r="AF132">
            <v>5750.42</v>
          </cell>
        </row>
        <row r="139">
          <cell r="AF139">
            <v>14424.77</v>
          </cell>
        </row>
        <row r="140">
          <cell r="AF140">
            <v>1836.98</v>
          </cell>
        </row>
        <row r="141">
          <cell r="AF141">
            <v>0</v>
          </cell>
        </row>
        <row r="142">
          <cell r="AF142">
            <v>12587.79</v>
          </cell>
        </row>
        <row r="143">
          <cell r="AF143">
            <v>0</v>
          </cell>
        </row>
        <row r="148">
          <cell r="AF148">
            <v>11511.88</v>
          </cell>
        </row>
        <row r="149">
          <cell r="AF149">
            <v>0</v>
          </cell>
        </row>
        <row r="150">
          <cell r="AF150">
            <v>11511.88</v>
          </cell>
        </row>
        <row r="151">
          <cell r="AF151">
            <v>543.79999999999995</v>
          </cell>
        </row>
        <row r="152">
          <cell r="AF152">
            <v>543.79999999999995</v>
          </cell>
        </row>
        <row r="153">
          <cell r="AF153">
            <v>0</v>
          </cell>
        </row>
        <row r="154">
          <cell r="AF154">
            <v>0</v>
          </cell>
        </row>
        <row r="157">
          <cell r="AF157">
            <v>0</v>
          </cell>
        </row>
        <row r="158">
          <cell r="AF158">
            <v>0</v>
          </cell>
        </row>
        <row r="159">
          <cell r="AF159">
            <v>0</v>
          </cell>
        </row>
        <row r="161">
          <cell r="AF161">
            <v>4707.8999999999996</v>
          </cell>
        </row>
        <row r="162">
          <cell r="AF162">
            <v>0</v>
          </cell>
        </row>
        <row r="163">
          <cell r="AF163">
            <v>4707.8999999999996</v>
          </cell>
        </row>
        <row r="164">
          <cell r="AF164">
            <v>0</v>
          </cell>
        </row>
        <row r="165">
          <cell r="AF165">
            <v>20985.26</v>
          </cell>
        </row>
        <row r="166">
          <cell r="AF166">
            <v>2637.53</v>
          </cell>
        </row>
        <row r="167">
          <cell r="AF167">
            <v>18347.73</v>
          </cell>
        </row>
        <row r="168">
          <cell r="AF168">
            <v>6450</v>
          </cell>
        </row>
        <row r="169">
          <cell r="AF169">
            <v>6450</v>
          </cell>
        </row>
        <row r="170">
          <cell r="AF170">
            <v>40921.550000000003</v>
          </cell>
        </row>
        <row r="171">
          <cell r="AF171">
            <v>3371.79</v>
          </cell>
        </row>
        <row r="172">
          <cell r="AF172">
            <v>0</v>
          </cell>
        </row>
        <row r="173">
          <cell r="AF173">
            <v>3371.79</v>
          </cell>
        </row>
        <row r="174">
          <cell r="AF174">
            <v>25</v>
          </cell>
        </row>
        <row r="175">
          <cell r="AF175">
            <v>25</v>
          </cell>
        </row>
        <row r="176">
          <cell r="AF176">
            <v>208</v>
          </cell>
        </row>
        <row r="177">
          <cell r="AF177">
            <v>208</v>
          </cell>
        </row>
        <row r="179">
          <cell r="AF179">
            <v>22666.11</v>
          </cell>
        </row>
        <row r="180">
          <cell r="AF180">
            <v>0</v>
          </cell>
        </row>
        <row r="181">
          <cell r="AF181">
            <v>883.56</v>
          </cell>
        </row>
        <row r="182">
          <cell r="AF182">
            <v>0</v>
          </cell>
        </row>
        <row r="183">
          <cell r="AF183">
            <v>3223.69</v>
          </cell>
        </row>
        <row r="184">
          <cell r="AF184">
            <v>6578.91</v>
          </cell>
        </row>
        <row r="185">
          <cell r="AF185">
            <v>88.95</v>
          </cell>
        </row>
        <row r="186">
          <cell r="AF186">
            <v>1306.9000000000001</v>
          </cell>
        </row>
        <row r="187">
          <cell r="AF187">
            <v>15</v>
          </cell>
        </row>
        <row r="188">
          <cell r="AF188">
            <v>1743.57</v>
          </cell>
        </row>
        <row r="189">
          <cell r="AF189">
            <v>3088.34</v>
          </cell>
        </row>
        <row r="190">
          <cell r="AF190">
            <v>5737.19</v>
          </cell>
        </row>
        <row r="194">
          <cell r="AF194">
            <v>0</v>
          </cell>
        </row>
        <row r="195">
          <cell r="AF195">
            <v>0</v>
          </cell>
        </row>
        <row r="196">
          <cell r="AF196">
            <v>0</v>
          </cell>
        </row>
        <row r="197">
          <cell r="AF197">
            <v>14650.65</v>
          </cell>
        </row>
        <row r="198">
          <cell r="AF198">
            <v>0</v>
          </cell>
        </row>
        <row r="199">
          <cell r="AF199">
            <v>14615.6</v>
          </cell>
        </row>
        <row r="200">
          <cell r="AF200">
            <v>35.049999999999997</v>
          </cell>
        </row>
        <row r="201">
          <cell r="AF201">
            <v>0</v>
          </cell>
        </row>
        <row r="202">
          <cell r="AF202">
            <v>0</v>
          </cell>
        </row>
        <row r="203">
          <cell r="AF203">
            <v>0</v>
          </cell>
        </row>
        <row r="204">
          <cell r="AF204">
            <v>0</v>
          </cell>
        </row>
        <row r="205">
          <cell r="AF205">
            <v>0</v>
          </cell>
        </row>
        <row r="206">
          <cell r="AF206">
            <v>0</v>
          </cell>
        </row>
        <row r="207">
          <cell r="AF207">
            <v>0</v>
          </cell>
        </row>
        <row r="209">
          <cell r="AF209">
            <v>427321.87</v>
          </cell>
        </row>
        <row r="211">
          <cell r="AF211">
            <v>0</v>
          </cell>
        </row>
        <row r="212">
          <cell r="AF212">
            <v>0</v>
          </cell>
        </row>
        <row r="213">
          <cell r="AF213">
            <v>0</v>
          </cell>
        </row>
        <row r="214">
          <cell r="AF214">
            <v>0</v>
          </cell>
        </row>
        <row r="215">
          <cell r="AF215">
            <v>0</v>
          </cell>
        </row>
        <row r="216">
          <cell r="AF216">
            <v>0</v>
          </cell>
        </row>
        <row r="217">
          <cell r="AF217">
            <v>0</v>
          </cell>
        </row>
        <row r="218">
          <cell r="AF218">
            <v>0</v>
          </cell>
        </row>
        <row r="219">
          <cell r="AF219">
            <v>41455.64</v>
          </cell>
        </row>
        <row r="220">
          <cell r="AF220">
            <v>9210.0499999999993</v>
          </cell>
        </row>
        <row r="221">
          <cell r="AF221">
            <v>32245.59</v>
          </cell>
        </row>
        <row r="222">
          <cell r="AF222">
            <v>0</v>
          </cell>
        </row>
        <row r="223">
          <cell r="AF223">
            <v>0</v>
          </cell>
        </row>
        <row r="224">
          <cell r="AF224">
            <v>0</v>
          </cell>
        </row>
        <row r="225">
          <cell r="AF225">
            <v>0</v>
          </cell>
        </row>
        <row r="226">
          <cell r="AF226">
            <v>0</v>
          </cell>
        </row>
        <row r="227">
          <cell r="AF227">
            <v>0</v>
          </cell>
        </row>
        <row r="228">
          <cell r="AF228">
            <v>0</v>
          </cell>
        </row>
        <row r="229">
          <cell r="AF229">
            <v>0</v>
          </cell>
        </row>
        <row r="230">
          <cell r="AF230">
            <v>0</v>
          </cell>
        </row>
        <row r="231">
          <cell r="AF231">
            <v>0</v>
          </cell>
        </row>
        <row r="233">
          <cell r="AF233">
            <v>21228.95</v>
          </cell>
        </row>
        <row r="234">
          <cell r="AF234">
            <v>0</v>
          </cell>
        </row>
        <row r="235">
          <cell r="AF235">
            <v>0</v>
          </cell>
        </row>
        <row r="236">
          <cell r="AF236">
            <v>0</v>
          </cell>
        </row>
        <row r="237">
          <cell r="AF237">
            <v>21228.95</v>
          </cell>
        </row>
        <row r="238">
          <cell r="AF238">
            <v>62684.59</v>
          </cell>
        </row>
        <row r="239">
          <cell r="AF239">
            <v>490006.46</v>
          </cell>
        </row>
        <row r="247">
          <cell r="AF247">
            <v>516849.55</v>
          </cell>
        </row>
        <row r="248">
          <cell r="AF248">
            <v>0</v>
          </cell>
        </row>
        <row r="249">
          <cell r="AF249">
            <v>514987.05</v>
          </cell>
        </row>
        <row r="250">
          <cell r="AF250">
            <v>1862.5</v>
          </cell>
        </row>
        <row r="251">
          <cell r="AF251">
            <v>0</v>
          </cell>
        </row>
        <row r="252">
          <cell r="AF252">
            <v>-162783.73000000001</v>
          </cell>
        </row>
        <row r="253">
          <cell r="AF253">
            <v>-129365.33</v>
          </cell>
        </row>
        <row r="254">
          <cell r="AF254">
            <v>-11713.06</v>
          </cell>
        </row>
        <row r="255">
          <cell r="AF255">
            <v>-1600.21</v>
          </cell>
        </row>
        <row r="256">
          <cell r="AF256">
            <v>0</v>
          </cell>
        </row>
        <row r="257">
          <cell r="AF257">
            <v>2423129.42</v>
          </cell>
        </row>
        <row r="258">
          <cell r="AF258">
            <v>-112.41</v>
          </cell>
        </row>
        <row r="259">
          <cell r="AF259">
            <v>0</v>
          </cell>
        </row>
        <row r="260">
          <cell r="AF260">
            <v>-2349446.75</v>
          </cell>
        </row>
        <row r="261">
          <cell r="AF261">
            <v>-53251.34</v>
          </cell>
        </row>
        <row r="262">
          <cell r="AF262">
            <v>-18865.02</v>
          </cell>
        </row>
        <row r="263">
          <cell r="AF263">
            <v>-14113.77</v>
          </cell>
        </row>
        <row r="264">
          <cell r="AF264">
            <v>-7445.26</v>
          </cell>
        </row>
        <row r="265">
          <cell r="AF265">
            <v>354065.82</v>
          </cell>
        </row>
        <row r="266">
          <cell r="AF266">
            <v>-195793.53</v>
          </cell>
        </row>
        <row r="267">
          <cell r="AF267">
            <v>158272.29</v>
          </cell>
        </row>
        <row r="270">
          <cell r="AF270">
            <v>1062839.55</v>
          </cell>
        </row>
        <row r="271">
          <cell r="AF271">
            <v>780061.59</v>
          </cell>
        </row>
        <row r="272">
          <cell r="AF272">
            <v>282777.96000000002</v>
          </cell>
        </row>
        <row r="275">
          <cell r="AF275">
            <v>9383311.8599999994</v>
          </cell>
        </row>
        <row r="277">
          <cell r="AF277">
            <v>9231954.459999999</v>
          </cell>
        </row>
        <row r="280">
          <cell r="AF280">
            <v>2410889.7000000002</v>
          </cell>
        </row>
        <row r="281">
          <cell r="AF281">
            <v>2911159.8</v>
          </cell>
        </row>
        <row r="282">
          <cell r="AF282">
            <v>663843.9</v>
          </cell>
        </row>
        <row r="283">
          <cell r="AF283">
            <v>470668.22</v>
          </cell>
        </row>
        <row r="284">
          <cell r="AF284">
            <v>581872.5</v>
          </cell>
        </row>
        <row r="285">
          <cell r="AF285">
            <v>338970.69</v>
          </cell>
        </row>
        <row r="287">
          <cell r="AF287">
            <v>2092.1999999999998</v>
          </cell>
        </row>
        <row r="288">
          <cell r="AF288">
            <v>1735.8</v>
          </cell>
        </row>
        <row r="289">
          <cell r="AF289">
            <v>198.2</v>
          </cell>
        </row>
        <row r="290">
          <cell r="AF290">
            <v>105.6</v>
          </cell>
        </row>
        <row r="291">
          <cell r="AF291">
            <v>191.4</v>
          </cell>
        </row>
        <row r="292">
          <cell r="AF292">
            <v>39.6</v>
          </cell>
        </row>
        <row r="294">
          <cell r="AF294">
            <v>822754.8</v>
          </cell>
        </row>
        <row r="295">
          <cell r="AF295">
            <v>614920.6</v>
          </cell>
        </row>
        <row r="296">
          <cell r="AF296">
            <v>149142.70000000001</v>
          </cell>
        </row>
        <row r="297">
          <cell r="AF297">
            <v>74169.7</v>
          </cell>
        </row>
        <row r="298">
          <cell r="AF298">
            <v>125922.5</v>
          </cell>
        </row>
        <row r="299">
          <cell r="AF299">
            <v>63276.55</v>
          </cell>
        </row>
        <row r="300">
          <cell r="AF300">
            <v>151357.4</v>
          </cell>
        </row>
        <row r="301">
          <cell r="AF301">
            <v>126312.61</v>
          </cell>
        </row>
        <row r="302">
          <cell r="AF302">
            <v>0</v>
          </cell>
        </row>
        <row r="303">
          <cell r="AF303">
            <v>0</v>
          </cell>
        </row>
        <row r="304">
          <cell r="AF304">
            <v>0</v>
          </cell>
        </row>
        <row r="305">
          <cell r="AF305">
            <v>17610.310000000001</v>
          </cell>
        </row>
        <row r="306">
          <cell r="AF306">
            <v>550</v>
          </cell>
        </row>
        <row r="307">
          <cell r="AF307">
            <v>4990.5600000000004</v>
          </cell>
        </row>
        <row r="308">
          <cell r="AF308">
            <v>1774.92</v>
          </cell>
        </row>
        <row r="309">
          <cell r="AF309">
            <v>0</v>
          </cell>
        </row>
        <row r="310">
          <cell r="AF310">
            <v>119</v>
          </cell>
        </row>
        <row r="311">
          <cell r="AF311">
            <v>0</v>
          </cell>
        </row>
        <row r="314">
          <cell r="AF314">
            <v>-342490.87</v>
          </cell>
        </row>
        <row r="315">
          <cell r="AF315">
            <v>-60991.519999999997</v>
          </cell>
        </row>
        <row r="316">
          <cell r="AF316">
            <v>-281499.34999999998</v>
          </cell>
        </row>
        <row r="320">
          <cell r="AF320">
            <v>0</v>
          </cell>
        </row>
        <row r="321">
          <cell r="AF321">
            <v>0</v>
          </cell>
        </row>
        <row r="322">
          <cell r="AF322">
            <v>0</v>
          </cell>
        </row>
        <row r="323">
          <cell r="AF323">
            <v>0</v>
          </cell>
        </row>
        <row r="324">
          <cell r="AF324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flow"/>
      <sheetName val="DOAR"/>
      <sheetName val="Movimento {ppc}"/>
      <sheetName val="Detalhes"/>
      <sheetName val="Hedge"/>
      <sheetName val="DMPL"/>
      <sheetName val="Movimentação Empréstimos"/>
      <sheetName val="Razão Empréstimos"/>
      <sheetName val="Segregação CP x LP 092005"/>
      <sheetName val="Sheet1"/>
      <sheetName val="XREF"/>
      <sheetName val="Tickmarks"/>
      <sheetName val="Movimentação {ppc}"/>
      <sheetName val="Movimentação 09"/>
      <sheetName val="Geral"/>
      <sheetName val="PAP Balanço"/>
      <sheetName val="DIV INC"/>
      <sheetName val="LTM"/>
      <sheetName val="CREDIT STATS"/>
      <sheetName val="DropZone"/>
      <sheetName val="INICIO"/>
      <sheetName val="Worksheet in (C) 2250 Fluxo de "/>
      <sheetName val="Assumptions"/>
      <sheetName val="Lead"/>
      <sheetName val="Papel Mestre"/>
      <sheetName val="QuQu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1.1-Pavimento"/>
      <sheetName val="1.2.1 e 1.2.2-Elem.Segurança"/>
      <sheetName val="1.2.3-Sinalização"/>
      <sheetName val="1.3-OAE"/>
      <sheetName val="1.4-Drenagem"/>
      <sheetName val="1.5-Recup. Ambiente"/>
      <sheetName val="1.6-Cant.Central-FxDominio"/>
      <sheetName val="P. U. SICRO"/>
      <sheetName val="P.U. Cotados"/>
      <sheetName val="DTM"/>
      <sheetName val="edificacoes"/>
      <sheetName val="P.U. Mercado Consultoria"/>
      <sheetName val="P.U. Outras Fontes"/>
      <sheetName val="P.U. SICRO (2)"/>
    </sheetNames>
    <sheetDataSet>
      <sheetData sheetId="0">
        <row r="3">
          <cell r="X3" t="str">
            <v>Aço - Comercial</v>
          </cell>
        </row>
        <row r="4">
          <cell r="X4" t="str">
            <v>Areia - Comercial</v>
          </cell>
        </row>
        <row r="5">
          <cell r="X5" t="str">
            <v>Areia - Local</v>
          </cell>
        </row>
        <row r="6">
          <cell r="X6" t="str">
            <v>Asfalto Diluído</v>
          </cell>
        </row>
        <row r="7">
          <cell r="X7" t="str">
            <v>Brita - Comercial</v>
          </cell>
        </row>
        <row r="8">
          <cell r="X8" t="str">
            <v>Brita - Local</v>
          </cell>
        </row>
        <row r="9">
          <cell r="X9" t="str">
            <v>CBUQ - Local</v>
          </cell>
        </row>
        <row r="10">
          <cell r="X10" t="str">
            <v>Cimento Asfáltico - Comercial</v>
          </cell>
        </row>
        <row r="11">
          <cell r="X11" t="str">
            <v>Cimento Portland - Comercial</v>
          </cell>
        </row>
        <row r="13">
          <cell r="X13" t="str">
            <v>Concreto - Local</v>
          </cell>
        </row>
        <row r="14">
          <cell r="X14" t="str">
            <v>Emulsão Asfáltica - Comercial</v>
          </cell>
        </row>
        <row r="15">
          <cell r="X15" t="str">
            <v>Emulsão Asfáltica - Local</v>
          </cell>
        </row>
        <row r="16">
          <cell r="Q16" t="str">
            <v>SICRO</v>
          </cell>
          <cell r="X16" t="str">
            <v>Entulho/Resíduos</v>
          </cell>
        </row>
        <row r="17">
          <cell r="Q17" t="str">
            <v>ANP</v>
          </cell>
          <cell r="X17" t="str">
            <v>Filler - Comercial</v>
          </cell>
        </row>
        <row r="18">
          <cell r="Q18" t="str">
            <v>Dnit</v>
          </cell>
          <cell r="X18" t="str">
            <v>Forma de Madeira</v>
          </cell>
        </row>
        <row r="19">
          <cell r="X19" t="str">
            <v>Grama</v>
          </cell>
        </row>
        <row r="20">
          <cell r="X20" t="str">
            <v>Material de jazida</v>
          </cell>
        </row>
        <row r="21">
          <cell r="X21" t="str">
            <v>Material Demolido</v>
          </cell>
        </row>
        <row r="22">
          <cell r="X22" t="str">
            <v>Material Fresado</v>
          </cell>
        </row>
        <row r="23">
          <cell r="X23" t="str">
            <v>Mourão - Local</v>
          </cell>
        </row>
        <row r="24">
          <cell r="X24" t="str">
            <v>Pedra de mão - comercial</v>
          </cell>
        </row>
        <row r="25">
          <cell r="X25" t="str">
            <v>Rachão - comercial</v>
          </cell>
        </row>
        <row r="26">
          <cell r="X26" t="str">
            <v>Tubos de concreto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Código</v>
          </cell>
        </row>
      </sheetData>
      <sheetData sheetId="9">
        <row r="12">
          <cell r="B12" t="str">
            <v>Código</v>
          </cell>
        </row>
      </sheetData>
      <sheetData sheetId="10">
        <row r="17">
          <cell r="K17" t="str">
            <v>Composição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as"/>
      <sheetName val="Ind operat"/>
      <sheetName val="Ind gastos"/>
      <sheetName val="Ind trafico"/>
      <sheetName val="Accidentes"/>
      <sheetName val="RESUMEN"/>
      <sheetName val="Seguimiento Explotación"/>
      <sheetName val="Presupuestos"/>
      <sheetName val="Trafico"/>
      <sheetName val="Accidentalidad"/>
      <sheetName val="Calculo ingresos"/>
      <sheetName val="Tarifas"/>
      <sheetName val="Variables- prevision"/>
      <sheetName val="Gastos"/>
      <sheetName val="Traficos"/>
      <sheetName val="Fresagem de Pista Ago-98"/>
      <sheetName val="Cash flow"/>
      <sheetName val="XREF"/>
      <sheetName val="BNDES Sub_A1.1"/>
      <sheetName val="BNDES Sub_A1.2"/>
      <sheetName val="BNDES Sub_A1.3"/>
      <sheetName val="BNDES Sub_A1.4"/>
      <sheetName val="BNDES Sub_A2.1"/>
      <sheetName val="BNDES Sub_A2.2"/>
      <sheetName val="BNDES Sub_A10"/>
      <sheetName val="BNDES Sub_B1.1"/>
      <sheetName val="BNDES Sub_B1.2"/>
      <sheetName val="CURTO PRAZO "/>
      <sheetName val="LONGO PRAZO "/>
      <sheetName val="Despesas C.P e L.P"/>
      <sheetName val="Fontes Financiamentos"/>
      <sheetName val="Inform. Contrato"/>
      <sheetName val="Movimentação Imobilizado"/>
      <sheetName val="CRITERIOS"/>
      <sheetName val="ICATU"/>
      <sheetName val="Mapa de Custo Jun.2003"/>
      <sheetName val="Anual"/>
      <sheetName val="dados"/>
      <sheetName val="DIV INC"/>
      <sheetName val="LTM"/>
      <sheetName val="CREDIT STATS"/>
      <sheetName val="DropZone"/>
      <sheetName val="FINANCIAMENTO COFACE SUDAMERIS"/>
      <sheetName val="Customize Your Invoice"/>
      <sheetName val="Ind_operat"/>
      <sheetName val="Ind_gastos"/>
      <sheetName val="Ind_trafico"/>
      <sheetName val="Seguimiento_Explotación"/>
      <sheetName val="Calculo_ingresos"/>
      <sheetName val="Variables-_prevision"/>
      <sheetName val="Fresagem_de_Pista_Ago-98"/>
      <sheetName val="Cash_flow"/>
      <sheetName val="BNDES_Sub_A1_1"/>
      <sheetName val="BNDES_Sub_A1_2"/>
      <sheetName val="BNDES_Sub_A1_3"/>
      <sheetName val="BNDES_Sub_A1_4"/>
      <sheetName val="BNDES_Sub_A2_1"/>
      <sheetName val="BNDES_Sub_A2_2"/>
      <sheetName val="BNDES_Sub_A10"/>
      <sheetName val="BNDES_Sub_B1_1"/>
      <sheetName val="BNDES_Sub_B1_2"/>
      <sheetName val="CURTO_PRAZO_"/>
      <sheetName val="LONGO_PRAZO_"/>
      <sheetName val="Despesas_C_P_e_L_P"/>
      <sheetName val="Fontes_Financiamentos"/>
      <sheetName val="Inform__Contrato"/>
      <sheetName val="Movimentação_Imobilizado"/>
      <sheetName val="Mapa_de_Custo_Jun_2003"/>
      <sheetName val="DIV_INC"/>
      <sheetName val="CREDIT_STATS"/>
      <sheetName val="FINANCIAMENTO_COFACE_SUDAMERIS"/>
      <sheetName val="Customize_Your_Invoice"/>
    </sheetNames>
    <sheetDataSet>
      <sheetData sheetId="0">
        <row r="3">
          <cell r="N3">
            <v>166.386</v>
          </cell>
        </row>
      </sheetData>
      <sheetData sheetId="1">
        <row r="3">
          <cell r="N3">
            <v>166.386</v>
          </cell>
        </row>
      </sheetData>
      <sheetData sheetId="2" refreshError="1"/>
      <sheetData sheetId="3" refreshError="1"/>
      <sheetData sheetId="4" refreshError="1"/>
      <sheetData sheetId="5">
        <row r="3">
          <cell r="N3">
            <v>166.386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N3">
            <v>166.386</v>
          </cell>
        </row>
      </sheetData>
      <sheetData sheetId="19">
        <row r="3">
          <cell r="N3">
            <v>166.386</v>
          </cell>
        </row>
      </sheetData>
      <sheetData sheetId="20">
        <row r="3">
          <cell r="N3">
            <v>166.386</v>
          </cell>
        </row>
      </sheetData>
      <sheetData sheetId="21"/>
      <sheetData sheetId="22"/>
      <sheetData sheetId="23"/>
      <sheetData sheetId="24">
        <row r="3">
          <cell r="N3">
            <v>166.386</v>
          </cell>
        </row>
      </sheetData>
      <sheetData sheetId="25">
        <row r="3">
          <cell r="N3">
            <v>166.386</v>
          </cell>
        </row>
      </sheetData>
      <sheetData sheetId="26"/>
      <sheetData sheetId="27"/>
      <sheetData sheetId="28"/>
      <sheetData sheetId="29">
        <row r="3">
          <cell r="N3">
            <v>166.386</v>
          </cell>
        </row>
      </sheetData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3">
          <cell r="N3">
            <v>166.386</v>
          </cell>
        </row>
      </sheetData>
      <sheetData sheetId="39">
        <row r="3">
          <cell r="N3">
            <v>166.386</v>
          </cell>
        </row>
      </sheetData>
      <sheetData sheetId="40">
        <row r="3">
          <cell r="N3">
            <v>166.386</v>
          </cell>
        </row>
      </sheetData>
      <sheetData sheetId="41">
        <row r="3">
          <cell r="N3">
            <v>166.386</v>
          </cell>
        </row>
      </sheetData>
      <sheetData sheetId="42"/>
      <sheetData sheetId="43" refreshError="1"/>
      <sheetData sheetId="44">
        <row r="3">
          <cell r="N3">
            <v>166.386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>
        <row r="3">
          <cell r="N3">
            <v>166.386</v>
          </cell>
        </row>
      </sheetData>
      <sheetData sheetId="53">
        <row r="3">
          <cell r="N3">
            <v>166.386</v>
          </cell>
        </row>
      </sheetData>
      <sheetData sheetId="54">
        <row r="3">
          <cell r="N3">
            <v>166.386</v>
          </cell>
        </row>
      </sheetData>
      <sheetData sheetId="55"/>
      <sheetData sheetId="56"/>
      <sheetData sheetId="57"/>
      <sheetData sheetId="58">
        <row r="3">
          <cell r="N3">
            <v>166.386</v>
          </cell>
        </row>
      </sheetData>
      <sheetData sheetId="59">
        <row r="3">
          <cell r="N3">
            <v>166.386</v>
          </cell>
        </row>
      </sheetData>
      <sheetData sheetId="60"/>
      <sheetData sheetId="61"/>
      <sheetData sheetId="62"/>
      <sheetData sheetId="63">
        <row r="3">
          <cell r="N3">
            <v>166.386</v>
          </cell>
        </row>
      </sheetData>
      <sheetData sheetId="64"/>
      <sheetData sheetId="65"/>
      <sheetData sheetId="66"/>
      <sheetData sheetId="67"/>
      <sheetData sheetId="68">
        <row r="3">
          <cell r="N3">
            <v>166.386</v>
          </cell>
        </row>
      </sheetData>
      <sheetData sheetId="69">
        <row r="3">
          <cell r="N3">
            <v>166.386</v>
          </cell>
        </row>
      </sheetData>
      <sheetData sheetId="70"/>
      <sheetData sheetId="7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ANTIGO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omparativo de Mercado "/>
      <sheetName val="FLUXO + DRE  Original 20 anos"/>
      <sheetName val="Fatores 20 anos - Cenário 1"/>
      <sheetName val="Fatores 20 anos - Cenário 2"/>
      <sheetName val="RELATA_ANTIGO"/>
      <sheetName val="Comparativo_de_Mercado_"/>
      <sheetName val="FLUXO_+_DRE__Original_20_anos"/>
      <sheetName val="Fatores_20_anos_-_Cenário_1"/>
      <sheetName val="Fatores_20_anos_-_Cenário_2"/>
      <sheetName val="RELATA_ANTIGO1"/>
      <sheetName val="Comparativo_de_Mercado_1"/>
      <sheetName val="FLUXO_+_DRE__Original_20_anos1"/>
      <sheetName val="Fatores_20_anos_-_Cenário_11"/>
      <sheetName val="Fatores_20_anos_-_Cenário_21"/>
      <sheetName val="RELATA_ANTIGO2"/>
      <sheetName val="Comparativo_de_Mercado_2"/>
      <sheetName val="FLUXO_+_DRE__Original_20_anos2"/>
      <sheetName val="Fatores_20_anos_-_Cenário_12"/>
      <sheetName val="Fatores_20_anos_-_Cenário_22"/>
      <sheetName val="RELATA_ANTIGO3"/>
      <sheetName val="Comparativo_de_Mercado_3"/>
      <sheetName val="FLUXO_+_DRE__Original_20_anos3"/>
      <sheetName val="Fatores_20_anos_-_Cenário_13"/>
      <sheetName val="Fatores_20_anos_-_Cenário_23"/>
      <sheetName val="RELATA_ANTIGO4"/>
      <sheetName val="Comparativo_de_Mercado_4"/>
      <sheetName val="FLUXO_+_DRE__Original_20_anos4"/>
      <sheetName val="Fatores_20_anos_-_Cenário_14"/>
      <sheetName val="Fatores_20_anos_-_Cenário_24"/>
      <sheetName val="RELATA_ANTIGO5"/>
      <sheetName val="Comparativo_de_Mercado_5"/>
      <sheetName val="FLUXO_+_DRE__Original_20_anos5"/>
      <sheetName val="Fatores_20_anos_-_Cenário_15"/>
      <sheetName val="Fatores_20_anos_-_Cenário_25"/>
      <sheetName val="RELATA_ANTIGO6"/>
      <sheetName val="Comparativo_de_Mercado_6"/>
      <sheetName val="FLUXO_+_DRE__Original_20_anos6"/>
      <sheetName val="Fatores_20_anos_-_Cenário_16"/>
      <sheetName val="Fatores_20_anos_-_Cenário_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 t="str">
            <v>ESTUDO DO REEQUILÍBRIO ECONÔMICO-FINANCEIRO</v>
          </cell>
        </row>
        <row r="55">
          <cell r="F55" t="str">
            <v>DA CONCESSIONÁRIA VIANORTE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7514.6823631986481</v>
          </cell>
          <cell r="H67">
            <v>30075.007272783801</v>
          </cell>
          <cell r="I67">
            <v>0.19014348497107461</v>
          </cell>
        </row>
        <row r="68">
          <cell r="B68" t="str">
            <v>FATOR 2</v>
          </cell>
          <cell r="C68" t="str">
            <v>2ª Adequação - Investimentos</v>
          </cell>
          <cell r="G68">
            <v>-968.07551951358198</v>
          </cell>
          <cell r="H68">
            <v>-3874.3990607717578</v>
          </cell>
          <cell r="I68">
            <v>0.17592080412206704</v>
          </cell>
        </row>
        <row r="69">
          <cell r="B69" t="str">
            <v>FATOR 3</v>
          </cell>
          <cell r="C69" t="str">
            <v>3ª Adequação - Investimentos</v>
          </cell>
          <cell r="G69">
            <v>10540.102209628472</v>
          </cell>
          <cell r="H69">
            <v>42183.240127734636</v>
          </cell>
          <cell r="I69">
            <v>0.19415551669029996</v>
          </cell>
        </row>
        <row r="70">
          <cell r="B70" t="str">
            <v>FATOR 4</v>
          </cell>
          <cell r="C70" t="str">
            <v>Perda de Receita - Rod. SP 322 (Sertãozinho e Pitangueiras)</v>
          </cell>
          <cell r="G70">
            <v>-7707.0295386821581</v>
          </cell>
          <cell r="H70">
            <v>-30844.812624756611</v>
          </cell>
          <cell r="I70">
            <v>0.16671352352911342</v>
          </cell>
        </row>
        <row r="71">
          <cell r="B71" t="str">
            <v>FATOR 5</v>
          </cell>
          <cell r="C71" t="str">
            <v>Perda de Receita - Rod. SP 330 (Salles de Oliveria e Ituverava)</v>
          </cell>
          <cell r="G71">
            <v>-2624.3005277807911</v>
          </cell>
          <cell r="H71">
            <v>-10502.886701572124</v>
          </cell>
          <cell r="I71">
            <v>0.17370082893621805</v>
          </cell>
        </row>
        <row r="72">
          <cell r="B72" t="str">
            <v>FATOR 6</v>
          </cell>
          <cell r="C72" t="str">
            <v>Perda de Receita - Parcelamento do Reajuste Tarifário de Julho de 2003.</v>
          </cell>
          <cell r="G72">
            <v>-399.74066185194283</v>
          </cell>
          <cell r="H72">
            <v>-1599.8285398329601</v>
          </cell>
          <cell r="I72">
            <v>0.17684933954202317</v>
          </cell>
        </row>
        <row r="73">
          <cell r="B73" t="str">
            <v>FATOR 7</v>
          </cell>
          <cell r="C73" t="str">
            <v>Majoração do COFINS</v>
          </cell>
          <cell r="G73">
            <v>-2532.7644866627447</v>
          </cell>
          <cell r="H73">
            <v>-10136.544257634776</v>
          </cell>
          <cell r="I73">
            <v>0.17375266882072771</v>
          </cell>
        </row>
        <row r="74">
          <cell r="B74" t="str">
            <v>FATOR 8</v>
          </cell>
          <cell r="C74" t="str">
            <v>Majoração do PIS</v>
          </cell>
          <cell r="G74">
            <v>-76.355201902803415</v>
          </cell>
          <cell r="H74">
            <v>-305.58620332213559</v>
          </cell>
          <cell r="I74">
            <v>0.17731865679947265</v>
          </cell>
        </row>
        <row r="75">
          <cell r="B75" t="str">
            <v>FATOR 9</v>
          </cell>
          <cell r="C75" t="str">
            <v>Alteração do ISSQN</v>
          </cell>
          <cell r="G75">
            <v>2910.1898973679658</v>
          </cell>
          <cell r="H75">
            <v>11647.063455023888</v>
          </cell>
          <cell r="I75">
            <v>0.18175162333857517</v>
          </cell>
        </row>
        <row r="76">
          <cell r="B76" t="str">
            <v>FATOR 10</v>
          </cell>
          <cell r="C76" t="str">
            <v>4ª Adequação de Investimentos</v>
          </cell>
          <cell r="G76">
            <v>504.74300341849727</v>
          </cell>
          <cell r="H76">
            <v>2020.06535539535</v>
          </cell>
          <cell r="I76">
            <v>0.17816814986071636</v>
          </cell>
        </row>
        <row r="77">
          <cell r="B77" t="str">
            <v>FATOR 11</v>
          </cell>
          <cell r="C77" t="str">
            <v>5ª Adequação de Investimentos</v>
          </cell>
          <cell r="G77">
            <v>-615.50007412060336</v>
          </cell>
          <cell r="H77">
            <v>-2463.3335530228292</v>
          </cell>
          <cell r="I77">
            <v>0.17653263155895724</v>
          </cell>
        </row>
        <row r="78">
          <cell r="B78" t="str">
            <v>FATOR 12</v>
          </cell>
          <cell r="C78" t="str">
            <v>6ª Adequação - Investimentos</v>
          </cell>
          <cell r="G78">
            <v>-41.294014877559249</v>
          </cell>
          <cell r="H78">
            <v>-165.26550794043285</v>
          </cell>
          <cell r="I78">
            <v>0.17736956010188518</v>
          </cell>
        </row>
        <row r="79">
          <cell r="B79" t="str">
            <v>FATOR 13</v>
          </cell>
          <cell r="C79" t="str">
            <v>Compensação da CSLL e IR - Referente ao Resultado Negativo do Ano 1</v>
          </cell>
          <cell r="G79">
            <v>-168.42515927098086</v>
          </cell>
          <cell r="H79">
            <v>-674.06546879493408</v>
          </cell>
          <cell r="I79">
            <v>0.17718516474440044</v>
          </cell>
        </row>
        <row r="80">
          <cell r="B80" t="str">
            <v>FATOR 14</v>
          </cell>
          <cell r="C80">
            <v>0</v>
          </cell>
          <cell r="G80">
            <v>4.1688632533956627E-9</v>
          </cell>
          <cell r="H80">
            <v>1.6684483336132377E-8</v>
          </cell>
          <cell r="I80">
            <v>0.17742957902740991</v>
          </cell>
        </row>
        <row r="81">
          <cell r="B81" t="str">
            <v>FATOR 15</v>
          </cell>
          <cell r="C81">
            <v>0</v>
          </cell>
          <cell r="G81">
            <v>4.1688632533956627E-9</v>
          </cell>
          <cell r="H81">
            <v>1.6684483336132377E-8</v>
          </cell>
          <cell r="I81">
            <v>0.17742957902740991</v>
          </cell>
        </row>
        <row r="82">
          <cell r="B82" t="str">
            <v>TOTAL GERAL</v>
          </cell>
          <cell r="G82">
            <v>6336.2322889587558</v>
          </cell>
          <cell r="H82">
            <v>25358.654293322477</v>
          </cell>
          <cell r="I82">
            <v>0.18982213783124235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20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0.16659921324178484</v>
          </cell>
        </row>
        <row r="98">
          <cell r="B98" t="str">
            <v>TIR Resultante dos Desequilibrio no Contrato Original (ao ano)</v>
          </cell>
          <cell r="J98">
            <v>0.18982213783124235</v>
          </cell>
        </row>
        <row r="100">
          <cell r="B100" t="str">
            <v>Diferença entre a TIR Original x TIR Desequilibrios</v>
          </cell>
          <cell r="J100">
            <v>2.3222924589457516E-2</v>
          </cell>
        </row>
        <row r="102">
          <cell r="B102" t="str">
            <v>TIR Resultante das Alternativas Utilizadas para o Reequilibrio (ao ano)</v>
          </cell>
          <cell r="J102">
            <v>0.17620790554204696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4.1688632533956627E-9</v>
          </cell>
          <cell r="G136">
            <v>0.17742957902740991</v>
          </cell>
          <cell r="H136">
            <v>-53113.702610000008</v>
          </cell>
          <cell r="I136">
            <v>-38972.265699999989</v>
          </cell>
          <cell r="J136">
            <v>-9685.0957900000067</v>
          </cell>
          <cell r="K136">
            <v>-5331.7469350000028</v>
          </cell>
          <cell r="L136">
            <v>6939.1072899999999</v>
          </cell>
          <cell r="M136">
            <v>23846.519660000005</v>
          </cell>
          <cell r="N136">
            <v>28130.936645000002</v>
          </cell>
          <cell r="O136">
            <v>29179.350245000001</v>
          </cell>
          <cell r="P136">
            <v>32451.524010000001</v>
          </cell>
          <cell r="Q136">
            <v>7921.2669900000037</v>
          </cell>
          <cell r="R136">
            <v>34662.341165000005</v>
          </cell>
          <cell r="S136">
            <v>37055.540544999996</v>
          </cell>
          <cell r="T136">
            <v>37716.619440000009</v>
          </cell>
          <cell r="U136">
            <v>49728.537524999992</v>
          </cell>
          <cell r="V136">
            <v>50820.402954999998</v>
          </cell>
          <cell r="W136">
            <v>63172.189444999996</v>
          </cell>
          <cell r="X136">
            <v>70726.082170000009</v>
          </cell>
          <cell r="Y136">
            <v>45170.430209999991</v>
          </cell>
          <cell r="Z136">
            <v>88542.664919999996</v>
          </cell>
          <cell r="AA136">
            <v>97660.847844999997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33562.5</v>
          </cell>
          <cell r="I139">
            <v>1902.5299999999988</v>
          </cell>
          <cell r="J139">
            <v>-23560.2</v>
          </cell>
          <cell r="K139">
            <v>-3432.1239999999998</v>
          </cell>
          <cell r="L139">
            <v>-13711</v>
          </cell>
          <cell r="M139">
            <v>-218</v>
          </cell>
          <cell r="N139">
            <v>-945</v>
          </cell>
          <cell r="O139">
            <v>384</v>
          </cell>
          <cell r="P139">
            <v>-2109</v>
          </cell>
          <cell r="Q139">
            <v>11512</v>
          </cell>
          <cell r="R139">
            <v>-6571</v>
          </cell>
          <cell r="S139">
            <v>-4188</v>
          </cell>
          <cell r="T139">
            <v>-1086</v>
          </cell>
          <cell r="U139">
            <v>1443</v>
          </cell>
          <cell r="V139">
            <v>946</v>
          </cell>
          <cell r="W139">
            <v>-3897</v>
          </cell>
          <cell r="X139">
            <v>-6180</v>
          </cell>
          <cell r="Y139">
            <v>20862</v>
          </cell>
          <cell r="Z139">
            <v>-4880</v>
          </cell>
          <cell r="AA139">
            <v>-5256</v>
          </cell>
        </row>
        <row r="140">
          <cell r="B140" t="str">
            <v>Somatoria com Projeto Original</v>
          </cell>
          <cell r="F140">
            <v>7514.6823631986481</v>
          </cell>
          <cell r="G140">
            <v>0.19014348497107461</v>
          </cell>
          <cell r="H140">
            <v>-19551.202610000008</v>
          </cell>
          <cell r="I140">
            <v>-37069.73569999999</v>
          </cell>
          <cell r="J140">
            <v>-33245.295790000004</v>
          </cell>
          <cell r="K140">
            <v>-8763.8709350000026</v>
          </cell>
          <cell r="L140">
            <v>-6771.8927100000001</v>
          </cell>
          <cell r="M140">
            <v>23628.519660000005</v>
          </cell>
          <cell r="N140">
            <v>27185.936645000002</v>
          </cell>
          <cell r="O140">
            <v>29563.350245000001</v>
          </cell>
          <cell r="P140">
            <v>30342.524010000001</v>
          </cell>
          <cell r="Q140">
            <v>19433.266990000004</v>
          </cell>
          <cell r="R140">
            <v>28091.341165000005</v>
          </cell>
          <cell r="S140">
            <v>32867.540544999996</v>
          </cell>
          <cell r="T140">
            <v>36630.619440000009</v>
          </cell>
          <cell r="U140">
            <v>51171.537524999992</v>
          </cell>
          <cell r="V140">
            <v>51766.402954999998</v>
          </cell>
          <cell r="W140">
            <v>59275.189444999996</v>
          </cell>
          <cell r="X140">
            <v>64546.082170000009</v>
          </cell>
          <cell r="Y140">
            <v>66032.430209999991</v>
          </cell>
          <cell r="Z140">
            <v>83662.664919999996</v>
          </cell>
          <cell r="AA140">
            <v>92404.847844999997</v>
          </cell>
        </row>
        <row r="141">
          <cell r="B141" t="str">
            <v>2ª Adequação - Investimentos</v>
          </cell>
        </row>
        <row r="142">
          <cell r="B142" t="str">
            <v>Fluxo de Caixa do Fator</v>
          </cell>
          <cell r="H142">
            <v>-779</v>
          </cell>
          <cell r="I142">
            <v>21841.260000000002</v>
          </cell>
          <cell r="J142">
            <v>12229.47</v>
          </cell>
          <cell r="K142">
            <v>-11194.406000000003</v>
          </cell>
          <cell r="L142">
            <v>-23361.129999999997</v>
          </cell>
          <cell r="M142">
            <v>-10653</v>
          </cell>
          <cell r="N142">
            <v>-12811</v>
          </cell>
          <cell r="O142">
            <v>-4732</v>
          </cell>
          <cell r="P142">
            <v>2109</v>
          </cell>
          <cell r="Q142">
            <v>12773</v>
          </cell>
          <cell r="R142">
            <v>-660</v>
          </cell>
          <cell r="S142">
            <v>-16108</v>
          </cell>
          <cell r="T142">
            <v>5410</v>
          </cell>
          <cell r="U142">
            <v>1093</v>
          </cell>
          <cell r="V142">
            <v>-883</v>
          </cell>
          <cell r="W142">
            <v>3472</v>
          </cell>
          <cell r="X142">
            <v>4577</v>
          </cell>
          <cell r="Y142">
            <v>-859</v>
          </cell>
          <cell r="Z142">
            <v>-440</v>
          </cell>
          <cell r="AA142">
            <v>5256</v>
          </cell>
        </row>
        <row r="143">
          <cell r="B143" t="str">
            <v>Somatoria com Projeto Original</v>
          </cell>
          <cell r="F143">
            <v>-968.07551951358198</v>
          </cell>
          <cell r="G143">
            <v>0.17592080412206704</v>
          </cell>
          <cell r="H143">
            <v>-53892.702610000008</v>
          </cell>
          <cell r="I143">
            <v>-17131.005699999987</v>
          </cell>
          <cell r="J143">
            <v>2544.3742099999927</v>
          </cell>
          <cell r="K143">
            <v>-16526.152935000006</v>
          </cell>
          <cell r="L143">
            <v>-16422.022709999997</v>
          </cell>
          <cell r="M143">
            <v>13193.519660000005</v>
          </cell>
          <cell r="N143">
            <v>15319.936645000002</v>
          </cell>
          <cell r="O143">
            <v>24447.350245000001</v>
          </cell>
          <cell r="P143">
            <v>34560.524010000001</v>
          </cell>
          <cell r="Q143">
            <v>20694.266990000004</v>
          </cell>
          <cell r="R143">
            <v>34002.341165000005</v>
          </cell>
          <cell r="S143">
            <v>20947.540544999996</v>
          </cell>
          <cell r="T143">
            <v>43126.619440000009</v>
          </cell>
          <cell r="U143">
            <v>50821.537524999992</v>
          </cell>
          <cell r="V143">
            <v>49937.402954999998</v>
          </cell>
          <cell r="W143">
            <v>66644.189444999996</v>
          </cell>
          <cell r="X143">
            <v>75303.082170000009</v>
          </cell>
          <cell r="Y143">
            <v>44311.430209999991</v>
          </cell>
          <cell r="Z143">
            <v>88102.664919999996</v>
          </cell>
          <cell r="AA143">
            <v>102916.847845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-534.02199999999993</v>
          </cell>
          <cell r="I145">
            <v>-942.57294736842141</v>
          </cell>
          <cell r="J145">
            <v>3635.0597192982459</v>
          </cell>
          <cell r="K145">
            <v>17082.089901651187</v>
          </cell>
          <cell r="L145">
            <v>35762.644776651192</v>
          </cell>
          <cell r="M145">
            <v>-14761.459223348815</v>
          </cell>
          <cell r="N145">
            <v>-15943.200016205958</v>
          </cell>
          <cell r="O145">
            <v>-13832.850177744416</v>
          </cell>
          <cell r="P145">
            <v>-9527.8039277444168</v>
          </cell>
          <cell r="Q145">
            <v>-5605.8199277444173</v>
          </cell>
          <cell r="R145">
            <v>1228.3630722555822</v>
          </cell>
          <cell r="S145">
            <v>17330.216405588915</v>
          </cell>
          <cell r="T145">
            <v>4154.7664055889163</v>
          </cell>
          <cell r="U145">
            <v>-1165.8787372682266</v>
          </cell>
          <cell r="V145">
            <v>-4871.9107372682265</v>
          </cell>
          <cell r="W145">
            <v>1633.6652627317728</v>
          </cell>
          <cell r="X145">
            <v>-4051.9282372682273</v>
          </cell>
          <cell r="Y145">
            <v>3780.0357627317726</v>
          </cell>
          <cell r="Z145">
            <v>-2336.1872372682274</v>
          </cell>
          <cell r="AA145">
            <v>-4144.8072372682273</v>
          </cell>
        </row>
        <row r="146">
          <cell r="B146" t="str">
            <v>Somatoria com Projeto Original</v>
          </cell>
          <cell r="F146">
            <v>10540.102209628472</v>
          </cell>
          <cell r="G146">
            <v>0.19415551669029996</v>
          </cell>
          <cell r="H146">
            <v>-53647.724610000005</v>
          </cell>
          <cell r="I146">
            <v>-39914.838647368408</v>
          </cell>
          <cell r="J146">
            <v>-6050.0360707017608</v>
          </cell>
          <cell r="K146">
            <v>11750.342966651184</v>
          </cell>
          <cell r="L146">
            <v>42701.752066651192</v>
          </cell>
          <cell r="M146">
            <v>9085.0604366511907</v>
          </cell>
          <cell r="N146">
            <v>12187.736628794044</v>
          </cell>
          <cell r="O146">
            <v>15346.500067255585</v>
          </cell>
          <cell r="P146">
            <v>22923.720082255582</v>
          </cell>
          <cell r="Q146">
            <v>2315.4470622555864</v>
          </cell>
          <cell r="R146">
            <v>35890.704237255588</v>
          </cell>
          <cell r="S146">
            <v>54385.756950588911</v>
          </cell>
          <cell r="T146">
            <v>41871.385845588928</v>
          </cell>
          <cell r="U146">
            <v>48562.658787731765</v>
          </cell>
          <cell r="V146">
            <v>45948.492217731771</v>
          </cell>
          <cell r="W146">
            <v>64805.854707731771</v>
          </cell>
          <cell r="X146">
            <v>66674.153932731788</v>
          </cell>
          <cell r="Y146">
            <v>48950.465972731763</v>
          </cell>
          <cell r="Z146">
            <v>86206.477682731769</v>
          </cell>
          <cell r="AA146">
            <v>93516.040607731775</v>
          </cell>
        </row>
        <row r="147">
          <cell r="B147" t="str">
            <v>Perda de Receita - Rod. SP 322 (Sertãozinho e Pitangueiras)</v>
          </cell>
        </row>
        <row r="148">
          <cell r="B148" t="str">
            <v>Fluxo de Caixa do Fator</v>
          </cell>
          <cell r="H148">
            <v>-2872.6691704830919</v>
          </cell>
          <cell r="I148">
            <v>-2792.8034431599999</v>
          </cell>
          <cell r="J148">
            <v>-1454.9602635714521</v>
          </cell>
          <cell r="K148">
            <v>0</v>
          </cell>
          <cell r="L148">
            <v>-1317.5939985225002</v>
          </cell>
          <cell r="M148">
            <v>-1390.7927172525001</v>
          </cell>
          <cell r="N148">
            <v>-1464.1898868000001</v>
          </cell>
          <cell r="O148">
            <v>-1541.4791468150001</v>
          </cell>
          <cell r="P148">
            <v>-1622.8706216925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B149" t="str">
            <v>Somatoria com Projeto Original</v>
          </cell>
          <cell r="F149">
            <v>-7707.0295386821581</v>
          </cell>
          <cell r="G149">
            <v>0.16671352352911342</v>
          </cell>
          <cell r="H149">
            <v>-55986.371780483096</v>
          </cell>
          <cell r="I149">
            <v>-41765.069143159992</v>
          </cell>
          <cell r="J149">
            <v>-11140.056053571459</v>
          </cell>
          <cell r="K149">
            <v>-5331.7469350000028</v>
          </cell>
          <cell r="L149">
            <v>5621.5132914774995</v>
          </cell>
          <cell r="M149">
            <v>22455.726942747504</v>
          </cell>
          <cell r="N149">
            <v>26666.746758200003</v>
          </cell>
          <cell r="O149">
            <v>27637.871098185002</v>
          </cell>
          <cell r="P149">
            <v>30828.653388307503</v>
          </cell>
          <cell r="Q149">
            <v>7921.2669900000037</v>
          </cell>
          <cell r="R149">
            <v>34662.341165000005</v>
          </cell>
          <cell r="S149">
            <v>37055.540544999996</v>
          </cell>
          <cell r="T149">
            <v>37716.619440000009</v>
          </cell>
          <cell r="U149">
            <v>49728.537524999992</v>
          </cell>
          <cell r="V149">
            <v>50820.402954999998</v>
          </cell>
          <cell r="W149">
            <v>63172.189444999996</v>
          </cell>
          <cell r="X149">
            <v>70726.082170000009</v>
          </cell>
          <cell r="Y149">
            <v>45170.430209999991</v>
          </cell>
          <cell r="Z149">
            <v>88542.664919999996</v>
          </cell>
          <cell r="AA149">
            <v>97660.847844999997</v>
          </cell>
        </row>
        <row r="150">
          <cell r="B150" t="str">
            <v>Perda de Receita - Rod. SP 330 (Salles de Oliveria e Ituverava)</v>
          </cell>
        </row>
        <row r="151">
          <cell r="B151" t="str">
            <v>Fluxo de Caixa do Fator</v>
          </cell>
          <cell r="H151">
            <v>-3089.9290656712496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</row>
        <row r="152">
          <cell r="B152" t="str">
            <v>Somatoria com Projeto Original</v>
          </cell>
          <cell r="F152">
            <v>-2624.3005277807911</v>
          </cell>
          <cell r="G152">
            <v>0.17370082893621805</v>
          </cell>
          <cell r="H152">
            <v>-56203.631675671255</v>
          </cell>
          <cell r="I152">
            <v>-38972.265699999989</v>
          </cell>
          <cell r="J152">
            <v>-9685.0957900000067</v>
          </cell>
          <cell r="K152">
            <v>-5331.7469350000028</v>
          </cell>
          <cell r="L152">
            <v>6939.1072899999999</v>
          </cell>
          <cell r="M152">
            <v>23846.519660000005</v>
          </cell>
          <cell r="N152">
            <v>28130.936645000002</v>
          </cell>
          <cell r="O152">
            <v>29179.350245000001</v>
          </cell>
          <cell r="P152">
            <v>32451.524010000001</v>
          </cell>
          <cell r="Q152">
            <v>7921.2669900000037</v>
          </cell>
          <cell r="R152">
            <v>34662.341165000005</v>
          </cell>
          <cell r="S152">
            <v>37055.540544999996</v>
          </cell>
          <cell r="T152">
            <v>37716.619440000009</v>
          </cell>
          <cell r="U152">
            <v>49728.537524999992</v>
          </cell>
          <cell r="V152">
            <v>50820.402954999998</v>
          </cell>
          <cell r="W152">
            <v>63172.189444999996</v>
          </cell>
          <cell r="X152">
            <v>70726.082170000009</v>
          </cell>
          <cell r="Y152">
            <v>45170.430209999991</v>
          </cell>
          <cell r="Z152">
            <v>88542.664919999996</v>
          </cell>
          <cell r="AA152">
            <v>97660.847844999997</v>
          </cell>
        </row>
        <row r="153">
          <cell r="B153" t="str">
            <v>Perda de Receita - Parcelamento do Reajuste Tarifário de Julho de 2003.</v>
          </cell>
        </row>
        <row r="154">
          <cell r="B154" t="str">
            <v>Fluxo de Caixa do Fator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-1065.0940980534756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B155" t="str">
            <v>Somatoria com Projeto Original</v>
          </cell>
          <cell r="F155">
            <v>-399.74066185194283</v>
          </cell>
          <cell r="G155">
            <v>0.17684933954202317</v>
          </cell>
          <cell r="H155">
            <v>-53113.702610000008</v>
          </cell>
          <cell r="I155">
            <v>-38972.265699999989</v>
          </cell>
          <cell r="J155">
            <v>-9685.0957900000067</v>
          </cell>
          <cell r="K155">
            <v>-5331.7469350000028</v>
          </cell>
          <cell r="L155">
            <v>6939.1072899999999</v>
          </cell>
          <cell r="M155">
            <v>22781.425561946529</v>
          </cell>
          <cell r="N155">
            <v>28130.936645000002</v>
          </cell>
          <cell r="O155">
            <v>29179.350245000001</v>
          </cell>
          <cell r="P155">
            <v>32451.524010000001</v>
          </cell>
          <cell r="Q155">
            <v>7921.2669900000037</v>
          </cell>
          <cell r="R155">
            <v>34662.341165000005</v>
          </cell>
          <cell r="S155">
            <v>37055.540544999996</v>
          </cell>
          <cell r="T155">
            <v>37716.619440000009</v>
          </cell>
          <cell r="U155">
            <v>49728.537524999992</v>
          </cell>
          <cell r="V155">
            <v>50820.402954999998</v>
          </cell>
          <cell r="W155">
            <v>63172.189444999996</v>
          </cell>
          <cell r="X155">
            <v>70726.082170000009</v>
          </cell>
          <cell r="Y155">
            <v>45170.430209999991</v>
          </cell>
          <cell r="Z155">
            <v>88542.664919999996</v>
          </cell>
          <cell r="AA155">
            <v>97660.847844999997</v>
          </cell>
        </row>
        <row r="156">
          <cell r="B156" t="str">
            <v>Majoração do COFINS</v>
          </cell>
        </row>
        <row r="157">
          <cell r="B157" t="str">
            <v>Fluxo de Caixa do Fator</v>
          </cell>
          <cell r="H157">
            <v>-15.310528962736107</v>
          </cell>
          <cell r="I157">
            <v>-374.60230639999997</v>
          </cell>
          <cell r="J157">
            <v>-407.95346940602747</v>
          </cell>
          <cell r="K157">
            <v>-443.53999999999996</v>
          </cell>
          <cell r="L157">
            <v>-464.45096464999989</v>
          </cell>
          <cell r="M157">
            <v>-580.32642566684376</v>
          </cell>
          <cell r="N157">
            <v>-970.68879088184735</v>
          </cell>
          <cell r="O157">
            <v>-532.67715509999982</v>
          </cell>
          <cell r="P157">
            <v>-557.63492644999997</v>
          </cell>
          <cell r="Q157">
            <v>-602.07539999999995</v>
          </cell>
          <cell r="R157">
            <v>-629.64589999999998</v>
          </cell>
          <cell r="S157">
            <v>-658.0874</v>
          </cell>
          <cell r="T157">
            <v>-687.90910000000008</v>
          </cell>
          <cell r="U157">
            <v>-719.19810000000007</v>
          </cell>
          <cell r="V157">
            <v>-750.92930000000001</v>
          </cell>
          <cell r="W157">
            <v>-784.16800000000012</v>
          </cell>
          <cell r="X157">
            <v>-818.39160000000004</v>
          </cell>
          <cell r="Y157">
            <v>-854.22990000000004</v>
          </cell>
          <cell r="Z157">
            <v>-891.7432</v>
          </cell>
          <cell r="AA157">
            <v>-931.03199999999993</v>
          </cell>
        </row>
        <row r="158">
          <cell r="B158" t="str">
            <v>Somatoria com Projeto Original</v>
          </cell>
          <cell r="F158">
            <v>-2532.7644866627447</v>
          </cell>
          <cell r="G158">
            <v>0.17375266882072771</v>
          </cell>
          <cell r="H158">
            <v>-53129.013138962742</v>
          </cell>
          <cell r="I158">
            <v>-39346.868006399985</v>
          </cell>
          <cell r="J158">
            <v>-10093.049259406034</v>
          </cell>
          <cell r="K158">
            <v>-5775.2869350000028</v>
          </cell>
          <cell r="L158">
            <v>6474.6563253499999</v>
          </cell>
          <cell r="M158">
            <v>23266.193234333161</v>
          </cell>
          <cell r="N158">
            <v>27160.247854118155</v>
          </cell>
          <cell r="O158">
            <v>28646.673089900003</v>
          </cell>
          <cell r="P158">
            <v>31893.889083550002</v>
          </cell>
          <cell r="Q158">
            <v>7319.191590000004</v>
          </cell>
          <cell r="R158">
            <v>34032.695265000002</v>
          </cell>
          <cell r="S158">
            <v>36397.453144999999</v>
          </cell>
          <cell r="T158">
            <v>37028.710340000012</v>
          </cell>
          <cell r="U158">
            <v>49009.339424999991</v>
          </cell>
          <cell r="V158">
            <v>50069.473654999994</v>
          </cell>
          <cell r="W158">
            <v>62388.021444999998</v>
          </cell>
          <cell r="X158">
            <v>69907.690570000006</v>
          </cell>
          <cell r="Y158">
            <v>44316.200309999993</v>
          </cell>
          <cell r="Z158">
            <v>87650.921719999998</v>
          </cell>
          <cell r="AA158">
            <v>96729.81584499999</v>
          </cell>
        </row>
        <row r="159">
          <cell r="B159" t="str">
            <v>Majoração do PIS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-33.06881802103711</v>
          </cell>
          <cell r="M160">
            <v>-125.58409235085909</v>
          </cell>
          <cell r="N160">
            <v>-45.831791867488789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</row>
        <row r="161">
          <cell r="B161" t="str">
            <v>Somatoria com Projeto Original</v>
          </cell>
          <cell r="F161">
            <v>-76.355201902803415</v>
          </cell>
          <cell r="G161">
            <v>0.17731865679947265</v>
          </cell>
          <cell r="H161">
            <v>-53113.702610000008</v>
          </cell>
          <cell r="I161">
            <v>-38972.265699999989</v>
          </cell>
          <cell r="J161">
            <v>-9685.0957900000067</v>
          </cell>
          <cell r="K161">
            <v>-5331.7469350000028</v>
          </cell>
          <cell r="L161">
            <v>6906.0384719789627</v>
          </cell>
          <cell r="M161">
            <v>23720.935567649147</v>
          </cell>
          <cell r="N161">
            <v>28085.104853132514</v>
          </cell>
          <cell r="O161">
            <v>29179.350245000001</v>
          </cell>
          <cell r="P161">
            <v>32451.524010000001</v>
          </cell>
          <cell r="Q161">
            <v>7921.2669900000037</v>
          </cell>
          <cell r="R161">
            <v>34662.341165000005</v>
          </cell>
          <cell r="S161">
            <v>37055.540544999996</v>
          </cell>
          <cell r="T161">
            <v>37716.619440000009</v>
          </cell>
          <cell r="U161">
            <v>49728.537524999992</v>
          </cell>
          <cell r="V161">
            <v>50820.402954999998</v>
          </cell>
          <cell r="W161">
            <v>63172.189444999996</v>
          </cell>
          <cell r="X161">
            <v>70726.082170000009</v>
          </cell>
          <cell r="Y161">
            <v>45170.430209999991</v>
          </cell>
          <cell r="Z161">
            <v>88542.664919999996</v>
          </cell>
          <cell r="AA161">
            <v>97660.847844999997</v>
          </cell>
        </row>
        <row r="162">
          <cell r="B162" t="str">
            <v>Alteração do ISSQN</v>
          </cell>
        </row>
        <row r="163">
          <cell r="B163" t="str">
            <v>Fluxo de Caixa do Fator</v>
          </cell>
          <cell r="H163">
            <v>918.6317377641667</v>
          </cell>
          <cell r="I163">
            <v>1808.3948866949333</v>
          </cell>
          <cell r="J163">
            <v>1347.562029271244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</row>
        <row r="164">
          <cell r="B164" t="str">
            <v>Somatoria com Projeto Original</v>
          </cell>
          <cell r="F164">
            <v>2910.1898973679658</v>
          </cell>
          <cell r="G164">
            <v>0.18175162333857517</v>
          </cell>
          <cell r="H164">
            <v>-52195.070872235839</v>
          </cell>
          <cell r="I164">
            <v>-37163.870813305053</v>
          </cell>
          <cell r="J164">
            <v>-8337.533760728762</v>
          </cell>
          <cell r="K164">
            <v>-5331.7469350000028</v>
          </cell>
          <cell r="L164">
            <v>6939.1072899999999</v>
          </cell>
          <cell r="M164">
            <v>23846.519660000005</v>
          </cell>
          <cell r="N164">
            <v>28130.936645000002</v>
          </cell>
          <cell r="O164">
            <v>29179.350245000001</v>
          </cell>
          <cell r="P164">
            <v>32451.524010000001</v>
          </cell>
          <cell r="Q164">
            <v>7921.2669900000037</v>
          </cell>
          <cell r="R164">
            <v>34662.341165000005</v>
          </cell>
          <cell r="S164">
            <v>37055.540544999996</v>
          </cell>
          <cell r="T164">
            <v>37716.619440000009</v>
          </cell>
          <cell r="U164">
            <v>49728.537524999992</v>
          </cell>
          <cell r="V164">
            <v>50820.402954999998</v>
          </cell>
          <cell r="W164">
            <v>63172.189444999996</v>
          </cell>
          <cell r="X164">
            <v>70726.082170000009</v>
          </cell>
          <cell r="Y164">
            <v>45170.430209999991</v>
          </cell>
          <cell r="Z164">
            <v>88542.664919999996</v>
          </cell>
          <cell r="AA164">
            <v>97660.847844999997</v>
          </cell>
        </row>
        <row r="165">
          <cell r="B165" t="str">
            <v>4ª Adequação de Investimentos</v>
          </cell>
        </row>
        <row r="166">
          <cell r="B166" t="str">
            <v>Fluxo de Caixa do Fator</v>
          </cell>
          <cell r="H166">
            <v>0</v>
          </cell>
          <cell r="I166">
            <v>-7.6421052631667407E-3</v>
          </cell>
          <cell r="J166">
            <v>-8.7421052633908404E-3</v>
          </cell>
          <cell r="K166">
            <v>279.33569907120733</v>
          </cell>
          <cell r="L166">
            <v>-5.5320321787929423</v>
          </cell>
          <cell r="M166">
            <v>2872.3120678212072</v>
          </cell>
          <cell r="N166">
            <v>3816.0038106783504</v>
          </cell>
          <cell r="O166">
            <v>-1638.0398816293427</v>
          </cell>
          <cell r="P166">
            <v>-6990.8988566293428</v>
          </cell>
          <cell r="Q166">
            <v>-2033.8975566293418</v>
          </cell>
          <cell r="R166">
            <v>1927.3488633706581</v>
          </cell>
          <cell r="S166">
            <v>3897.8155300373232</v>
          </cell>
          <cell r="T166">
            <v>-395.84910746267633</v>
          </cell>
          <cell r="U166">
            <v>-1639.4801217483907</v>
          </cell>
          <cell r="V166">
            <v>219.73487825160936</v>
          </cell>
          <cell r="W166">
            <v>-417.00772174838983</v>
          </cell>
          <cell r="X166">
            <v>-1690.226421748391</v>
          </cell>
          <cell r="Y166">
            <v>-366.90442174838921</v>
          </cell>
          <cell r="Z166">
            <v>-807.29452174838957</v>
          </cell>
          <cell r="AA166">
            <v>870.24547825160926</v>
          </cell>
        </row>
        <row r="167">
          <cell r="B167" t="str">
            <v>Somatoria com Projeto Original</v>
          </cell>
          <cell r="F167">
            <v>504.74300341849727</v>
          </cell>
          <cell r="G167">
            <v>0.17816814986071636</v>
          </cell>
          <cell r="H167">
            <v>-53113.702610000008</v>
          </cell>
          <cell r="I167">
            <v>-38972.273342105254</v>
          </cell>
          <cell r="J167">
            <v>-9685.1045321052698</v>
          </cell>
          <cell r="K167">
            <v>-5052.4112359287956</v>
          </cell>
          <cell r="L167">
            <v>6933.5752578212068</v>
          </cell>
          <cell r="M167">
            <v>26718.831727821213</v>
          </cell>
          <cell r="N167">
            <v>31946.940455678352</v>
          </cell>
          <cell r="O167">
            <v>27541.31036337066</v>
          </cell>
          <cell r="P167">
            <v>25460.62515337066</v>
          </cell>
          <cell r="Q167">
            <v>5887.3694333706617</v>
          </cell>
          <cell r="R167">
            <v>36589.690028370664</v>
          </cell>
          <cell r="S167">
            <v>40953.356075037322</v>
          </cell>
          <cell r="T167">
            <v>37320.77033253733</v>
          </cell>
          <cell r="U167">
            <v>48089.057403251601</v>
          </cell>
          <cell r="V167">
            <v>51040.137833251611</v>
          </cell>
          <cell r="W167">
            <v>62755.181723251604</v>
          </cell>
          <cell r="X167">
            <v>69035.855748251619</v>
          </cell>
          <cell r="Y167">
            <v>44803.525788251602</v>
          </cell>
          <cell r="Z167">
            <v>87735.370398251602</v>
          </cell>
          <cell r="AA167">
            <v>98531.093323251611</v>
          </cell>
        </row>
        <row r="168">
          <cell r="B168" t="str">
            <v>5ª Adequação de Investimentos</v>
          </cell>
        </row>
        <row r="169">
          <cell r="B169" t="str">
            <v>Fluxo de Caixa do Fator</v>
          </cell>
          <cell r="H169">
            <v>0</v>
          </cell>
          <cell r="I169">
            <v>151.75762105263178</v>
          </cell>
          <cell r="J169">
            <v>-2.6823789473682247</v>
          </cell>
          <cell r="K169">
            <v>225.46127987616094</v>
          </cell>
          <cell r="L169">
            <v>-7.1987201238387568</v>
          </cell>
          <cell r="M169">
            <v>-7.1987201238387568</v>
          </cell>
          <cell r="N169">
            <v>38.302851304730993</v>
          </cell>
          <cell r="O169">
            <v>1958.4572051508867</v>
          </cell>
          <cell r="P169">
            <v>-3097.4766448491137</v>
          </cell>
          <cell r="Q169">
            <v>-4320.1963448491142</v>
          </cell>
          <cell r="R169">
            <v>160.8136551508868</v>
          </cell>
          <cell r="S169">
            <v>160.8136551508868</v>
          </cell>
          <cell r="T169">
            <v>160.8136551508868</v>
          </cell>
          <cell r="U169">
            <v>160.8136551508868</v>
          </cell>
          <cell r="V169">
            <v>674.89365515088764</v>
          </cell>
          <cell r="W169">
            <v>130.89365515088761</v>
          </cell>
          <cell r="X169">
            <v>130.8936551508888</v>
          </cell>
          <cell r="Y169">
            <v>130.89365515088642</v>
          </cell>
          <cell r="Z169">
            <v>130.89365515088761</v>
          </cell>
          <cell r="AA169">
            <v>130.89365515088642</v>
          </cell>
        </row>
        <row r="170">
          <cell r="B170" t="str">
            <v>Somatoria com Projeto Original</v>
          </cell>
          <cell r="F170">
            <v>-615.50007412060336</v>
          </cell>
          <cell r="G170">
            <v>0.17653263155895724</v>
          </cell>
          <cell r="H170">
            <v>-53113.702610000008</v>
          </cell>
          <cell r="I170">
            <v>-38820.508078947358</v>
          </cell>
          <cell r="J170">
            <v>-9687.7781689473741</v>
          </cell>
          <cell r="K170">
            <v>-5106.2856551238419</v>
          </cell>
          <cell r="L170">
            <v>6931.908569876161</v>
          </cell>
          <cell r="M170">
            <v>23839.320939876168</v>
          </cell>
          <cell r="N170">
            <v>28169.239496304734</v>
          </cell>
          <cell r="O170">
            <v>31137.807450150889</v>
          </cell>
          <cell r="P170">
            <v>29354.047365150887</v>
          </cell>
          <cell r="Q170">
            <v>3601.0706451508895</v>
          </cell>
          <cell r="R170">
            <v>34823.154820150892</v>
          </cell>
          <cell r="S170">
            <v>37216.354200150883</v>
          </cell>
          <cell r="T170">
            <v>37877.433095150896</v>
          </cell>
          <cell r="U170">
            <v>49889.351180150879</v>
          </cell>
          <cell r="V170">
            <v>51495.296610150886</v>
          </cell>
          <cell r="W170">
            <v>63303.083100150885</v>
          </cell>
          <cell r="X170">
            <v>70856.975825150905</v>
          </cell>
          <cell r="Y170">
            <v>45301.32386515088</v>
          </cell>
          <cell r="Z170">
            <v>88673.558575150877</v>
          </cell>
          <cell r="AA170">
            <v>97791.741500150878</v>
          </cell>
        </row>
        <row r="171">
          <cell r="B171" t="str">
            <v>6ª Adequação - Investimentos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3.6666666654127766E-4</v>
          </cell>
          <cell r="K172">
            <v>1.7254901970773062E-4</v>
          </cell>
          <cell r="L172">
            <v>1.7254901940759736E-4</v>
          </cell>
          <cell r="M172">
            <v>1.7254902000786389E-4</v>
          </cell>
          <cell r="N172">
            <v>1.7254901940759736E-4</v>
          </cell>
          <cell r="O172">
            <v>1.7254901940759736E-4</v>
          </cell>
          <cell r="P172">
            <v>-14.402552450981311</v>
          </cell>
          <cell r="Q172">
            <v>1008.4993475490199</v>
          </cell>
          <cell r="R172">
            <v>-1500.6106524509801</v>
          </cell>
          <cell r="S172">
            <v>19.389347549019913</v>
          </cell>
          <cell r="T172">
            <v>19.389347549018712</v>
          </cell>
          <cell r="U172">
            <v>19.389347549019913</v>
          </cell>
          <cell r="V172">
            <v>19.389347549018712</v>
          </cell>
          <cell r="W172">
            <v>19.389347549018712</v>
          </cell>
          <cell r="X172">
            <v>19.389347549018712</v>
          </cell>
          <cell r="Y172">
            <v>19.389347549018712</v>
          </cell>
          <cell r="Z172">
            <v>19.389347549018712</v>
          </cell>
          <cell r="AA172">
            <v>19.389347549018712</v>
          </cell>
        </row>
        <row r="173">
          <cell r="B173" t="str">
            <v>Somatoria com Projeto Original</v>
          </cell>
          <cell r="F173">
            <v>-41.294014877559249</v>
          </cell>
          <cell r="G173">
            <v>0.17736956010188518</v>
          </cell>
          <cell r="H173">
            <v>-53113.702610000008</v>
          </cell>
          <cell r="I173">
            <v>-38972.265699999989</v>
          </cell>
          <cell r="J173">
            <v>-9685.0954233333396</v>
          </cell>
          <cell r="K173">
            <v>-5331.7467624509827</v>
          </cell>
          <cell r="L173">
            <v>6939.1074625490191</v>
          </cell>
          <cell r="M173">
            <v>23846.519832549024</v>
          </cell>
          <cell r="N173">
            <v>28130.93681754902</v>
          </cell>
          <cell r="O173">
            <v>29179.35041754902</v>
          </cell>
          <cell r="P173">
            <v>32437.121457549019</v>
          </cell>
          <cell r="Q173">
            <v>8929.7663375490229</v>
          </cell>
          <cell r="R173">
            <v>33161.730512549024</v>
          </cell>
          <cell r="S173">
            <v>37074.929892549015</v>
          </cell>
          <cell r="T173">
            <v>37736.008787549028</v>
          </cell>
          <cell r="U173">
            <v>49747.926872549011</v>
          </cell>
          <cell r="V173">
            <v>50839.792302549016</v>
          </cell>
          <cell r="W173">
            <v>63191.578792549015</v>
          </cell>
          <cell r="X173">
            <v>70745.471517549027</v>
          </cell>
          <cell r="Y173">
            <v>45189.81955754901</v>
          </cell>
          <cell r="Z173">
            <v>88562.054267549014</v>
          </cell>
          <cell r="AA173">
            <v>97680.237192549015</v>
          </cell>
        </row>
        <row r="174">
          <cell r="B174" t="str">
            <v>Compensação da CSLL e IR - Referente ao Resultado Negativo do Ano 1</v>
          </cell>
        </row>
        <row r="175">
          <cell r="B175" t="str">
            <v>Fluxo de Caixa do Fator</v>
          </cell>
          <cell r="H175">
            <v>0</v>
          </cell>
          <cell r="I175">
            <v>-233.49460496486574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-168.42515927098086</v>
          </cell>
          <cell r="G176">
            <v>0.17718516474440044</v>
          </cell>
          <cell r="H176">
            <v>-53113.702610000008</v>
          </cell>
          <cell r="I176">
            <v>-39205.760304964853</v>
          </cell>
          <cell r="J176">
            <v>-9685.0957900000067</v>
          </cell>
          <cell r="K176">
            <v>-5331.7469350000028</v>
          </cell>
          <cell r="L176">
            <v>6939.1072899999999</v>
          </cell>
          <cell r="M176">
            <v>23846.519660000005</v>
          </cell>
          <cell r="N176">
            <v>28130.936645000002</v>
          </cell>
          <cell r="O176">
            <v>29179.350245000001</v>
          </cell>
          <cell r="P176">
            <v>32451.524010000001</v>
          </cell>
          <cell r="Q176">
            <v>7921.2669900000037</v>
          </cell>
          <cell r="R176">
            <v>34662.341165000005</v>
          </cell>
          <cell r="S176">
            <v>37055.540544999996</v>
          </cell>
          <cell r="T176">
            <v>37716.619440000009</v>
          </cell>
          <cell r="U176">
            <v>49728.537524999992</v>
          </cell>
          <cell r="V176">
            <v>50820.402954999998</v>
          </cell>
          <cell r="W176">
            <v>63172.189444999996</v>
          </cell>
          <cell r="X176">
            <v>70726.082170000009</v>
          </cell>
          <cell r="Y176">
            <v>45170.430209999991</v>
          </cell>
          <cell r="Z176">
            <v>88542.664919999996</v>
          </cell>
          <cell r="AA176">
            <v>97660.847844999997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4.1688632533956627E-9</v>
          </cell>
          <cell r="G179">
            <v>0.17742957902740991</v>
          </cell>
          <cell r="H179">
            <v>-53113.702610000008</v>
          </cell>
          <cell r="I179">
            <v>-38972.265699999989</v>
          </cell>
          <cell r="J179">
            <v>-9685.0957900000067</v>
          </cell>
          <cell r="K179">
            <v>-5331.7469350000028</v>
          </cell>
          <cell r="L179">
            <v>6939.1072899999999</v>
          </cell>
          <cell r="M179">
            <v>23846.519660000005</v>
          </cell>
          <cell r="N179">
            <v>28130.936645000002</v>
          </cell>
          <cell r="O179">
            <v>29179.350245000001</v>
          </cell>
          <cell r="P179">
            <v>32451.524010000001</v>
          </cell>
          <cell r="Q179">
            <v>7921.2669900000037</v>
          </cell>
          <cell r="R179">
            <v>34662.341165000005</v>
          </cell>
          <cell r="S179">
            <v>37055.540544999996</v>
          </cell>
          <cell r="T179">
            <v>37716.619440000009</v>
          </cell>
          <cell r="U179">
            <v>49728.537524999992</v>
          </cell>
          <cell r="V179">
            <v>50820.402954999998</v>
          </cell>
          <cell r="W179">
            <v>63172.189444999996</v>
          </cell>
          <cell r="X179">
            <v>70726.082170000009</v>
          </cell>
          <cell r="Y179">
            <v>45170.430209999991</v>
          </cell>
          <cell r="Z179">
            <v>88542.664919999996</v>
          </cell>
          <cell r="AA179">
            <v>97660.847844999997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4.1688632533956627E-9</v>
          </cell>
          <cell r="G182">
            <v>0.17742957902740991</v>
          </cell>
          <cell r="H182">
            <v>-53113.702610000008</v>
          </cell>
          <cell r="I182">
            <v>-38972.265699999989</v>
          </cell>
          <cell r="J182">
            <v>-9685.0957900000067</v>
          </cell>
          <cell r="K182">
            <v>-5331.7469350000028</v>
          </cell>
          <cell r="L182">
            <v>6939.1072899999999</v>
          </cell>
          <cell r="M182">
            <v>23846.519660000005</v>
          </cell>
          <cell r="N182">
            <v>28130.936645000002</v>
          </cell>
          <cell r="O182">
            <v>29179.350245000001</v>
          </cell>
          <cell r="P182">
            <v>32451.524010000001</v>
          </cell>
          <cell r="Q182">
            <v>7921.2669900000037</v>
          </cell>
          <cell r="R182">
            <v>34662.341165000005</v>
          </cell>
          <cell r="S182">
            <v>37055.540544999996</v>
          </cell>
          <cell r="T182">
            <v>37716.619440000009</v>
          </cell>
          <cell r="U182">
            <v>49728.537524999992</v>
          </cell>
          <cell r="V182">
            <v>50820.402954999998</v>
          </cell>
          <cell r="W182">
            <v>63172.189444999996</v>
          </cell>
          <cell r="X182">
            <v>70726.082170000009</v>
          </cell>
          <cell r="Y182">
            <v>45170.430209999991</v>
          </cell>
          <cell r="Z182">
            <v>88542.664919999996</v>
          </cell>
          <cell r="AA182">
            <v>97660.847844999997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27190.20097264709</v>
          </cell>
          <cell r="I184">
            <v>21360.461563749017</v>
          </cell>
          <cell r="J184">
            <v>-8213.7127387939545</v>
          </cell>
          <cell r="K184">
            <v>2516.8170531475721</v>
          </cell>
          <cell r="L184">
            <v>-3137.329584295956</v>
          </cell>
          <cell r="M184">
            <v>-25929.143036426107</v>
          </cell>
          <cell r="N184">
            <v>-28325.603651223188</v>
          </cell>
          <cell r="O184">
            <v>-19934.588983588852</v>
          </cell>
          <cell r="P184">
            <v>-21811.087529816356</v>
          </cell>
          <cell r="Q184">
            <v>12731.510118326143</v>
          </cell>
          <cell r="R184">
            <v>-6044.7309616738512</v>
          </cell>
          <cell r="S184">
            <v>454.14753832614531</v>
          </cell>
          <cell r="T184">
            <v>7575.2112008261456</v>
          </cell>
          <cell r="U184">
            <v>-808.35395631671065</v>
          </cell>
          <cell r="V184">
            <v>-4645.8221563167108</v>
          </cell>
          <cell r="W184">
            <v>157.7725436832892</v>
          </cell>
          <cell r="X184">
            <v>-8013.2632563167108</v>
          </cell>
          <cell r="Y184">
            <v>22712.184443683287</v>
          </cell>
          <cell r="Z184">
            <v>-9204.9419563167121</v>
          </cell>
          <cell r="AA184">
            <v>-4055.3107563167127</v>
          </cell>
        </row>
        <row r="185">
          <cell r="B185" t="str">
            <v>Somatoria com Projeto Original</v>
          </cell>
          <cell r="F185">
            <v>6336.2322889004354</v>
          </cell>
          <cell r="G185">
            <v>0.18982213783124235</v>
          </cell>
          <cell r="H185">
            <v>-25923.501637352918</v>
          </cell>
          <cell r="I185">
            <v>-17611.804136250972</v>
          </cell>
          <cell r="J185">
            <v>-17898.808528793961</v>
          </cell>
          <cell r="K185">
            <v>-2814.9298818524308</v>
          </cell>
          <cell r="L185">
            <v>3801.7777057040439</v>
          </cell>
          <cell r="M185">
            <v>-2082.6233764261015</v>
          </cell>
          <cell r="N185">
            <v>-194.66700622318604</v>
          </cell>
          <cell r="O185">
            <v>9244.7612614111495</v>
          </cell>
          <cell r="P185">
            <v>10640.436480183645</v>
          </cell>
          <cell r="Q185">
            <v>20652.777108326147</v>
          </cell>
          <cell r="R185">
            <v>28617.610203326156</v>
          </cell>
          <cell r="S185">
            <v>37509.688083326138</v>
          </cell>
          <cell r="T185">
            <v>45291.830640826156</v>
          </cell>
          <cell r="U185">
            <v>48920.183568683278</v>
          </cell>
          <cell r="V185">
            <v>46174.580798683288</v>
          </cell>
          <cell r="W185">
            <v>63329.961988683288</v>
          </cell>
          <cell r="X185">
            <v>62712.818913683295</v>
          </cell>
          <cell r="Y185">
            <v>67882.614653683282</v>
          </cell>
          <cell r="Z185">
            <v>79337.722963683278</v>
          </cell>
          <cell r="AA185">
            <v>93605.537088683282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27421.842918333336</v>
          </cell>
          <cell r="H191">
            <v>55910.792000000001</v>
          </cell>
          <cell r="I191">
            <v>60888.577523287669</v>
          </cell>
          <cell r="J191">
            <v>66200</v>
          </cell>
          <cell r="K191">
            <v>69321.039499999999</v>
          </cell>
          <cell r="L191">
            <v>70408.848765550327</v>
          </cell>
          <cell r="M191">
            <v>75958.16</v>
          </cell>
          <cell r="N191">
            <v>79504.053</v>
          </cell>
          <cell r="O191">
            <v>83229.093500000003</v>
          </cell>
          <cell r="P191">
            <v>89862</v>
          </cell>
          <cell r="Q191">
            <v>93977</v>
          </cell>
          <cell r="R191">
            <v>98222</v>
          </cell>
          <cell r="S191">
            <v>102673</v>
          </cell>
          <cell r="T191">
            <v>107343</v>
          </cell>
          <cell r="U191">
            <v>112079</v>
          </cell>
          <cell r="V191">
            <v>117040</v>
          </cell>
          <cell r="W191">
            <v>122148</v>
          </cell>
          <cell r="X191">
            <v>127497</v>
          </cell>
          <cell r="Y191">
            <v>133096</v>
          </cell>
          <cell r="Z191">
            <v>138960</v>
          </cell>
          <cell r="AA191">
            <v>1831739.4072071714</v>
          </cell>
        </row>
        <row r="192">
          <cell r="B192" t="str">
            <v>1.1 - Operacionais    (1.1.1 + 1.1.2)</v>
          </cell>
          <cell r="G192">
            <v>27421.842918333336</v>
          </cell>
          <cell r="H192">
            <v>55910.792000000001</v>
          </cell>
          <cell r="I192">
            <v>60888.577523287669</v>
          </cell>
          <cell r="J192">
            <v>66200</v>
          </cell>
          <cell r="K192">
            <v>69321.039499999999</v>
          </cell>
          <cell r="L192">
            <v>70408.848765550327</v>
          </cell>
          <cell r="M192">
            <v>75958.16</v>
          </cell>
          <cell r="N192">
            <v>79504.053</v>
          </cell>
          <cell r="O192">
            <v>83229.093500000003</v>
          </cell>
          <cell r="P192">
            <v>89862</v>
          </cell>
          <cell r="Q192">
            <v>93977</v>
          </cell>
          <cell r="R192">
            <v>98222</v>
          </cell>
          <cell r="S192">
            <v>102673</v>
          </cell>
          <cell r="T192">
            <v>107343</v>
          </cell>
          <cell r="U192">
            <v>112079</v>
          </cell>
          <cell r="V192">
            <v>117040</v>
          </cell>
          <cell r="W192">
            <v>122148</v>
          </cell>
          <cell r="X192">
            <v>127497</v>
          </cell>
          <cell r="Y192">
            <v>133096</v>
          </cell>
          <cell r="Z192">
            <v>138960</v>
          </cell>
          <cell r="AA192">
            <v>1831739.4072071714</v>
          </cell>
        </row>
        <row r="193">
          <cell r="B193" t="str">
            <v>1.1.1 - Receitas de  Pedágios    (Transp. Qd.2.1.1.2)</v>
          </cell>
          <cell r="G193">
            <v>27421.842918333336</v>
          </cell>
          <cell r="H193">
            <v>55910.792000000001</v>
          </cell>
          <cell r="I193">
            <v>60888.577523287669</v>
          </cell>
          <cell r="J193">
            <v>66200</v>
          </cell>
          <cell r="K193">
            <v>69321.039499999999</v>
          </cell>
          <cell r="L193">
            <v>70408.848765550327</v>
          </cell>
          <cell r="M193">
            <v>75958.16</v>
          </cell>
          <cell r="N193">
            <v>79504.053</v>
          </cell>
          <cell r="O193">
            <v>83229.093500000003</v>
          </cell>
          <cell r="P193">
            <v>89862</v>
          </cell>
          <cell r="Q193">
            <v>93977</v>
          </cell>
          <cell r="R193">
            <v>98222</v>
          </cell>
          <cell r="S193">
            <v>102673</v>
          </cell>
          <cell r="T193">
            <v>107343</v>
          </cell>
          <cell r="U193">
            <v>112079</v>
          </cell>
          <cell r="V193">
            <v>117040</v>
          </cell>
          <cell r="W193">
            <v>122148</v>
          </cell>
          <cell r="X193">
            <v>127497</v>
          </cell>
          <cell r="Y193">
            <v>133096</v>
          </cell>
          <cell r="Z193">
            <v>138960</v>
          </cell>
          <cell r="AA193">
            <v>1831739.4072071714</v>
          </cell>
        </row>
        <row r="194">
          <cell r="B194" t="str">
            <v>1.1.2 - Outras Receitas Operacionais    (calculado 2.1.2.)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</row>
        <row r="195">
          <cell r="B195" t="str">
            <v>2 -  DEDUÇÕES DA RECEITA    (2.1)</v>
          </cell>
          <cell r="G195">
            <v>749.53037310111108</v>
          </cell>
          <cell r="H195">
            <v>2137.1866621866666</v>
          </cell>
          <cell r="I195">
            <v>3255.575344911781</v>
          </cell>
          <cell r="J195">
            <v>5726.3</v>
          </cell>
          <cell r="K195">
            <v>6045.626361557519</v>
          </cell>
          <cell r="L195">
            <v>6439.8747186507253</v>
          </cell>
          <cell r="M195">
            <v>7327.9941396258746</v>
          </cell>
          <cell r="N195">
            <v>6877.1005845</v>
          </cell>
          <cell r="O195">
            <v>7199.3165877499996</v>
          </cell>
          <cell r="P195">
            <v>7773.063000000001</v>
          </cell>
          <cell r="Q195">
            <v>8129.0105000000003</v>
          </cell>
          <cell r="R195">
            <v>8496.2029999999995</v>
          </cell>
          <cell r="S195">
            <v>8881.2145</v>
          </cell>
          <cell r="T195">
            <v>9285.1695</v>
          </cell>
          <cell r="U195">
            <v>9694.8335000000006</v>
          </cell>
          <cell r="V195">
            <v>10123.960000000001</v>
          </cell>
          <cell r="W195">
            <v>10565.802</v>
          </cell>
          <cell r="X195">
            <v>11028.4905</v>
          </cell>
          <cell r="Y195">
            <v>11512.804</v>
          </cell>
          <cell r="Z195">
            <v>12020.039999999999</v>
          </cell>
          <cell r="AA195">
            <v>153269.09527228368</v>
          </cell>
        </row>
        <row r="196">
          <cell r="B196" t="str">
            <v>2.1 - Tributos sobre Faturamento    (2.1.1+ .... + 2.1.4)</v>
          </cell>
          <cell r="G196">
            <v>749.53037310111108</v>
          </cell>
          <cell r="H196">
            <v>2137.1866621866666</v>
          </cell>
          <cell r="I196">
            <v>3255.575344911781</v>
          </cell>
          <cell r="J196">
            <v>5726.3</v>
          </cell>
          <cell r="K196">
            <v>6045.626361557519</v>
          </cell>
          <cell r="L196">
            <v>6439.8747186507253</v>
          </cell>
          <cell r="M196">
            <v>7327.9941396258746</v>
          </cell>
          <cell r="N196">
            <v>6877.1005845</v>
          </cell>
          <cell r="O196">
            <v>7199.3165877499996</v>
          </cell>
          <cell r="P196">
            <v>7773.063000000001</v>
          </cell>
          <cell r="Q196">
            <v>8129.0105000000003</v>
          </cell>
          <cell r="R196">
            <v>8496.2029999999995</v>
          </cell>
          <cell r="S196">
            <v>8881.2145</v>
          </cell>
          <cell r="T196">
            <v>9285.1695</v>
          </cell>
          <cell r="U196">
            <v>9694.8335000000006</v>
          </cell>
          <cell r="V196">
            <v>10123.960000000001</v>
          </cell>
          <cell r="W196">
            <v>10565.802</v>
          </cell>
          <cell r="X196">
            <v>11028.4905</v>
          </cell>
          <cell r="Y196">
            <v>11512.804</v>
          </cell>
          <cell r="Z196">
            <v>12020.039999999999</v>
          </cell>
          <cell r="AA196">
            <v>153269.09527228368</v>
          </cell>
        </row>
        <row r="197">
          <cell r="B197" t="str">
            <v>2.1.1 - I.S.S    (transp. Qd  1.3.)</v>
          </cell>
          <cell r="G197">
            <v>0</v>
          </cell>
          <cell r="H197">
            <v>96.442754186666662</v>
          </cell>
          <cell r="I197">
            <v>1033.1422653117809</v>
          </cell>
          <cell r="J197">
            <v>3310</v>
          </cell>
          <cell r="K197">
            <v>3466.0519750000003</v>
          </cell>
          <cell r="L197">
            <v>3520.4424382775173</v>
          </cell>
          <cell r="M197">
            <v>3797.9080000000004</v>
          </cell>
          <cell r="N197">
            <v>3975.2026499999997</v>
          </cell>
          <cell r="O197">
            <v>4161.454675</v>
          </cell>
          <cell r="P197">
            <v>4493.1000000000004</v>
          </cell>
          <cell r="Q197">
            <v>4698.8500000000004</v>
          </cell>
          <cell r="R197">
            <v>4911.1000000000004</v>
          </cell>
          <cell r="S197">
            <v>5133.6500000000005</v>
          </cell>
          <cell r="T197">
            <v>5367.1500000000005</v>
          </cell>
          <cell r="U197">
            <v>5603.9500000000007</v>
          </cell>
          <cell r="V197">
            <v>5852</v>
          </cell>
          <cell r="W197">
            <v>6107.4000000000005</v>
          </cell>
          <cell r="X197">
            <v>6374.85</v>
          </cell>
          <cell r="Y197">
            <v>6654.8</v>
          </cell>
          <cell r="Z197">
            <v>6948</v>
          </cell>
          <cell r="AA197">
            <v>85505.494757775974</v>
          </cell>
        </row>
        <row r="198">
          <cell r="B198" t="str">
            <v>2.1.2 - Cofins    (transp. Qd 1.3.)</v>
          </cell>
          <cell r="G198">
            <v>571.28839413194441</v>
          </cell>
          <cell r="H198">
            <v>1677.32376</v>
          </cell>
          <cell r="I198">
            <v>1826.6573256986303</v>
          </cell>
          <cell r="J198">
            <v>1986</v>
          </cell>
          <cell r="K198">
            <v>2079.6311850000002</v>
          </cell>
          <cell r="L198">
            <v>2274.3358195898782</v>
          </cell>
          <cell r="M198">
            <v>2967.9524401221602</v>
          </cell>
          <cell r="N198">
            <v>2385.1215899999997</v>
          </cell>
          <cell r="O198">
            <v>2496.872805</v>
          </cell>
          <cell r="P198">
            <v>2695.86</v>
          </cell>
          <cell r="Q198">
            <v>2819.31</v>
          </cell>
          <cell r="R198">
            <v>2946.66</v>
          </cell>
          <cell r="S198">
            <v>3080.19</v>
          </cell>
          <cell r="T198">
            <v>3220.29</v>
          </cell>
          <cell r="U198">
            <v>3362.37</v>
          </cell>
          <cell r="V198">
            <v>3511.2000000000003</v>
          </cell>
          <cell r="W198">
            <v>3664.44</v>
          </cell>
          <cell r="X198">
            <v>3824.91</v>
          </cell>
          <cell r="Y198">
            <v>3992.88</v>
          </cell>
          <cell r="Z198">
            <v>4168.8</v>
          </cell>
          <cell r="AA198">
            <v>55552.093319542611</v>
          </cell>
        </row>
        <row r="199">
          <cell r="B199" t="str">
            <v>2.1.3 - Pis / Pasep    (transp. Qd 1.3.)</v>
          </cell>
          <cell r="G199">
            <v>178.24197896916664</v>
          </cell>
          <cell r="H199">
            <v>363.42014799999998</v>
          </cell>
          <cell r="I199">
            <v>395.77575390136985</v>
          </cell>
          <cell r="J199">
            <v>430.29999999999995</v>
          </cell>
          <cell r="K199">
            <v>499.94320155751802</v>
          </cell>
          <cell r="L199">
            <v>645.09646078332958</v>
          </cell>
          <cell r="M199">
            <v>562.13369950371452</v>
          </cell>
          <cell r="N199">
            <v>516.77634450000005</v>
          </cell>
          <cell r="O199">
            <v>540.98910775000002</v>
          </cell>
          <cell r="P199">
            <v>584.10299999999995</v>
          </cell>
          <cell r="Q199">
            <v>610.85050000000001</v>
          </cell>
          <cell r="R199">
            <v>638.44299999999998</v>
          </cell>
          <cell r="S199">
            <v>667.37450000000001</v>
          </cell>
          <cell r="T199">
            <v>697.72949999999992</v>
          </cell>
          <cell r="U199">
            <v>728.51350000000002</v>
          </cell>
          <cell r="V199">
            <v>760.76</v>
          </cell>
          <cell r="W199">
            <v>793.96199999999999</v>
          </cell>
          <cell r="X199">
            <v>828.73050000000001</v>
          </cell>
          <cell r="Y199">
            <v>865.12399999999991</v>
          </cell>
          <cell r="Z199">
            <v>903.24</v>
          </cell>
          <cell r="AA199">
            <v>12211.507194965097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26672.312545232224</v>
          </cell>
          <cell r="H201">
            <v>53773.605337813337</v>
          </cell>
          <cell r="I201">
            <v>57633.002178375886</v>
          </cell>
          <cell r="J201">
            <v>60473.7</v>
          </cell>
          <cell r="K201">
            <v>63275.413138442484</v>
          </cell>
          <cell r="L201">
            <v>63968.974046899602</v>
          </cell>
          <cell r="M201">
            <v>68630.165860374123</v>
          </cell>
          <cell r="N201">
            <v>72626.952415499996</v>
          </cell>
          <cell r="O201">
            <v>76029.776912250003</v>
          </cell>
          <cell r="P201">
            <v>82088.937000000005</v>
          </cell>
          <cell r="Q201">
            <v>85847.989499999996</v>
          </cell>
          <cell r="R201">
            <v>89725.797000000006</v>
          </cell>
          <cell r="S201">
            <v>93791.785499999998</v>
          </cell>
          <cell r="T201">
            <v>98057.830499999996</v>
          </cell>
          <cell r="U201">
            <v>102384.16649999999</v>
          </cell>
          <cell r="V201">
            <v>106916.04</v>
          </cell>
          <cell r="W201">
            <v>111582.198</v>
          </cell>
          <cell r="X201">
            <v>116468.5095</v>
          </cell>
          <cell r="Y201">
            <v>121583.196</v>
          </cell>
          <cell r="Z201">
            <v>126939.96</v>
          </cell>
          <cell r="AA201">
            <v>1678470.3119348877</v>
          </cell>
        </row>
        <row r="202">
          <cell r="B202" t="str">
            <v>4 -  DESPESAS    (4.1)</v>
          </cell>
          <cell r="G202">
            <v>27379.871954216665</v>
          </cell>
          <cell r="H202">
            <v>37579.111654736844</v>
          </cell>
          <cell r="I202">
            <v>39782.842998213251</v>
          </cell>
          <cell r="J202">
            <v>41241.621947024425</v>
          </cell>
          <cell r="K202">
            <v>42432.984173691089</v>
          </cell>
          <cell r="L202">
            <v>43697.80919698911</v>
          </cell>
          <cell r="M202">
            <v>45983.319931548234</v>
          </cell>
          <cell r="N202">
            <v>47704.091336932848</v>
          </cell>
          <cell r="O202">
            <v>49717.209218599513</v>
          </cell>
          <cell r="P202">
            <v>51452.598534811637</v>
          </cell>
          <cell r="Q202">
            <v>52719.289201478299</v>
          </cell>
          <cell r="R202">
            <v>53475.394757033864</v>
          </cell>
          <cell r="S202">
            <v>53924.541007033855</v>
          </cell>
          <cell r="T202">
            <v>54475.895768938622</v>
          </cell>
          <cell r="U202">
            <v>56735.449102271952</v>
          </cell>
          <cell r="V202">
            <v>57109.565768938613</v>
          </cell>
          <cell r="W202">
            <v>59495.119102271958</v>
          </cell>
          <cell r="X202">
            <v>64284.989102271953</v>
          </cell>
          <cell r="Y202">
            <v>69006.702435605286</v>
          </cell>
          <cell r="Z202">
            <v>75189.849102271954</v>
          </cell>
          <cell r="AA202">
            <v>1023388.2562948801</v>
          </cell>
        </row>
        <row r="203">
          <cell r="B203" t="str">
            <v>4.1 - Operacionais    (4.1.1+ .... + 4.1.10)</v>
          </cell>
          <cell r="G203">
            <v>27379.871954216665</v>
          </cell>
          <cell r="H203">
            <v>37579.111654736844</v>
          </cell>
          <cell r="I203">
            <v>39782.842998213251</v>
          </cell>
          <cell r="J203">
            <v>41241.621947024425</v>
          </cell>
          <cell r="K203">
            <v>42432.984173691089</v>
          </cell>
          <cell r="L203">
            <v>43697.80919698911</v>
          </cell>
          <cell r="M203">
            <v>45983.319931548234</v>
          </cell>
          <cell r="N203">
            <v>47704.091336932848</v>
          </cell>
          <cell r="O203">
            <v>49717.209218599513</v>
          </cell>
          <cell r="P203">
            <v>51452.598534811637</v>
          </cell>
          <cell r="Q203">
            <v>52719.289201478299</v>
          </cell>
          <cell r="R203">
            <v>53475.394757033864</v>
          </cell>
          <cell r="S203">
            <v>53924.541007033855</v>
          </cell>
          <cell r="T203">
            <v>54475.895768938622</v>
          </cell>
          <cell r="U203">
            <v>56735.449102271952</v>
          </cell>
          <cell r="V203">
            <v>57109.565768938613</v>
          </cell>
          <cell r="W203">
            <v>59495.119102271958</v>
          </cell>
          <cell r="X203">
            <v>64284.989102271953</v>
          </cell>
          <cell r="Y203">
            <v>69006.702435605286</v>
          </cell>
          <cell r="Z203">
            <v>75189.849102271954</v>
          </cell>
          <cell r="AA203">
            <v>1023388.2562948801</v>
          </cell>
        </row>
        <row r="204">
          <cell r="B204" t="str">
            <v>4.1.1  -  Pessoal e Administradores    (Transp. Qd. 1.3.)</v>
          </cell>
          <cell r="G204">
            <v>6418</v>
          </cell>
          <cell r="H204">
            <v>12386</v>
          </cell>
          <cell r="I204">
            <v>12386</v>
          </cell>
          <cell r="J204">
            <v>12386</v>
          </cell>
          <cell r="K204">
            <v>12386</v>
          </cell>
          <cell r="L204">
            <v>12386</v>
          </cell>
          <cell r="M204">
            <v>12386</v>
          </cell>
          <cell r="N204">
            <v>12386</v>
          </cell>
          <cell r="O204">
            <v>12386</v>
          </cell>
          <cell r="P204">
            <v>12386</v>
          </cell>
          <cell r="Q204">
            <v>12386</v>
          </cell>
          <cell r="R204">
            <v>12386</v>
          </cell>
          <cell r="S204">
            <v>12386</v>
          </cell>
          <cell r="T204">
            <v>12386</v>
          </cell>
          <cell r="U204">
            <v>12386</v>
          </cell>
          <cell r="V204">
            <v>12386</v>
          </cell>
          <cell r="W204">
            <v>12386</v>
          </cell>
          <cell r="X204">
            <v>12386</v>
          </cell>
          <cell r="Y204">
            <v>12386</v>
          </cell>
          <cell r="Z204">
            <v>12386</v>
          </cell>
          <cell r="AA204">
            <v>241752</v>
          </cell>
        </row>
        <row r="205">
          <cell r="B205" t="str">
            <v>4.1.2  -  Conservação de Rotina    (Transp. Qd. 1.3.)</v>
          </cell>
          <cell r="G205">
            <v>3915</v>
          </cell>
          <cell r="H205">
            <v>3915</v>
          </cell>
          <cell r="I205">
            <v>3915</v>
          </cell>
          <cell r="J205">
            <v>3915</v>
          </cell>
          <cell r="K205">
            <v>3915</v>
          </cell>
          <cell r="L205">
            <v>3915</v>
          </cell>
          <cell r="M205">
            <v>3915</v>
          </cell>
          <cell r="N205">
            <v>3915</v>
          </cell>
          <cell r="O205">
            <v>3915</v>
          </cell>
          <cell r="P205">
            <v>3915</v>
          </cell>
          <cell r="Q205">
            <v>3915</v>
          </cell>
          <cell r="R205">
            <v>3915</v>
          </cell>
          <cell r="S205">
            <v>3915</v>
          </cell>
          <cell r="T205">
            <v>3915</v>
          </cell>
          <cell r="U205">
            <v>3915</v>
          </cell>
          <cell r="V205">
            <v>3915</v>
          </cell>
          <cell r="W205">
            <v>3915</v>
          </cell>
          <cell r="X205">
            <v>3915</v>
          </cell>
          <cell r="Y205">
            <v>3915</v>
          </cell>
          <cell r="Z205">
            <v>3915</v>
          </cell>
          <cell r="AA205">
            <v>78300</v>
          </cell>
        </row>
        <row r="206">
          <cell r="B206" t="str">
            <v>4.1.3  -  Consumo    (Transp. Qd. 1.3.)</v>
          </cell>
          <cell r="G206">
            <v>616</v>
          </cell>
          <cell r="H206">
            <v>1097</v>
          </cell>
          <cell r="I206">
            <v>1097</v>
          </cell>
          <cell r="J206">
            <v>1097</v>
          </cell>
          <cell r="K206">
            <v>1097</v>
          </cell>
          <cell r="L206">
            <v>1097</v>
          </cell>
          <cell r="M206">
            <v>1097</v>
          </cell>
          <cell r="N206">
            <v>1097</v>
          </cell>
          <cell r="O206">
            <v>1097</v>
          </cell>
          <cell r="P206">
            <v>1097</v>
          </cell>
          <cell r="Q206">
            <v>1097</v>
          </cell>
          <cell r="R206">
            <v>1097</v>
          </cell>
          <cell r="S206">
            <v>1097</v>
          </cell>
          <cell r="T206">
            <v>1097</v>
          </cell>
          <cell r="U206">
            <v>1097</v>
          </cell>
          <cell r="V206">
            <v>1097</v>
          </cell>
          <cell r="W206">
            <v>1097</v>
          </cell>
          <cell r="X206">
            <v>1097</v>
          </cell>
          <cell r="Y206">
            <v>1097</v>
          </cell>
          <cell r="Z206">
            <v>1097</v>
          </cell>
          <cell r="AA206">
            <v>21459</v>
          </cell>
        </row>
        <row r="207">
          <cell r="B207" t="str">
            <v>4.1.4  -  Transportes    (Transp. Qd. 1.3.)</v>
          </cell>
          <cell r="G207">
            <v>304</v>
          </cell>
          <cell r="H207">
            <v>1549</v>
          </cell>
          <cell r="I207">
            <v>1549</v>
          </cell>
          <cell r="J207">
            <v>1549</v>
          </cell>
          <cell r="K207">
            <v>1549</v>
          </cell>
          <cell r="L207">
            <v>1549</v>
          </cell>
          <cell r="M207">
            <v>1549</v>
          </cell>
          <cell r="N207">
            <v>1549</v>
          </cell>
          <cell r="O207">
            <v>1549</v>
          </cell>
          <cell r="P207">
            <v>1549</v>
          </cell>
          <cell r="Q207">
            <v>1549</v>
          </cell>
          <cell r="R207">
            <v>1549</v>
          </cell>
          <cell r="S207">
            <v>1549</v>
          </cell>
          <cell r="T207">
            <v>1549</v>
          </cell>
          <cell r="U207">
            <v>1549</v>
          </cell>
          <cell r="V207">
            <v>1549</v>
          </cell>
          <cell r="W207">
            <v>1549</v>
          </cell>
          <cell r="X207">
            <v>1549</v>
          </cell>
          <cell r="Y207">
            <v>1549</v>
          </cell>
          <cell r="Z207">
            <v>1549</v>
          </cell>
          <cell r="AA207">
            <v>29735</v>
          </cell>
        </row>
        <row r="208">
          <cell r="B208" t="str">
            <v>4.1.5  -  Diversas    (Transp. Qd. 1.3.)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</row>
        <row r="209">
          <cell r="B209" t="str">
            <v>4.1.6  -  Depreciação/Amortização    (Transp. Qd. 1.3.)</v>
          </cell>
          <cell r="G209">
            <v>945.2166666666667</v>
          </cell>
          <cell r="H209">
            <v>2872.7878947368431</v>
          </cell>
          <cell r="I209">
            <v>4879.185672514619</v>
          </cell>
          <cell r="J209">
            <v>6224.6219470244259</v>
          </cell>
          <cell r="K209">
            <v>7380.352988691091</v>
          </cell>
          <cell r="L209">
            <v>9114.5896553577568</v>
          </cell>
          <cell r="M209">
            <v>10849.575131548232</v>
          </cell>
          <cell r="N209">
            <v>12447.969746932848</v>
          </cell>
          <cell r="O209">
            <v>14349.336413599513</v>
          </cell>
          <cell r="P209">
            <v>15850.738534811635</v>
          </cell>
          <cell r="Q209">
            <v>16966.979201478302</v>
          </cell>
          <cell r="R209">
            <v>17607.734757033861</v>
          </cell>
          <cell r="S209">
            <v>17916.351007033856</v>
          </cell>
          <cell r="T209">
            <v>18337.605768938622</v>
          </cell>
          <cell r="U209">
            <v>20421.07910227195</v>
          </cell>
          <cell r="V209">
            <v>20645.36576893862</v>
          </cell>
          <cell r="W209">
            <v>22991.679102271952</v>
          </cell>
          <cell r="X209">
            <v>27602.07910227195</v>
          </cell>
          <cell r="Y209">
            <v>32150.822435605285</v>
          </cell>
          <cell r="Z209">
            <v>38153.049102271943</v>
          </cell>
          <cell r="AA209">
            <v>317707.12</v>
          </cell>
        </row>
        <row r="210">
          <cell r="B210" t="str">
            <v>4.1.7  -  Seguros    (transp. Qd 1.3.)</v>
          </cell>
          <cell r="G210">
            <v>951</v>
          </cell>
          <cell r="H210">
            <v>842</v>
          </cell>
          <cell r="I210">
            <v>984</v>
          </cell>
          <cell r="J210">
            <v>1007</v>
          </cell>
          <cell r="K210">
            <v>966</v>
          </cell>
          <cell r="L210">
            <v>851</v>
          </cell>
          <cell r="M210">
            <v>859</v>
          </cell>
          <cell r="N210">
            <v>875</v>
          </cell>
          <cell r="O210">
            <v>876</v>
          </cell>
          <cell r="P210">
            <v>911</v>
          </cell>
          <cell r="Q210">
            <v>939</v>
          </cell>
          <cell r="R210">
            <v>927</v>
          </cell>
          <cell r="S210">
            <v>934</v>
          </cell>
          <cell r="T210">
            <v>925</v>
          </cell>
          <cell r="U210">
            <v>959</v>
          </cell>
          <cell r="V210">
            <v>961</v>
          </cell>
          <cell r="W210">
            <v>964</v>
          </cell>
          <cell r="X210">
            <v>983</v>
          </cell>
          <cell r="Y210">
            <v>988</v>
          </cell>
          <cell r="Z210">
            <v>993</v>
          </cell>
          <cell r="AA210">
            <v>18695</v>
          </cell>
        </row>
        <row r="211">
          <cell r="B211" t="str">
            <v xml:space="preserve">4.1.8  -  Garantias  (transp. Qd 1.3.)  </v>
          </cell>
          <cell r="G211">
            <v>858</v>
          </cell>
          <cell r="H211">
            <v>690</v>
          </cell>
          <cell r="I211">
            <v>596</v>
          </cell>
          <cell r="J211">
            <v>527</v>
          </cell>
          <cell r="K211">
            <v>510</v>
          </cell>
          <cell r="L211">
            <v>499</v>
          </cell>
          <cell r="M211">
            <v>499</v>
          </cell>
          <cell r="N211">
            <v>499</v>
          </cell>
          <cell r="O211">
            <v>498</v>
          </cell>
          <cell r="P211">
            <v>498</v>
          </cell>
          <cell r="Q211">
            <v>497</v>
          </cell>
          <cell r="R211">
            <v>497</v>
          </cell>
          <cell r="S211">
            <v>497</v>
          </cell>
          <cell r="T211">
            <v>496</v>
          </cell>
          <cell r="U211">
            <v>496</v>
          </cell>
          <cell r="V211">
            <v>495</v>
          </cell>
          <cell r="W211">
            <v>378</v>
          </cell>
          <cell r="X211">
            <v>378</v>
          </cell>
          <cell r="Y211">
            <v>378</v>
          </cell>
          <cell r="Z211">
            <v>378</v>
          </cell>
          <cell r="AA211">
            <v>10164</v>
          </cell>
        </row>
        <row r="212">
          <cell r="B212" t="str">
            <v xml:space="preserve">4.1.9  -  Parc.Variável da Concessão   </v>
          </cell>
          <cell r="G212">
            <v>822.65528755000014</v>
          </cell>
          <cell r="H212">
            <v>1677.32376</v>
          </cell>
          <cell r="I212">
            <v>1826.6573256986301</v>
          </cell>
          <cell r="J212">
            <v>1986</v>
          </cell>
          <cell r="K212">
            <v>2079.6311849999997</v>
          </cell>
          <cell r="L212">
            <v>2112.2654629665099</v>
          </cell>
          <cell r="M212">
            <v>2278.7447999999999</v>
          </cell>
          <cell r="N212">
            <v>2385.1215899999997</v>
          </cell>
          <cell r="O212">
            <v>2496.872805</v>
          </cell>
          <cell r="P212">
            <v>2695.86</v>
          </cell>
          <cell r="Q212">
            <v>2819.31</v>
          </cell>
          <cell r="R212">
            <v>2946.66</v>
          </cell>
          <cell r="S212">
            <v>3080.19</v>
          </cell>
          <cell r="T212">
            <v>3220.29</v>
          </cell>
          <cell r="U212">
            <v>3362.37</v>
          </cell>
          <cell r="V212">
            <v>3511.2</v>
          </cell>
          <cell r="W212">
            <v>3664.44</v>
          </cell>
          <cell r="X212">
            <v>3824.91</v>
          </cell>
          <cell r="Y212">
            <v>3992.8799999999997</v>
          </cell>
          <cell r="Z212">
            <v>4168.8</v>
          </cell>
          <cell r="AA212">
            <v>54952.182216215144</v>
          </cell>
        </row>
        <row r="213">
          <cell r="B213" t="str">
            <v xml:space="preserve">4.1.10 - Parcela Fixa da Concessão   </v>
          </cell>
          <cell r="G213">
            <v>12550</v>
          </cell>
          <cell r="H213">
            <v>12550</v>
          </cell>
          <cell r="I213">
            <v>12550</v>
          </cell>
          <cell r="J213">
            <v>12550</v>
          </cell>
          <cell r="K213">
            <v>12550</v>
          </cell>
          <cell r="L213">
            <v>12173.95407866485</v>
          </cell>
          <cell r="M213">
            <v>12550</v>
          </cell>
          <cell r="N213">
            <v>12550</v>
          </cell>
          <cell r="O213">
            <v>12550</v>
          </cell>
          <cell r="P213">
            <v>12550</v>
          </cell>
          <cell r="Q213">
            <v>12550</v>
          </cell>
          <cell r="R213">
            <v>12550</v>
          </cell>
          <cell r="S213">
            <v>12550</v>
          </cell>
          <cell r="T213">
            <v>12550</v>
          </cell>
          <cell r="U213">
            <v>12550</v>
          </cell>
          <cell r="V213">
            <v>12550</v>
          </cell>
          <cell r="W213">
            <v>12550</v>
          </cell>
          <cell r="X213">
            <v>12550</v>
          </cell>
          <cell r="Y213">
            <v>12550</v>
          </cell>
          <cell r="Z213">
            <v>12550</v>
          </cell>
          <cell r="AA213">
            <v>250623.95407866486</v>
          </cell>
        </row>
        <row r="214">
          <cell r="B214" t="str">
            <v>5 -  RESULTADO BRUTO OPERACIONAL     (3 - 4)</v>
          </cell>
          <cell r="G214">
            <v>-707.55940898444169</v>
          </cell>
          <cell r="H214">
            <v>16194.493683076493</v>
          </cell>
          <cell r="I214">
            <v>17850.159180162635</v>
          </cell>
          <cell r="J214">
            <v>19232.078052975572</v>
          </cell>
          <cell r="K214">
            <v>20842.428964751394</v>
          </cell>
          <cell r="L214">
            <v>20271.164849910492</v>
          </cell>
          <cell r="M214">
            <v>22646.845928825889</v>
          </cell>
          <cell r="N214">
            <v>24922.861078567148</v>
          </cell>
          <cell r="O214">
            <v>26312.56769365049</v>
          </cell>
          <cell r="P214">
            <v>30636.338465188368</v>
          </cell>
          <cell r="Q214">
            <v>33128.700298521697</v>
          </cell>
          <cell r="R214">
            <v>36250.402242966142</v>
          </cell>
          <cell r="S214">
            <v>39867.244492966143</v>
          </cell>
          <cell r="T214">
            <v>43581.934731061374</v>
          </cell>
          <cell r="U214">
            <v>45648.71739772804</v>
          </cell>
          <cell r="V214">
            <v>49806.47423106138</v>
          </cell>
          <cell r="W214">
            <v>52087.078897728046</v>
          </cell>
          <cell r="X214">
            <v>52183.520397728047</v>
          </cell>
          <cell r="Y214">
            <v>52576.49356439471</v>
          </cell>
          <cell r="Z214">
            <v>51750.110897728053</v>
          </cell>
          <cell r="AA214">
            <v>655082.0556400076</v>
          </cell>
        </row>
        <row r="215">
          <cell r="B215" t="str">
            <v>6 -  RESULTADO FINANCEIRO    (6.1)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</row>
        <row r="216">
          <cell r="B216" t="str">
            <v>6.1 - Receitas    (Transp. Qd. 2B)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</row>
        <row r="217">
          <cell r="B217" t="str">
            <v>7 -  RESULTADO OPERACIONAL    (5 + 6)</v>
          </cell>
          <cell r="G217">
            <v>-707.55940898444169</v>
          </cell>
          <cell r="H217">
            <v>16194.493683076493</v>
          </cell>
          <cell r="I217">
            <v>17850.159180162635</v>
          </cell>
          <cell r="J217">
            <v>19232.078052975572</v>
          </cell>
          <cell r="K217">
            <v>20842.428964751394</v>
          </cell>
          <cell r="L217">
            <v>20271.164849910492</v>
          </cell>
          <cell r="M217">
            <v>22646.845928825889</v>
          </cell>
          <cell r="N217">
            <v>24922.861078567148</v>
          </cell>
          <cell r="O217">
            <v>26312.56769365049</v>
          </cell>
          <cell r="P217">
            <v>30636.338465188368</v>
          </cell>
          <cell r="Q217">
            <v>33128.700298521697</v>
          </cell>
          <cell r="R217">
            <v>36250.402242966142</v>
          </cell>
          <cell r="S217">
            <v>39867.244492966143</v>
          </cell>
          <cell r="T217">
            <v>43581.934731061374</v>
          </cell>
          <cell r="U217">
            <v>45648.71739772804</v>
          </cell>
          <cell r="V217">
            <v>49806.47423106138</v>
          </cell>
          <cell r="W217">
            <v>52087.078897728046</v>
          </cell>
          <cell r="X217">
            <v>52183.520397728047</v>
          </cell>
          <cell r="Y217">
            <v>52576.49356439471</v>
          </cell>
          <cell r="Z217">
            <v>51750.110897728053</v>
          </cell>
          <cell r="AA217">
            <v>655082.0556400076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-707.55940898444169</v>
          </cell>
          <cell r="H219">
            <v>16194.493683076493</v>
          </cell>
          <cell r="I219">
            <v>17850.159180162635</v>
          </cell>
          <cell r="J219">
            <v>19232.078052975572</v>
          </cell>
          <cell r="K219">
            <v>20842.428964751394</v>
          </cell>
          <cell r="L219">
            <v>20271.164849910492</v>
          </cell>
          <cell r="M219">
            <v>22646.845928825889</v>
          </cell>
          <cell r="N219">
            <v>24922.861078567148</v>
          </cell>
          <cell r="O219">
            <v>26312.56769365049</v>
          </cell>
          <cell r="P219">
            <v>30636.338465188368</v>
          </cell>
          <cell r="Q219">
            <v>33128.700298521697</v>
          </cell>
          <cell r="R219">
            <v>36250.402242966142</v>
          </cell>
          <cell r="S219">
            <v>39867.244492966143</v>
          </cell>
          <cell r="T219">
            <v>43581.934731061374</v>
          </cell>
          <cell r="U219">
            <v>45648.71739772804</v>
          </cell>
          <cell r="V219">
            <v>49806.47423106138</v>
          </cell>
          <cell r="W219">
            <v>52087.078897728046</v>
          </cell>
          <cell r="X219">
            <v>52183.520397728047</v>
          </cell>
          <cell r="Y219">
            <v>52576.49356439471</v>
          </cell>
          <cell r="Z219">
            <v>51750.110897728053</v>
          </cell>
          <cell r="AA219">
            <v>655082.0556400076</v>
          </cell>
        </row>
        <row r="220">
          <cell r="B220" t="str">
            <v>10- CONTRIBUIÇÃO SOCIAL (Legislação vigente)</v>
          </cell>
          <cell r="G220">
            <v>0</v>
          </cell>
          <cell r="H220">
            <v>1238.9547419273638</v>
          </cell>
          <cell r="I220">
            <v>1428.012734413011</v>
          </cell>
          <cell r="J220">
            <v>1538.566244238046</v>
          </cell>
          <cell r="K220">
            <v>1667.3943171801104</v>
          </cell>
          <cell r="L220">
            <v>1621.6931879928397</v>
          </cell>
          <cell r="M220">
            <v>1811.7476743060713</v>
          </cell>
          <cell r="N220">
            <v>1993.8288862853726</v>
          </cell>
          <cell r="O220">
            <v>2105.005415492039</v>
          </cell>
          <cell r="P220">
            <v>2450.9070772150699</v>
          </cell>
          <cell r="Q220">
            <v>2650.2960238817363</v>
          </cell>
          <cell r="R220">
            <v>2900.0321794372899</v>
          </cell>
          <cell r="S220">
            <v>3189.3795594372914</v>
          </cell>
          <cell r="T220">
            <v>3486.5547784849105</v>
          </cell>
          <cell r="U220">
            <v>3651.8973918182442</v>
          </cell>
          <cell r="V220">
            <v>3984.5179384849112</v>
          </cell>
          <cell r="W220">
            <v>4166.9663118182443</v>
          </cell>
          <cell r="X220">
            <v>4174.6816318182437</v>
          </cell>
          <cell r="Y220">
            <v>4206.1194851515766</v>
          </cell>
          <cell r="Z220">
            <v>4140.0088718182442</v>
          </cell>
          <cell r="AA220">
            <v>52406.564451200618</v>
          </cell>
        </row>
        <row r="221">
          <cell r="B221" t="str">
            <v>11- RESULTADO ANTES IMPOSTO DE RENDA    (9 - 10)</v>
          </cell>
          <cell r="G221">
            <v>-707.55940898444169</v>
          </cell>
          <cell r="H221">
            <v>14955.538941149129</v>
          </cell>
          <cell r="I221">
            <v>16422.146445749622</v>
          </cell>
          <cell r="J221">
            <v>17693.511808737527</v>
          </cell>
          <cell r="K221">
            <v>19175.034647571283</v>
          </cell>
          <cell r="L221">
            <v>18649.471661917654</v>
          </cell>
          <cell r="M221">
            <v>20835.098254519817</v>
          </cell>
          <cell r="N221">
            <v>22929.032192281775</v>
          </cell>
          <cell r="O221">
            <v>24207.56227815845</v>
          </cell>
          <cell r="P221">
            <v>28185.431387973298</v>
          </cell>
          <cell r="Q221">
            <v>30478.404274639961</v>
          </cell>
          <cell r="R221">
            <v>33350.370063528855</v>
          </cell>
          <cell r="S221">
            <v>36677.86493352885</v>
          </cell>
          <cell r="T221">
            <v>40095.379952576463</v>
          </cell>
          <cell r="U221">
            <v>41996.820005909794</v>
          </cell>
          <cell r="V221">
            <v>45821.956292576469</v>
          </cell>
          <cell r="W221">
            <v>47920.112585909803</v>
          </cell>
          <cell r="X221">
            <v>48008.838765909801</v>
          </cell>
          <cell r="Y221">
            <v>48370.374079243134</v>
          </cell>
          <cell r="Z221">
            <v>47610.102025909808</v>
          </cell>
          <cell r="AA221">
            <v>602675.49118880695</v>
          </cell>
        </row>
        <row r="222">
          <cell r="B222" t="str">
            <v>12- IMPOSTO DE RENDA (Legislação vigente)</v>
          </cell>
          <cell r="G222">
            <v>0</v>
          </cell>
          <cell r="H222">
            <v>3847.7335685230128</v>
          </cell>
          <cell r="I222">
            <v>4438.5397950406605</v>
          </cell>
          <cell r="J222">
            <v>4784.0195132438939</v>
          </cell>
          <cell r="K222">
            <v>5186.6072411878449</v>
          </cell>
          <cell r="L222">
            <v>5043.791212477623</v>
          </cell>
          <cell r="M222">
            <v>5637.7114822064723</v>
          </cell>
          <cell r="N222">
            <v>6206.7152696417888</v>
          </cell>
          <cell r="O222">
            <v>6554.1419234126206</v>
          </cell>
          <cell r="P222">
            <v>7635.0846162970929</v>
          </cell>
          <cell r="Q222">
            <v>8258.1750746304278</v>
          </cell>
          <cell r="R222">
            <v>9038.6005607415318</v>
          </cell>
          <cell r="S222">
            <v>9942.8111232415322</v>
          </cell>
          <cell r="T222">
            <v>10871.483682765345</v>
          </cell>
          <cell r="U222">
            <v>11388.179349432012</v>
          </cell>
          <cell r="V222">
            <v>12427.618557765345</v>
          </cell>
          <cell r="W222">
            <v>12997.76972443201</v>
          </cell>
          <cell r="X222">
            <v>13021.88009943201</v>
          </cell>
          <cell r="Y222">
            <v>13120.123391098678</v>
          </cell>
          <cell r="Z222">
            <v>12913.527724432013</v>
          </cell>
          <cell r="AA222">
            <v>163314.5139100019</v>
          </cell>
        </row>
        <row r="223">
          <cell r="B223" t="str">
            <v>13- RESULTADO DE EXERCÍCIO    (11 - 12)</v>
          </cell>
          <cell r="G223">
            <v>-707.55940898444169</v>
          </cell>
          <cell r="H223">
            <v>11107.805372626117</v>
          </cell>
          <cell r="I223">
            <v>11983.606650708962</v>
          </cell>
          <cell r="J223">
            <v>12909.492295493634</v>
          </cell>
          <cell r="K223">
            <v>13988.427406383438</v>
          </cell>
          <cell r="L223">
            <v>13605.680449440031</v>
          </cell>
          <cell r="M223">
            <v>15197.386772313344</v>
          </cell>
          <cell r="N223">
            <v>16722.316922639984</v>
          </cell>
          <cell r="O223">
            <v>17653.420354745831</v>
          </cell>
          <cell r="P223">
            <v>20550.346771676206</v>
          </cell>
          <cell r="Q223">
            <v>22220.229200009533</v>
          </cell>
          <cell r="R223">
            <v>24311.769502787323</v>
          </cell>
          <cell r="S223">
            <v>26735.053810287318</v>
          </cell>
          <cell r="T223">
            <v>29223.896269811117</v>
          </cell>
          <cell r="U223">
            <v>30608.640656477783</v>
          </cell>
          <cell r="V223">
            <v>33394.337734811124</v>
          </cell>
          <cell r="W223">
            <v>34922.342861477795</v>
          </cell>
          <cell r="X223">
            <v>34986.958666477789</v>
          </cell>
          <cell r="Y223">
            <v>35250.250688144457</v>
          </cell>
          <cell r="Z223">
            <v>34696.574301477798</v>
          </cell>
          <cell r="AA223">
            <v>439360.97727880505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</row>
        <row r="230">
          <cell r="B230" t="str">
            <v>1.1 - Operacionais    (1.1.1 + 1.1.2)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</row>
        <row r="231">
          <cell r="B231" t="str">
            <v>1.1.1 - Receitas de  Pedágios    (Transp. Qd.2.1.1.2)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</row>
        <row r="232">
          <cell r="B232" t="str">
            <v>1.1.2 - Outras Receitas Operacionais    (calculado 2.1.2.)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</row>
        <row r="233">
          <cell r="B233" t="str">
            <v>2 -  DEDUÇÕES DA RECEITA    (2.1)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</row>
        <row r="234">
          <cell r="B234" t="str">
            <v>2.1 - Tributos sobre Faturamento    (2.1.1+ .... + 2.1.4)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</row>
        <row r="235">
          <cell r="B235" t="str">
            <v>2.1.1 - I.S.S    (transp. Qd  1.3.)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</row>
        <row r="236">
          <cell r="B236" t="str">
            <v>2.1.2 - Cofins    (transp. Qd 1.3.)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</row>
        <row r="237">
          <cell r="B237" t="str">
            <v>2.1.3 - Pis / Pasep    (transp. Qd 1.3.)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</row>
        <row r="240">
          <cell r="B240" t="str">
            <v>4 -  DESPESAS    (4.1)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</row>
        <row r="241">
          <cell r="B241" t="str">
            <v>4.1 - Operacionais    (4.1.1+ .... + 4.1.10)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</row>
        <row r="242">
          <cell r="B242" t="str">
            <v>4.1.1  -  Pessoal e Administradores    (Transp. Qd. 1.3.)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</row>
        <row r="243">
          <cell r="B243" t="str">
            <v>4.1.2  -  Conservação de Rotina    (Transp. Qd. 1.3.)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</row>
        <row r="244">
          <cell r="B244" t="str">
            <v>4.1.3  -  Consumo    (Transp. Qd. 1.3.)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</row>
        <row r="245">
          <cell r="B245" t="str">
            <v>4.1.4  -  Transportes    (Transp. Qd. 1.3.)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</row>
        <row r="246">
          <cell r="B246" t="str">
            <v>4.1.5  -  Diversas    (Transp. Qd. 1.3.)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</row>
        <row r="249">
          <cell r="B249" t="str">
            <v xml:space="preserve">4.1.8  -  Garantias  (transp. Qd 1.3.)  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</row>
        <row r="250">
          <cell r="B250" t="str">
            <v xml:space="preserve">4.1.9  -  Parc.Variável da Concessão   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</row>
        <row r="258">
          <cell r="B258" t="str">
            <v>10- CONTRIBUIÇÃO SOCIAL (Legislação vigente)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</row>
        <row r="259">
          <cell r="B259" t="str">
            <v>11- RESULTADO ANTES IMPOSTO DE RENDA    (9 - 10)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</row>
        <row r="260">
          <cell r="B260" t="str">
            <v>12- IMPOSTO DE RENDA (Legislação vigente)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</row>
        <row r="261">
          <cell r="B261" t="str">
            <v>13- RESULTADO DE EXERCÍCIO    (11 - 12)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27421.842918333336</v>
          </cell>
          <cell r="H267">
            <v>55910.792000000001</v>
          </cell>
          <cell r="I267">
            <v>60888.577523287669</v>
          </cell>
          <cell r="J267">
            <v>66200</v>
          </cell>
          <cell r="K267">
            <v>69321.039499999999</v>
          </cell>
          <cell r="L267">
            <v>70408.848765550327</v>
          </cell>
          <cell r="M267">
            <v>75958.16</v>
          </cell>
          <cell r="N267">
            <v>79504.053</v>
          </cell>
          <cell r="O267">
            <v>83229.093500000003</v>
          </cell>
          <cell r="P267">
            <v>89862</v>
          </cell>
          <cell r="Q267">
            <v>93977</v>
          </cell>
          <cell r="R267">
            <v>98222</v>
          </cell>
          <cell r="S267">
            <v>102673</v>
          </cell>
          <cell r="T267">
            <v>107343</v>
          </cell>
          <cell r="U267">
            <v>112079</v>
          </cell>
          <cell r="V267">
            <v>117040</v>
          </cell>
          <cell r="W267">
            <v>122148</v>
          </cell>
          <cell r="X267">
            <v>127497</v>
          </cell>
          <cell r="Y267">
            <v>133096</v>
          </cell>
          <cell r="Z267">
            <v>138960</v>
          </cell>
          <cell r="AA267">
            <v>1831739.4072071714</v>
          </cell>
        </row>
        <row r="268">
          <cell r="B268" t="str">
            <v>1.1.  RECEITAS     (1.1.1.+ ... + 1.1.4)</v>
          </cell>
          <cell r="G268">
            <v>27421.842918333336</v>
          </cell>
          <cell r="H268">
            <v>55910.792000000001</v>
          </cell>
          <cell r="I268">
            <v>60888.577523287669</v>
          </cell>
          <cell r="J268">
            <v>66200</v>
          </cell>
          <cell r="K268">
            <v>69321.039499999999</v>
          </cell>
          <cell r="L268">
            <v>70408.848765550327</v>
          </cell>
          <cell r="M268">
            <v>75958.16</v>
          </cell>
          <cell r="N268">
            <v>79504.053</v>
          </cell>
          <cell r="O268">
            <v>83229.093500000003</v>
          </cell>
          <cell r="P268">
            <v>89862</v>
          </cell>
          <cell r="Q268">
            <v>93977</v>
          </cell>
          <cell r="R268">
            <v>98222</v>
          </cell>
          <cell r="S268">
            <v>102673</v>
          </cell>
          <cell r="T268">
            <v>107343</v>
          </cell>
          <cell r="U268">
            <v>112079</v>
          </cell>
          <cell r="V268">
            <v>117040</v>
          </cell>
          <cell r="W268">
            <v>122148</v>
          </cell>
          <cell r="X268">
            <v>127497</v>
          </cell>
          <cell r="Y268">
            <v>133096</v>
          </cell>
          <cell r="Z268">
            <v>138960</v>
          </cell>
          <cell r="AA268">
            <v>1831739.4072071714</v>
          </cell>
        </row>
        <row r="269">
          <cell r="B269" t="str">
            <v>1.1.1   Receitas de Pedágio</v>
          </cell>
          <cell r="G269">
            <v>27421.842918333336</v>
          </cell>
          <cell r="H269">
            <v>55910.792000000001</v>
          </cell>
          <cell r="I269">
            <v>60888.577523287669</v>
          </cell>
          <cell r="J269">
            <v>66200</v>
          </cell>
          <cell r="K269">
            <v>69321.039499999999</v>
          </cell>
          <cell r="L269">
            <v>70408.848765550327</v>
          </cell>
          <cell r="M269">
            <v>75958.16</v>
          </cell>
          <cell r="N269">
            <v>79504.053</v>
          </cell>
          <cell r="O269">
            <v>83229.093500000003</v>
          </cell>
          <cell r="P269">
            <v>89862</v>
          </cell>
          <cell r="Q269">
            <v>93977</v>
          </cell>
          <cell r="R269">
            <v>98222</v>
          </cell>
          <cell r="S269">
            <v>102673</v>
          </cell>
          <cell r="T269">
            <v>107343</v>
          </cell>
          <cell r="U269">
            <v>112079</v>
          </cell>
          <cell r="V269">
            <v>117040</v>
          </cell>
          <cell r="W269">
            <v>122148</v>
          </cell>
          <cell r="X269">
            <v>127497</v>
          </cell>
          <cell r="Y269">
            <v>133096</v>
          </cell>
          <cell r="Z269">
            <v>138960</v>
          </cell>
          <cell r="AA269">
            <v>1831739.4072071714</v>
          </cell>
        </row>
        <row r="270">
          <cell r="B270" t="str">
            <v>1.1.2   Outras Receitas Operacionais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</row>
        <row r="273">
          <cell r="B273" t="str">
            <v>2.  DESEMBOLSOS     (2.1.+ ... + 2.4)</v>
          </cell>
          <cell r="G273">
            <v>53246.185660651114</v>
          </cell>
          <cell r="H273">
            <v>72942.671449610716</v>
          </cell>
          <cell r="I273">
            <v>79166.281205758525</v>
          </cell>
          <cell r="J273">
            <v>69386.762309761354</v>
          </cell>
          <cell r="K273">
            <v>65823.607087425466</v>
          </cell>
          <cell r="L273">
            <v>72813.864149689281</v>
          </cell>
          <cell r="M273">
            <v>76464.38849203127</v>
          </cell>
          <cell r="N273">
            <v>70577.454463600239</v>
          </cell>
          <cell r="O273">
            <v>72898.794660404659</v>
          </cell>
          <cell r="P273">
            <v>69922.23585101217</v>
          </cell>
          <cell r="Q273">
            <v>66007.308404762152</v>
          </cell>
          <cell r="R273">
            <v>61939.766561706594</v>
          </cell>
          <cell r="S273">
            <v>60344.870048928824</v>
          </cell>
          <cell r="T273">
            <v>63177.629409464542</v>
          </cell>
          <cell r="U273">
            <v>73506.96356791693</v>
          </cell>
          <cell r="V273">
            <v>64072.266125000257</v>
          </cell>
          <cell r="W273">
            <v>73463.819391250261</v>
          </cell>
          <cell r="X273">
            <v>78554.70194833359</v>
          </cell>
          <cell r="Y273">
            <v>74424.453147500259</v>
          </cell>
          <cell r="Z273">
            <v>71534.251186250258</v>
          </cell>
          <cell r="AA273">
            <v>1390268.2751210583</v>
          </cell>
        </row>
        <row r="274">
          <cell r="B274" t="str">
            <v>2.1.  OPERACIONAIS     (2.1.1.+ ... + 2.1.8)</v>
          </cell>
          <cell r="G274">
            <v>13454.530373101112</v>
          </cell>
          <cell r="H274">
            <v>22379.186662186665</v>
          </cell>
          <cell r="I274">
            <v>23782.57534491178</v>
          </cell>
          <cell r="J274">
            <v>26207.3</v>
          </cell>
          <cell r="K274">
            <v>26468.626361557519</v>
          </cell>
          <cell r="L274">
            <v>26736.874718650724</v>
          </cell>
          <cell r="M274">
            <v>27632.994139625873</v>
          </cell>
          <cell r="N274">
            <v>27198.1005845</v>
          </cell>
          <cell r="O274">
            <v>27520.31658775</v>
          </cell>
          <cell r="P274">
            <v>28129.063000000002</v>
          </cell>
          <cell r="Q274">
            <v>28512.0105</v>
          </cell>
          <cell r="R274">
            <v>28867.203000000001</v>
          </cell>
          <cell r="S274">
            <v>29259.214500000002</v>
          </cell>
          <cell r="T274">
            <v>29653.1695</v>
          </cell>
          <cell r="U274">
            <v>30096.833500000001</v>
          </cell>
          <cell r="V274">
            <v>30526.959999999999</v>
          </cell>
          <cell r="W274">
            <v>30854.802</v>
          </cell>
          <cell r="X274">
            <v>31336.4905</v>
          </cell>
          <cell r="Y274">
            <v>31825.804</v>
          </cell>
          <cell r="Z274">
            <v>32338.04</v>
          </cell>
          <cell r="AA274">
            <v>552780.09527228365</v>
          </cell>
        </row>
        <row r="275">
          <cell r="B275" t="str">
            <v xml:space="preserve">2.1.1.  Pessoal / Administradores   </v>
          </cell>
          <cell r="G275">
            <v>6061</v>
          </cell>
          <cell r="H275">
            <v>12149</v>
          </cell>
          <cell r="I275">
            <v>12386</v>
          </cell>
          <cell r="J275">
            <v>12386</v>
          </cell>
          <cell r="K275">
            <v>12386</v>
          </cell>
          <cell r="L275">
            <v>12386</v>
          </cell>
          <cell r="M275">
            <v>12386</v>
          </cell>
          <cell r="N275">
            <v>12386</v>
          </cell>
          <cell r="O275">
            <v>12386</v>
          </cell>
          <cell r="P275">
            <v>12386</v>
          </cell>
          <cell r="Q275">
            <v>12386</v>
          </cell>
          <cell r="R275">
            <v>12386</v>
          </cell>
          <cell r="S275">
            <v>12386</v>
          </cell>
          <cell r="T275">
            <v>12386</v>
          </cell>
          <cell r="U275">
            <v>12386</v>
          </cell>
          <cell r="V275">
            <v>12386</v>
          </cell>
          <cell r="W275">
            <v>12386</v>
          </cell>
          <cell r="X275">
            <v>12386</v>
          </cell>
          <cell r="Y275">
            <v>12386</v>
          </cell>
          <cell r="Z275">
            <v>12386</v>
          </cell>
          <cell r="AA275">
            <v>241158</v>
          </cell>
        </row>
        <row r="276">
          <cell r="B276" t="str">
            <v xml:space="preserve">2.1.2.  Conservação de Rotina  </v>
          </cell>
          <cell r="G276">
            <v>3915</v>
          </cell>
          <cell r="H276">
            <v>3915</v>
          </cell>
          <cell r="I276">
            <v>3915</v>
          </cell>
          <cell r="J276">
            <v>3915</v>
          </cell>
          <cell r="K276">
            <v>3915</v>
          </cell>
          <cell r="L276">
            <v>3915</v>
          </cell>
          <cell r="M276">
            <v>3915</v>
          </cell>
          <cell r="N276">
            <v>3915</v>
          </cell>
          <cell r="O276">
            <v>3915</v>
          </cell>
          <cell r="P276">
            <v>3915</v>
          </cell>
          <cell r="Q276">
            <v>3915</v>
          </cell>
          <cell r="R276">
            <v>3915</v>
          </cell>
          <cell r="S276">
            <v>3915</v>
          </cell>
          <cell r="T276">
            <v>3915</v>
          </cell>
          <cell r="U276">
            <v>3915</v>
          </cell>
          <cell r="V276">
            <v>3915</v>
          </cell>
          <cell r="W276">
            <v>3915</v>
          </cell>
          <cell r="X276">
            <v>3915</v>
          </cell>
          <cell r="Y276">
            <v>3915</v>
          </cell>
          <cell r="Z276">
            <v>3915</v>
          </cell>
          <cell r="AA276">
            <v>78300</v>
          </cell>
        </row>
        <row r="277">
          <cell r="B277" t="str">
            <v xml:space="preserve">2.1.3.  Consumo   </v>
          </cell>
          <cell r="G277">
            <v>616</v>
          </cell>
          <cell r="H277">
            <v>1097</v>
          </cell>
          <cell r="I277">
            <v>1097</v>
          </cell>
          <cell r="J277">
            <v>1097</v>
          </cell>
          <cell r="K277">
            <v>1097</v>
          </cell>
          <cell r="L277">
            <v>1097</v>
          </cell>
          <cell r="M277">
            <v>1097</v>
          </cell>
          <cell r="N277">
            <v>1097</v>
          </cell>
          <cell r="O277">
            <v>1097</v>
          </cell>
          <cell r="P277">
            <v>1097</v>
          </cell>
          <cell r="Q277">
            <v>1097</v>
          </cell>
          <cell r="R277">
            <v>1097</v>
          </cell>
          <cell r="S277">
            <v>1097</v>
          </cell>
          <cell r="T277">
            <v>1097</v>
          </cell>
          <cell r="U277">
            <v>1097</v>
          </cell>
          <cell r="V277">
            <v>1097</v>
          </cell>
          <cell r="W277">
            <v>1097</v>
          </cell>
          <cell r="X277">
            <v>1097</v>
          </cell>
          <cell r="Y277">
            <v>1097</v>
          </cell>
          <cell r="Z277">
            <v>1097</v>
          </cell>
          <cell r="AA277">
            <v>21459</v>
          </cell>
        </row>
        <row r="278">
          <cell r="B278" t="str">
            <v>2.1.4.  Transportes</v>
          </cell>
          <cell r="G278">
            <v>304</v>
          </cell>
          <cell r="H278">
            <v>1549</v>
          </cell>
          <cell r="I278">
            <v>1549</v>
          </cell>
          <cell r="J278">
            <v>1549</v>
          </cell>
          <cell r="K278">
            <v>1549</v>
          </cell>
          <cell r="L278">
            <v>1549</v>
          </cell>
          <cell r="M278">
            <v>1549</v>
          </cell>
          <cell r="N278">
            <v>1549</v>
          </cell>
          <cell r="O278">
            <v>1549</v>
          </cell>
          <cell r="P278">
            <v>1549</v>
          </cell>
          <cell r="Q278">
            <v>1549</v>
          </cell>
          <cell r="R278">
            <v>1549</v>
          </cell>
          <cell r="S278">
            <v>1549</v>
          </cell>
          <cell r="T278">
            <v>1549</v>
          </cell>
          <cell r="U278">
            <v>1549</v>
          </cell>
          <cell r="V278">
            <v>1549</v>
          </cell>
          <cell r="W278">
            <v>1549</v>
          </cell>
          <cell r="X278">
            <v>1549</v>
          </cell>
          <cell r="Y278">
            <v>1549</v>
          </cell>
          <cell r="Z278">
            <v>1549</v>
          </cell>
          <cell r="AA278">
            <v>29735</v>
          </cell>
        </row>
        <row r="279">
          <cell r="B279" t="str">
            <v>2.1.5.  Diversas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</row>
        <row r="280">
          <cell r="B280" t="str">
            <v>2.1.6.  Tributos s/ Faturamento</v>
          </cell>
          <cell r="G280">
            <v>749.53037310111108</v>
          </cell>
          <cell r="H280">
            <v>2137.1866621866666</v>
          </cell>
          <cell r="I280">
            <v>3255.575344911781</v>
          </cell>
          <cell r="J280">
            <v>5726.3</v>
          </cell>
          <cell r="K280">
            <v>6045.626361557519</v>
          </cell>
          <cell r="L280">
            <v>6439.8747186507253</v>
          </cell>
          <cell r="M280">
            <v>7327.9941396258746</v>
          </cell>
          <cell r="N280">
            <v>6877.1005845</v>
          </cell>
          <cell r="O280">
            <v>7199.3165877499996</v>
          </cell>
          <cell r="P280">
            <v>7773.063000000001</v>
          </cell>
          <cell r="Q280">
            <v>8129.0105000000003</v>
          </cell>
          <cell r="R280">
            <v>8496.2029999999995</v>
          </cell>
          <cell r="S280">
            <v>8881.2145</v>
          </cell>
          <cell r="T280">
            <v>9285.1695</v>
          </cell>
          <cell r="U280">
            <v>9694.8335000000006</v>
          </cell>
          <cell r="V280">
            <v>10123.960000000001</v>
          </cell>
          <cell r="W280">
            <v>10565.802</v>
          </cell>
          <cell r="X280">
            <v>11028.4905</v>
          </cell>
          <cell r="Y280">
            <v>11512.804</v>
          </cell>
          <cell r="Z280">
            <v>12020.039999999999</v>
          </cell>
          <cell r="AA280">
            <v>153269.09527228368</v>
          </cell>
        </row>
        <row r="281">
          <cell r="B281" t="str">
            <v>2.1.7.  Seguros</v>
          </cell>
          <cell r="G281">
            <v>951</v>
          </cell>
          <cell r="H281">
            <v>842</v>
          </cell>
          <cell r="I281">
            <v>984</v>
          </cell>
          <cell r="J281">
            <v>1007</v>
          </cell>
          <cell r="K281">
            <v>966</v>
          </cell>
          <cell r="L281">
            <v>851</v>
          </cell>
          <cell r="M281">
            <v>859</v>
          </cell>
          <cell r="N281">
            <v>875</v>
          </cell>
          <cell r="O281">
            <v>876</v>
          </cell>
          <cell r="P281">
            <v>911</v>
          </cell>
          <cell r="Q281">
            <v>939</v>
          </cell>
          <cell r="R281">
            <v>927</v>
          </cell>
          <cell r="S281">
            <v>934</v>
          </cell>
          <cell r="T281">
            <v>925</v>
          </cell>
          <cell r="U281">
            <v>959</v>
          </cell>
          <cell r="V281">
            <v>961</v>
          </cell>
          <cell r="W281">
            <v>964</v>
          </cell>
          <cell r="X281">
            <v>983</v>
          </cell>
          <cell r="Y281">
            <v>988</v>
          </cell>
          <cell r="Z281">
            <v>993</v>
          </cell>
          <cell r="AA281">
            <v>18695</v>
          </cell>
        </row>
        <row r="282">
          <cell r="B282" t="str">
            <v xml:space="preserve">2.1.8.  Garantias </v>
          </cell>
          <cell r="G282">
            <v>858</v>
          </cell>
          <cell r="H282">
            <v>690</v>
          </cell>
          <cell r="I282">
            <v>596</v>
          </cell>
          <cell r="J282">
            <v>527</v>
          </cell>
          <cell r="K282">
            <v>510</v>
          </cell>
          <cell r="L282">
            <v>499</v>
          </cell>
          <cell r="M282">
            <v>499</v>
          </cell>
          <cell r="N282">
            <v>499</v>
          </cell>
          <cell r="O282">
            <v>498</v>
          </cell>
          <cell r="P282">
            <v>498</v>
          </cell>
          <cell r="Q282">
            <v>497</v>
          </cell>
          <cell r="R282">
            <v>497</v>
          </cell>
          <cell r="S282">
            <v>497</v>
          </cell>
          <cell r="T282">
            <v>496</v>
          </cell>
          <cell r="U282">
            <v>496</v>
          </cell>
          <cell r="V282">
            <v>495</v>
          </cell>
          <cell r="W282">
            <v>378</v>
          </cell>
          <cell r="X282">
            <v>378</v>
          </cell>
          <cell r="Y282">
            <v>378</v>
          </cell>
          <cell r="Z282">
            <v>378</v>
          </cell>
          <cell r="AA282">
            <v>10164</v>
          </cell>
        </row>
        <row r="283">
          <cell r="B283" t="str">
            <v>2.2.  INVESTIMENTOS / IMOBILIZADO     (2.2.1.+ ... + 2.2.7)</v>
          </cell>
          <cell r="G283">
            <v>16881</v>
          </cell>
          <cell r="H283">
            <v>32030.120000000003</v>
          </cell>
          <cell r="I283">
            <v>35663.94</v>
          </cell>
          <cell r="J283">
            <v>22851.359999999997</v>
          </cell>
          <cell r="K283">
            <v>18475.109999999997</v>
          </cell>
          <cell r="L283">
            <v>25692.55</v>
          </cell>
          <cell r="M283">
            <v>27144.010000000002</v>
          </cell>
          <cell r="N283">
            <v>20831.050000000003</v>
          </cell>
          <cell r="O283">
            <v>22265.480000000003</v>
          </cell>
          <cell r="P283">
            <v>16985.449999999997</v>
          </cell>
          <cell r="Q283">
            <v>11806.739999999998</v>
          </cell>
          <cell r="R283">
            <v>6227</v>
          </cell>
          <cell r="S283">
            <v>2901.13</v>
          </cell>
          <cell r="T283">
            <v>4005.13</v>
          </cell>
          <cell r="U283">
            <v>13039</v>
          </cell>
          <cell r="V283">
            <v>1690.9</v>
          </cell>
          <cell r="W283">
            <v>9861.4399999999987</v>
          </cell>
          <cell r="X283">
            <v>13931.2</v>
          </cell>
          <cell r="Y283">
            <v>9369.06</v>
          </cell>
          <cell r="Z283">
            <v>6070</v>
          </cell>
          <cell r="AA283">
            <v>317721.67</v>
          </cell>
        </row>
        <row r="284">
          <cell r="B284" t="str">
            <v xml:space="preserve">2.2.1.  Ampliação Principal </v>
          </cell>
          <cell r="G284">
            <v>2530</v>
          </cell>
          <cell r="H284">
            <v>7839.5600000000013</v>
          </cell>
          <cell r="I284">
            <v>14566.64</v>
          </cell>
          <cell r="J284">
            <v>6326.2000000000007</v>
          </cell>
          <cell r="K284">
            <v>4028</v>
          </cell>
          <cell r="L284">
            <v>1496.35</v>
          </cell>
          <cell r="M284">
            <v>5289.4</v>
          </cell>
          <cell r="N284">
            <v>4404.6000000000004</v>
          </cell>
          <cell r="O284">
            <v>2000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48480.75</v>
          </cell>
        </row>
        <row r="285">
          <cell r="B285" t="str">
            <v>2.2.2.  Demais Obras de Ampliação/Melhoramentos</v>
          </cell>
          <cell r="G285">
            <v>7300</v>
          </cell>
          <cell r="H285">
            <v>5017.5600000000004</v>
          </cell>
          <cell r="I285">
            <v>8662.2999999999993</v>
          </cell>
          <cell r="J285">
            <v>9787.3599999999988</v>
          </cell>
          <cell r="K285">
            <v>7839.1099999999969</v>
          </cell>
          <cell r="L285">
            <v>10468.98</v>
          </cell>
          <cell r="M285">
            <v>14015.78</v>
          </cell>
          <cell r="N285">
            <v>9415.0600000000013</v>
          </cell>
          <cell r="O285">
            <v>6961.7900000000009</v>
          </cell>
          <cell r="P285">
            <v>6572.2099999999991</v>
          </cell>
          <cell r="Q285">
            <v>1520</v>
          </cell>
          <cell r="R285">
            <v>0</v>
          </cell>
          <cell r="S285">
            <v>0</v>
          </cell>
          <cell r="T285">
            <v>0</v>
          </cell>
          <cell r="U285">
            <v>544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88104.15</v>
          </cell>
        </row>
        <row r="286">
          <cell r="B286" t="str">
            <v xml:space="preserve">2.2.3.  Equipamentos, Veiculos e Sist. Controle </v>
          </cell>
          <cell r="G286">
            <v>3663</v>
          </cell>
          <cell r="H286">
            <v>2369</v>
          </cell>
          <cell r="I286">
            <v>879</v>
          </cell>
          <cell r="J286">
            <v>2273</v>
          </cell>
          <cell r="K286">
            <v>439</v>
          </cell>
          <cell r="L286">
            <v>4608.6000000000004</v>
          </cell>
          <cell r="M286">
            <v>5330.31</v>
          </cell>
          <cell r="N286">
            <v>1785.8</v>
          </cell>
          <cell r="O286">
            <v>3480.69</v>
          </cell>
          <cell r="P286">
            <v>710</v>
          </cell>
          <cell r="Q286">
            <v>1956</v>
          </cell>
          <cell r="R286">
            <v>780</v>
          </cell>
          <cell r="S286">
            <v>529</v>
          </cell>
          <cell r="T286">
            <v>1083</v>
          </cell>
          <cell r="U286">
            <v>759</v>
          </cell>
          <cell r="V286">
            <v>1678.9</v>
          </cell>
          <cell r="W286">
            <v>4679.7</v>
          </cell>
          <cell r="X286">
            <v>975.2</v>
          </cell>
          <cell r="Y286">
            <v>1580.8</v>
          </cell>
          <cell r="Z286">
            <v>208</v>
          </cell>
          <cell r="AA286">
            <v>39768</v>
          </cell>
        </row>
        <row r="287">
          <cell r="B287" t="str">
            <v>2.2.4.  Desapropriações</v>
          </cell>
          <cell r="G287">
            <v>35</v>
          </cell>
          <cell r="H287">
            <v>15</v>
          </cell>
          <cell r="I287">
            <v>301</v>
          </cell>
          <cell r="J287">
            <v>146</v>
          </cell>
          <cell r="K287">
            <v>80</v>
          </cell>
          <cell r="L287">
            <v>40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617</v>
          </cell>
        </row>
        <row r="288">
          <cell r="B288" t="str">
            <v xml:space="preserve">2.2.5.  Conservação Especial </v>
          </cell>
          <cell r="G288">
            <v>2324</v>
          </cell>
          <cell r="H288">
            <v>14731</v>
          </cell>
          <cell r="I288">
            <v>10226</v>
          </cell>
          <cell r="J288">
            <v>4318.8</v>
          </cell>
          <cell r="K288">
            <v>6089</v>
          </cell>
          <cell r="L288">
            <v>9078.619999999999</v>
          </cell>
          <cell r="M288">
            <v>2508.5200000000004</v>
          </cell>
          <cell r="N288">
            <v>5225.59</v>
          </cell>
          <cell r="O288">
            <v>9823</v>
          </cell>
          <cell r="P288">
            <v>9703.239999999998</v>
          </cell>
          <cell r="Q288">
            <v>8330.739999999998</v>
          </cell>
          <cell r="R288">
            <v>5447</v>
          </cell>
          <cell r="S288">
            <v>2372.13</v>
          </cell>
          <cell r="T288">
            <v>2922.13</v>
          </cell>
          <cell r="U288">
            <v>11736</v>
          </cell>
          <cell r="V288">
            <v>12</v>
          </cell>
          <cell r="W288">
            <v>5181.74</v>
          </cell>
          <cell r="X288">
            <v>12956</v>
          </cell>
          <cell r="Y288">
            <v>7788.26</v>
          </cell>
          <cell r="Z288">
            <v>5862</v>
          </cell>
          <cell r="AA288">
            <v>136635.76999999999</v>
          </cell>
        </row>
        <row r="289">
          <cell r="B289" t="str">
            <v>2.2.6.  Contratos Sub-rogados</v>
          </cell>
          <cell r="G289">
            <v>1029</v>
          </cell>
          <cell r="H289">
            <v>2058</v>
          </cell>
          <cell r="I289">
            <v>1029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4116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22910.655287550006</v>
          </cell>
          <cell r="H291">
            <v>13725.323759999999</v>
          </cell>
          <cell r="I291">
            <v>13874.65732569863</v>
          </cell>
          <cell r="J291">
            <v>14034</v>
          </cell>
          <cell r="K291">
            <v>14127.631185</v>
          </cell>
          <cell r="L291">
            <v>13799.261378484767</v>
          </cell>
          <cell r="M291">
            <v>14326.7448</v>
          </cell>
          <cell r="N291">
            <v>14433.121589999999</v>
          </cell>
          <cell r="O291">
            <v>14544.872804999999</v>
          </cell>
          <cell r="P291">
            <v>14743.86</v>
          </cell>
          <cell r="Q291">
            <v>14867.31</v>
          </cell>
          <cell r="R291">
            <v>14994.66</v>
          </cell>
          <cell r="S291">
            <v>15128.19</v>
          </cell>
          <cell r="T291">
            <v>15268.29</v>
          </cell>
          <cell r="U291">
            <v>15410.369999999999</v>
          </cell>
          <cell r="V291">
            <v>15559.2</v>
          </cell>
          <cell r="W291">
            <v>15712.44</v>
          </cell>
          <cell r="X291">
            <v>15872.91</v>
          </cell>
          <cell r="Y291">
            <v>16040.88</v>
          </cell>
          <cell r="Z291">
            <v>16216.8</v>
          </cell>
          <cell r="AA291">
            <v>305591.17813173338</v>
          </cell>
        </row>
        <row r="292">
          <cell r="B292" t="str">
            <v>2.3.1.  Valor Variável da Concessão</v>
          </cell>
          <cell r="G292">
            <v>822.65528755000014</v>
          </cell>
          <cell r="H292">
            <v>1677.32376</v>
          </cell>
          <cell r="I292">
            <v>1826.6573256986301</v>
          </cell>
          <cell r="J292">
            <v>1986</v>
          </cell>
          <cell r="K292">
            <v>2079.6311849999997</v>
          </cell>
          <cell r="L292">
            <v>2112.2654629665099</v>
          </cell>
          <cell r="M292">
            <v>2278.7447999999999</v>
          </cell>
          <cell r="N292">
            <v>2385.1215899999997</v>
          </cell>
          <cell r="O292">
            <v>2496.872805</v>
          </cell>
          <cell r="P292">
            <v>2695.86</v>
          </cell>
          <cell r="Q292">
            <v>2819.31</v>
          </cell>
          <cell r="R292">
            <v>2946.66</v>
          </cell>
          <cell r="S292">
            <v>3080.19</v>
          </cell>
          <cell r="T292">
            <v>3220.29</v>
          </cell>
          <cell r="U292">
            <v>3362.37</v>
          </cell>
          <cell r="V292">
            <v>3511.2</v>
          </cell>
          <cell r="W292">
            <v>3664.44</v>
          </cell>
          <cell r="X292">
            <v>3824.91</v>
          </cell>
          <cell r="Y292">
            <v>3992.8799999999997</v>
          </cell>
          <cell r="Z292">
            <v>4168.8</v>
          </cell>
          <cell r="AA292">
            <v>54952.182216215144</v>
          </cell>
        </row>
        <row r="293">
          <cell r="B293" t="str">
            <v xml:space="preserve">2.3.2.  Valor Fixo da Concessão </v>
          </cell>
          <cell r="G293">
            <v>22088.000000000004</v>
          </cell>
          <cell r="H293">
            <v>12048</v>
          </cell>
          <cell r="I293">
            <v>12048</v>
          </cell>
          <cell r="J293">
            <v>12048</v>
          </cell>
          <cell r="K293">
            <v>12048</v>
          </cell>
          <cell r="L293">
            <v>11686.995915518257</v>
          </cell>
          <cell r="M293">
            <v>12048</v>
          </cell>
          <cell r="N293">
            <v>12048</v>
          </cell>
          <cell r="O293">
            <v>12048</v>
          </cell>
          <cell r="P293">
            <v>12048</v>
          </cell>
          <cell r="Q293">
            <v>12048</v>
          </cell>
          <cell r="R293">
            <v>12048</v>
          </cell>
          <cell r="S293">
            <v>12048</v>
          </cell>
          <cell r="T293">
            <v>12048</v>
          </cell>
          <cell r="U293">
            <v>12048</v>
          </cell>
          <cell r="V293">
            <v>12048</v>
          </cell>
          <cell r="W293">
            <v>12048</v>
          </cell>
          <cell r="X293">
            <v>12048</v>
          </cell>
          <cell r="Y293">
            <v>12048</v>
          </cell>
          <cell r="Z293">
            <v>12048</v>
          </cell>
          <cell r="AA293">
            <v>250638.99591551826</v>
          </cell>
        </row>
        <row r="294">
          <cell r="B294" t="str">
            <v>2.4.  DESEMBOLSOS  SOBRE O LUCRO     (2.4.1. + 2.4.2)</v>
          </cell>
          <cell r="G294">
            <v>0</v>
          </cell>
          <cell r="H294">
            <v>4808.0410274240612</v>
          </cell>
          <cell r="I294">
            <v>5845.1085351481161</v>
          </cell>
          <cell r="J294">
            <v>6294.1023097613515</v>
          </cell>
          <cell r="K294">
            <v>6752.2395408679558</v>
          </cell>
          <cell r="L294">
            <v>6585.1780525537961</v>
          </cell>
          <cell r="M294">
            <v>7360.6395524054014</v>
          </cell>
          <cell r="N294">
            <v>8115.1822891002375</v>
          </cell>
          <cell r="O294">
            <v>8568.125267654661</v>
          </cell>
          <cell r="P294">
            <v>10063.862851012163</v>
          </cell>
          <cell r="Q294">
            <v>10821.247904762164</v>
          </cell>
          <cell r="R294">
            <v>11850.9035617066</v>
          </cell>
          <cell r="S294">
            <v>13056.335548928824</v>
          </cell>
          <cell r="T294">
            <v>14251.03990946454</v>
          </cell>
          <cell r="U294">
            <v>14960.760067916923</v>
          </cell>
          <cell r="V294">
            <v>16295.206125000255</v>
          </cell>
          <cell r="W294">
            <v>17035.137391250253</v>
          </cell>
          <cell r="X294">
            <v>17414.101448333586</v>
          </cell>
          <cell r="Y294">
            <v>17188.709147500253</v>
          </cell>
          <cell r="Z294">
            <v>16909.411186250258</v>
          </cell>
          <cell r="AA294">
            <v>214175.33171704141</v>
          </cell>
        </row>
        <row r="295">
          <cell r="B295" t="str">
            <v xml:space="preserve">2.4.1.  Contribuição Social  </v>
          </cell>
          <cell r="G295">
            <v>0</v>
          </cell>
          <cell r="H295">
            <v>1238.9547419273638</v>
          </cell>
          <cell r="I295">
            <v>1428.012734413011</v>
          </cell>
          <cell r="J295">
            <v>1538.566244238046</v>
          </cell>
          <cell r="K295">
            <v>1667.3943171801104</v>
          </cell>
          <cell r="L295">
            <v>1621.6931879928397</v>
          </cell>
          <cell r="M295">
            <v>1811.7476743060713</v>
          </cell>
          <cell r="N295">
            <v>1993.8288862853726</v>
          </cell>
          <cell r="O295">
            <v>2105.005415492039</v>
          </cell>
          <cell r="P295">
            <v>2450.9070772150699</v>
          </cell>
          <cell r="Q295">
            <v>2650.2960238817363</v>
          </cell>
          <cell r="R295">
            <v>2900.0321794372899</v>
          </cell>
          <cell r="S295">
            <v>3189.3795594372914</v>
          </cell>
          <cell r="T295">
            <v>3486.5547784849105</v>
          </cell>
          <cell r="U295">
            <v>3651.8973918182442</v>
          </cell>
          <cell r="V295">
            <v>3984.5179384849112</v>
          </cell>
          <cell r="W295">
            <v>4166.9663118182443</v>
          </cell>
          <cell r="X295">
            <v>4174.6816318182437</v>
          </cell>
          <cell r="Y295">
            <v>4206.1194851515766</v>
          </cell>
          <cell r="Z295">
            <v>4140.0088718182442</v>
          </cell>
          <cell r="AA295">
            <v>52406.564451200618</v>
          </cell>
        </row>
        <row r="296">
          <cell r="B296" t="str">
            <v xml:space="preserve">2.4.2.  Imposto de Renda  </v>
          </cell>
          <cell r="G296">
            <v>0</v>
          </cell>
          <cell r="H296">
            <v>3569.0862854966972</v>
          </cell>
          <cell r="I296">
            <v>4417.0958007351046</v>
          </cell>
          <cell r="J296">
            <v>4755.5360655233053</v>
          </cell>
          <cell r="K296">
            <v>5084.8452236878456</v>
          </cell>
          <cell r="L296">
            <v>4963.4848645609563</v>
          </cell>
          <cell r="M296">
            <v>5548.8918780993299</v>
          </cell>
          <cell r="N296">
            <v>6121.3534028148651</v>
          </cell>
          <cell r="O296">
            <v>6463.1198521626211</v>
          </cell>
          <cell r="P296">
            <v>7612.9557737970927</v>
          </cell>
          <cell r="Q296">
            <v>8170.9518808804278</v>
          </cell>
          <cell r="R296">
            <v>8950.8713822693098</v>
          </cell>
          <cell r="S296">
            <v>9866.9559894915328</v>
          </cell>
          <cell r="T296">
            <v>10764.48513097963</v>
          </cell>
          <cell r="U296">
            <v>11308.862676098679</v>
          </cell>
          <cell r="V296">
            <v>12310.688186515345</v>
          </cell>
          <cell r="W296">
            <v>12868.17107943201</v>
          </cell>
          <cell r="X296">
            <v>13239.419816515343</v>
          </cell>
          <cell r="Y296">
            <v>12982.589662348677</v>
          </cell>
          <cell r="Z296">
            <v>12769.402314432013</v>
          </cell>
          <cell r="AA296">
            <v>161768.76726584078</v>
          </cell>
        </row>
        <row r="297">
          <cell r="B297" t="str">
            <v>3.  SALDO DO CAIXA     (1 - 2)</v>
          </cell>
          <cell r="G297">
            <v>-25824.342742317778</v>
          </cell>
          <cell r="H297">
            <v>-17031.879449610715</v>
          </cell>
          <cell r="I297">
            <v>-18277.703682470856</v>
          </cell>
          <cell r="J297">
            <v>-3186.7623097613541</v>
          </cell>
          <cell r="K297">
            <v>3497.4324125745334</v>
          </cell>
          <cell r="L297">
            <v>-2405.0153841389547</v>
          </cell>
          <cell r="M297">
            <v>-506.2284920312668</v>
          </cell>
          <cell r="N297">
            <v>8926.5985363997606</v>
          </cell>
          <cell r="O297">
            <v>10330.298839595343</v>
          </cell>
          <cell r="P297">
            <v>19939.76414898783</v>
          </cell>
          <cell r="Q297">
            <v>27969.691595237848</v>
          </cell>
          <cell r="R297">
            <v>36282.233438293406</v>
          </cell>
          <cell r="S297">
            <v>42328.129951071176</v>
          </cell>
          <cell r="T297">
            <v>44165.370590535458</v>
          </cell>
          <cell r="U297">
            <v>38572.03643208307</v>
          </cell>
          <cell r="V297">
            <v>52967.733874999743</v>
          </cell>
          <cell r="W297">
            <v>48684.180608749739</v>
          </cell>
          <cell r="X297">
            <v>48942.29805166641</v>
          </cell>
          <cell r="Y297">
            <v>58671.546852499741</v>
          </cell>
          <cell r="Z297">
            <v>67425.748813749742</v>
          </cell>
          <cell r="AA297">
            <v>441471.1320861131</v>
          </cell>
        </row>
        <row r="298">
          <cell r="B298" t="str">
            <v xml:space="preserve">4. T.I.R. (Taxa Interna de Retorno) Anual do Projeto     </v>
          </cell>
          <cell r="G298">
            <v>0.17620790554204696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</row>
        <row r="304">
          <cell r="B304" t="str">
            <v>1.1.  RECEITAS     (1.1.1.+ ... + 1.1.4)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B305" t="str">
            <v>1.1.1   Receitas de Pedágio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</row>
        <row r="306">
          <cell r="B306" t="str">
            <v>1.1.2   Outras Receitas Operacionais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</row>
        <row r="310">
          <cell r="B310" t="str">
            <v>2.1.  OPERACIONAIS     (2.1.1.+ ... + 2.1.8)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</row>
        <row r="311">
          <cell r="B311" t="str">
            <v xml:space="preserve">2.1.1.  Pessoal / Administradores   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</row>
        <row r="312">
          <cell r="B312" t="str">
            <v xml:space="preserve">2.1.2.  Conservação de Rotina  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</row>
        <row r="313">
          <cell r="B313" t="str">
            <v xml:space="preserve">2.1.3.  Consumo   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</row>
        <row r="314">
          <cell r="B314" t="str">
            <v>2.1.4.  Transportes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</row>
        <row r="315">
          <cell r="B315" t="str">
            <v>2.1.5.  Diversas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</row>
        <row r="316">
          <cell r="B316" t="str">
            <v>2.1.6.  Tributos s/ Faturamento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</row>
        <row r="317">
          <cell r="B317" t="str">
            <v>2.1.7.  Seguros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</row>
        <row r="318">
          <cell r="B318" t="str">
            <v xml:space="preserve">2.1.8.  Garantias 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</row>
        <row r="328">
          <cell r="B328" t="str">
            <v>2.3.1.  Valor Variável da Concessão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</row>
        <row r="331">
          <cell r="B331" t="str">
            <v xml:space="preserve">2.4.1.  Contribuição Social  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</row>
        <row r="332">
          <cell r="B332" t="str">
            <v xml:space="preserve">2.4.2.  Imposto de Renda  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</row>
        <row r="333">
          <cell r="B333" t="str">
            <v>3.  SALDO DO CAIXA     (1 - 2)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</row>
        <row r="334">
          <cell r="B334" t="str">
            <v xml:space="preserve">4. T.I.R. (Taxa Interna de Retorno) Anual do Projeto     </v>
          </cell>
          <cell r="G334">
            <v>0.17620790554204696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54">
          <cell r="F54" t="str">
            <v>ESTUDO DO REEQUILÍBRIO ECONÔMICO-FINANCEIRO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out01"/>
      <sheetName val="CE Excecutado"/>
      <sheetName val="CE Desvio out01"/>
      <sheetName val="CE Rep jan02"/>
      <sheetName val="CE Desvio jan02"/>
      <sheetName val="Tarifas"/>
      <sheetName val="RA BP"/>
      <sheetName val="Mov. IMOB"/>
      <sheetName val="Cash flow"/>
      <sheetName val="XREF"/>
      <sheetName val="CE_out01"/>
      <sheetName val="CE_Excecutado"/>
      <sheetName val="CE_Desvio_out01"/>
      <sheetName val="CE_Rep_jan02"/>
      <sheetName val="CE_Desvio_jan02"/>
      <sheetName val="RA_BP"/>
      <sheetName val="Mov__IMO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QD3A"/>
      <sheetName val="QD4A"/>
      <sheetName val="QD1B"/>
      <sheetName val="QD2B"/>
      <sheetName val="QD3B"/>
      <sheetName val="Oferta"/>
      <sheetName val="QD5B"/>
      <sheetName val="QD6B"/>
      <sheetName val="QD7B"/>
      <sheetName val="QD8B"/>
      <sheetName val="QD9B"/>
      <sheetName val="Depreciação"/>
    </sheetNames>
    <sheetDataSet>
      <sheetData sheetId="0" refreshError="1">
        <row r="2">
          <cell r="A2" t="str">
            <v>QUADROS FINANCEIROS</v>
          </cell>
        </row>
        <row r="3">
          <cell r="A3" t="str">
            <v>(3A, 4A, 1B a 9B)</v>
          </cell>
        </row>
        <row r="5">
          <cell r="A5" t="str">
            <v>LOTE 12 - CONSTRUCAP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_Receita Lote II (%)"/>
      <sheetName val="Rel_Receita Lote II (Quant)"/>
      <sheetName val="Rel_Receita Lote II (Valor)"/>
      <sheetName val="Rel_Projeção Resultado"/>
      <sheetName val="Rel_Curva S"/>
      <sheetName val="Rel_Grafico Despesas"/>
      <sheetName val="Rel_Despesas Diversas"/>
      <sheetName val="Rel_Curva ABC despesas"/>
      <sheetName val="Rel_Fís-Fin Mão Obra"/>
      <sheetName val="Rel_Permanência de Mão Obra"/>
      <sheetName val="Rel_Histograma M. Obra"/>
      <sheetName val="Rel_Veículos Alug"/>
      <sheetName val="Rel_Equip. Diretos"/>
      <sheetName val="Rel_Equip. Diretos (1)"/>
      <sheetName val="Resumo - Despesas INDIRETAS"/>
      <sheetName val="Aux_C.Setor - RESUMO"/>
      <sheetName val="C.Setor - Gerente"/>
      <sheetName val="C.Setor - Eng+Enc Geral"/>
      <sheetName val="C.Setor - Administ."/>
      <sheetName val="C.Setor - Alojamento e Cant."/>
      <sheetName val="C.Setor - Seção Técnica"/>
      <sheetName val="C.Setor - Apropriação"/>
      <sheetName val="C.Setor - SESMT-Qualid"/>
      <sheetName val="C.Setor - Laboratório"/>
      <sheetName val="C.Setor - Suprimentos"/>
      <sheetName val="C.Setor - Manutenção"/>
      <sheetName val="C.Setor - Terraplenagem"/>
      <sheetName val="C.Setor - Pavimentação"/>
      <sheetName val="C.Setor - Drenagem"/>
      <sheetName val="Resumo - Despesas DIRETAS"/>
      <sheetName val="Aux_C.Unit - RESUMO"/>
      <sheetName val="C.Unit - Terraplenagem"/>
      <sheetName val="C.Unit Remoção"/>
      <sheetName val="C.Unit - Regul-Subleito"/>
      <sheetName val="C.Unit - Sub-Base"/>
      <sheetName val="C.Unit - Base BG"/>
      <sheetName val="C.Unit - Reciclagem"/>
      <sheetName val="C.Unit - Imprimação"/>
      <sheetName val="C.Unit - Fresagem"/>
      <sheetName val="Cronograma Físico"/>
      <sheetName val="C.Unit - CBUQ"/>
      <sheetName val="C.Unit - Pint. Ligação"/>
      <sheetName val="C.Unit - Drenagem"/>
      <sheetName val="Mem_Qtdes Drenagem-Dreno"/>
      <sheetName val="Mem_Inst. Cant. de Obras"/>
      <sheetName val="Mem_Custos de Terceiro"/>
      <sheetName val="Mem_Custos Sub-Empreiteiro"/>
      <sheetName val="Info_Insumos"/>
      <sheetName val="BD_Tabela de Salários"/>
      <sheetName val="BD_Mobilização"/>
      <sheetName val="BD_Equipamentos"/>
      <sheetName val="BD_SESMT"/>
      <sheetName val="BD_LEIS_H"/>
      <sheetName val="BD_LEIS_M"/>
      <sheetName val="Info_Praticabilidade"/>
      <sheetName val="Info_Media de Chuvas"/>
      <sheetName val="Memoria-Pavimentaçã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/>
      <sheetData sheetId="37"/>
      <sheetData sheetId="38"/>
      <sheetData sheetId="39" refreshError="1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D5" t="str">
            <v>AJUD. DE ELETRICA</v>
          </cell>
        </row>
        <row r="6">
          <cell r="D6" t="str">
            <v>AJUD. DE LUBRIFICACAO</v>
          </cell>
        </row>
        <row r="7">
          <cell r="D7" t="str">
            <v>AJUD. DE MECANICA</v>
          </cell>
        </row>
        <row r="8">
          <cell r="D8" t="str">
            <v>ALMOXARIFE</v>
          </cell>
        </row>
        <row r="9">
          <cell r="D9" t="str">
            <v xml:space="preserve">ANAL. CONTROLE </v>
          </cell>
        </row>
        <row r="10">
          <cell r="D10" t="str">
            <v>ANAL. CONTROLE  II</v>
          </cell>
        </row>
        <row r="11">
          <cell r="D11" t="str">
            <v xml:space="preserve">ANAL. FINANCAS </v>
          </cell>
        </row>
        <row r="12">
          <cell r="D12" t="str">
            <v>ANAL. FINANCAS  II</v>
          </cell>
        </row>
        <row r="13">
          <cell r="D13" t="str">
            <v>ANAL. FINANCAS  III</v>
          </cell>
        </row>
        <row r="14">
          <cell r="D14" t="str">
            <v>ANAL. MEIO AMBIENTE</v>
          </cell>
        </row>
        <row r="15">
          <cell r="D15" t="str">
            <v xml:space="preserve">ANALISTA SUPORTE </v>
          </cell>
        </row>
        <row r="16">
          <cell r="D16" t="str">
            <v>ANALISTA SUPORTE  II</v>
          </cell>
        </row>
        <row r="17">
          <cell r="D17" t="str">
            <v>ANALISTA SUPORTE  III</v>
          </cell>
        </row>
        <row r="18">
          <cell r="D18" t="str">
            <v>APONTADOR</v>
          </cell>
        </row>
        <row r="19">
          <cell r="D19" t="str">
            <v>APROPRIADOR</v>
          </cell>
        </row>
        <row r="20">
          <cell r="D20" t="str">
            <v>ARMADOR</v>
          </cell>
        </row>
        <row r="21">
          <cell r="D21" t="str">
            <v>ASSES. GESTAO CONTR.</v>
          </cell>
        </row>
        <row r="22">
          <cell r="D22" t="str">
            <v>ASSIST. ADM. PESSOAL</v>
          </cell>
        </row>
        <row r="23">
          <cell r="D23" t="str">
            <v>ASSIST. ADMINISTRAT.</v>
          </cell>
        </row>
        <row r="24">
          <cell r="D24" t="str">
            <v>ASSIST. CONTABILIDADE</v>
          </cell>
        </row>
        <row r="25">
          <cell r="D25" t="str">
            <v>ASSIST. DA QUALIDADE</v>
          </cell>
        </row>
        <row r="26">
          <cell r="D26" t="str">
            <v>ASSIST. FINANCEIRO</v>
          </cell>
        </row>
        <row r="27">
          <cell r="D27" t="str">
            <v>ASSIST. TEC. MANUT.</v>
          </cell>
        </row>
        <row r="28">
          <cell r="D28" t="str">
            <v>ASSIST. TEC. MANUT. II</v>
          </cell>
        </row>
        <row r="29">
          <cell r="D29" t="str">
            <v>ASSIST. TEC. MANUT. III</v>
          </cell>
        </row>
        <row r="30">
          <cell r="D30" t="str">
            <v xml:space="preserve">ASSIST. TEC. MED. </v>
          </cell>
        </row>
        <row r="31">
          <cell r="D31" t="str">
            <v>ASSIST. TEC. MED. II</v>
          </cell>
        </row>
        <row r="32">
          <cell r="D32" t="str">
            <v>ASSIST. TEC. MED. III</v>
          </cell>
        </row>
        <row r="33">
          <cell r="D33" t="str">
            <v>ASSIST. TEC. PLANEJ.</v>
          </cell>
        </row>
        <row r="34">
          <cell r="D34" t="str">
            <v>ASSIST. TEC. PLANEJ. II</v>
          </cell>
        </row>
        <row r="35">
          <cell r="D35" t="str">
            <v>ASSIST. TEC. PLANEJ. III</v>
          </cell>
        </row>
        <row r="36">
          <cell r="D36" t="str">
            <v>AUX. ADMINISTRATIVO</v>
          </cell>
        </row>
        <row r="37">
          <cell r="D37" t="str">
            <v>AUX. ALMOXARIFADO</v>
          </cell>
        </row>
        <row r="38">
          <cell r="D38" t="str">
            <v>AUX. CANTINA</v>
          </cell>
        </row>
        <row r="39">
          <cell r="D39" t="str">
            <v>AUX. CONTR. MANUTENCAO</v>
          </cell>
        </row>
        <row r="40">
          <cell r="D40" t="str">
            <v>AUX. ENFERMAGEM</v>
          </cell>
        </row>
        <row r="41">
          <cell r="D41" t="str">
            <v>AUX. ENFERMAGEM TRAB.</v>
          </cell>
        </row>
        <row r="42">
          <cell r="D42" t="str">
            <v>AUX. ENGENHARIA</v>
          </cell>
        </row>
        <row r="43">
          <cell r="D43" t="str">
            <v>AUX. ESCRITORIO</v>
          </cell>
        </row>
        <row r="44">
          <cell r="D44" t="str">
            <v>AUX. FINANCEIRO</v>
          </cell>
        </row>
        <row r="45">
          <cell r="D45" t="str">
            <v>AUX. LABORATORIO</v>
          </cell>
        </row>
        <row r="46">
          <cell r="D46" t="str">
            <v>AUX. PESSOAL</v>
          </cell>
        </row>
        <row r="47">
          <cell r="D47" t="str">
            <v>AUX. SERV. DE APOIO</v>
          </cell>
        </row>
        <row r="48">
          <cell r="D48" t="str">
            <v>AUX. SERV. GERAL MANUT</v>
          </cell>
        </row>
        <row r="49">
          <cell r="D49" t="str">
            <v>AUX. SUPORTE ADMINIST</v>
          </cell>
        </row>
        <row r="50">
          <cell r="D50" t="str">
            <v>AUX. TOPOGRAFIA</v>
          </cell>
        </row>
        <row r="51">
          <cell r="D51" t="str">
            <v>AUXILIAR TECNICO</v>
          </cell>
        </row>
        <row r="52">
          <cell r="D52" t="str">
            <v>BLASTER</v>
          </cell>
        </row>
        <row r="53">
          <cell r="D53" t="str">
            <v>BORRACHEIRO</v>
          </cell>
        </row>
        <row r="54">
          <cell r="D54" t="str">
            <v>BOMBEIRO HIDRÁULICO</v>
          </cell>
        </row>
        <row r="55">
          <cell r="D55" t="str">
            <v>CARPINTEIRO</v>
          </cell>
        </row>
        <row r="56">
          <cell r="D56" t="str">
            <v xml:space="preserve">COMPRADOR  </v>
          </cell>
        </row>
        <row r="57">
          <cell r="D57" t="str">
            <v>COMPRADOR  II</v>
          </cell>
        </row>
        <row r="58">
          <cell r="D58" t="str">
            <v>CONTADOR</v>
          </cell>
        </row>
        <row r="59">
          <cell r="D59" t="str">
            <v>CONTROL. MANUTENCAO</v>
          </cell>
        </row>
        <row r="60">
          <cell r="D60" t="str">
            <v>CONTROL. PATRIMONIO</v>
          </cell>
        </row>
        <row r="61">
          <cell r="D61" t="str">
            <v>COORD. ADMINIST. OBRA</v>
          </cell>
        </row>
        <row r="62">
          <cell r="D62" t="str">
            <v>COZINHEIRO</v>
          </cell>
        </row>
        <row r="63">
          <cell r="D63" t="str">
            <v>DESENH. PROJETISTA</v>
          </cell>
        </row>
        <row r="64">
          <cell r="D64" t="str">
            <v>ELETR. C/ ALTERNADA</v>
          </cell>
        </row>
        <row r="65">
          <cell r="D65" t="str">
            <v>ELETR. C/ CONTINUA</v>
          </cell>
        </row>
        <row r="66">
          <cell r="D66" t="str">
            <v>ELETR. FORCA CONTROL</v>
          </cell>
        </row>
        <row r="67">
          <cell r="D67" t="str">
            <v>ELETRICISTA MONTADOR</v>
          </cell>
        </row>
        <row r="68">
          <cell r="D68" t="str">
            <v>ENCANADOR HIDRAULICO</v>
          </cell>
        </row>
        <row r="69">
          <cell r="D69" t="str">
            <v>ENCAR. ADMINISTRAT.</v>
          </cell>
        </row>
        <row r="70">
          <cell r="D70" t="str">
            <v>ENCAR. ALMOXARIFADO</v>
          </cell>
        </row>
        <row r="71">
          <cell r="D71" t="str">
            <v>ENCAR. ARMACAO</v>
          </cell>
        </row>
        <row r="72">
          <cell r="D72" t="str">
            <v>ENCAR. ASFALTO</v>
          </cell>
        </row>
        <row r="73">
          <cell r="D73" t="str">
            <v>ENCAR. CANTINA</v>
          </cell>
        </row>
        <row r="74">
          <cell r="D74" t="str">
            <v>ENCAR. CENT. BRITAGEM</v>
          </cell>
        </row>
        <row r="75">
          <cell r="D75" t="str">
            <v>ENCAR. CENT. CONCRETO</v>
          </cell>
        </row>
        <row r="76">
          <cell r="D76" t="str">
            <v>ENCAR. COMPRAS</v>
          </cell>
        </row>
        <row r="77">
          <cell r="D77" t="str">
            <v>ENCAR. CONCRETO</v>
          </cell>
        </row>
        <row r="78">
          <cell r="D78" t="str">
            <v>ENCAR. CONTR. MANUTENC</v>
          </cell>
        </row>
        <row r="79">
          <cell r="D79" t="str">
            <v>ENCAR. DESMONT. ROCHA</v>
          </cell>
        </row>
        <row r="80">
          <cell r="D80" t="str">
            <v>ENCAR. ELETRICA</v>
          </cell>
        </row>
        <row r="81">
          <cell r="D81" t="str">
            <v>ENCAR. ELETRICA PRED</v>
          </cell>
        </row>
        <row r="82">
          <cell r="D82" t="str">
            <v>ENCAR. FORMA</v>
          </cell>
        </row>
        <row r="83">
          <cell r="D83" t="str">
            <v xml:space="preserve">ENCAR. GERAL </v>
          </cell>
        </row>
        <row r="84">
          <cell r="D84" t="str">
            <v>ENCAR. GERAL II</v>
          </cell>
        </row>
        <row r="85">
          <cell r="D85" t="str">
            <v>ENCAR. GERAL CONCRETO</v>
          </cell>
        </row>
        <row r="86">
          <cell r="D86" t="str">
            <v>ENCAR. GERAL CONCRETO II</v>
          </cell>
        </row>
        <row r="87">
          <cell r="D87" t="str">
            <v>ENCAR. GERAL MECANIC</v>
          </cell>
        </row>
        <row r="88">
          <cell r="D88" t="str">
            <v>ENCAR. LABORATORIO</v>
          </cell>
        </row>
        <row r="89">
          <cell r="D89" t="str">
            <v>ENCAR. MECANICA</v>
          </cell>
        </row>
        <row r="90">
          <cell r="D90" t="str">
            <v>ENCAR. MONTAGEM</v>
          </cell>
        </row>
        <row r="91">
          <cell r="D91" t="str">
            <v>ENCAR. OBRA DE ARTE</v>
          </cell>
        </row>
        <row r="92">
          <cell r="D92" t="str">
            <v>ENCAR. PATRIMONIO</v>
          </cell>
        </row>
        <row r="93">
          <cell r="D93" t="str">
            <v>ENCAR. PEDREIRA</v>
          </cell>
        </row>
        <row r="94">
          <cell r="D94" t="str">
            <v>ENCAR. PESSOAL</v>
          </cell>
        </row>
        <row r="95">
          <cell r="D95" t="str">
            <v>ENCAR. SECAO TECNICA</v>
          </cell>
        </row>
        <row r="96">
          <cell r="D96" t="str">
            <v>ENCAR. SERVIÇOS GERAIS</v>
          </cell>
        </row>
        <row r="97">
          <cell r="D97" t="str">
            <v>ENCAR. TERRAPLENAGEM</v>
          </cell>
        </row>
        <row r="98">
          <cell r="D98" t="str">
            <v>ENCAR. TOPOGRAFIA</v>
          </cell>
        </row>
        <row r="99">
          <cell r="D99" t="str">
            <v>ENCAR. TRANSPORTE</v>
          </cell>
        </row>
        <row r="100">
          <cell r="D100" t="str">
            <v>ENCAR. USINA ASFALTO</v>
          </cell>
        </row>
        <row r="101">
          <cell r="D101" t="str">
            <v>ENFERMEIRO</v>
          </cell>
        </row>
        <row r="102">
          <cell r="D102" t="str">
            <v>ENG. ELETRICISTA</v>
          </cell>
        </row>
        <row r="103">
          <cell r="D103" t="str">
            <v xml:space="preserve">ENG. MANUTENCAO </v>
          </cell>
        </row>
        <row r="104">
          <cell r="D104" t="str">
            <v>ENG. MANUTENCAO II</v>
          </cell>
        </row>
        <row r="105">
          <cell r="D105" t="str">
            <v>ENG. MANUTENCAO III</v>
          </cell>
        </row>
        <row r="106">
          <cell r="D106" t="str">
            <v>ENG. MANUTENCAO IV</v>
          </cell>
        </row>
        <row r="107">
          <cell r="D107" t="str">
            <v xml:space="preserve">ENG. MEIO AMBIENTE </v>
          </cell>
        </row>
        <row r="108">
          <cell r="D108" t="str">
            <v>ENG. MEIO AMBIENTE II</v>
          </cell>
        </row>
        <row r="109">
          <cell r="D109" t="str">
            <v xml:space="preserve">ENG. ORCAMENTISTA </v>
          </cell>
        </row>
        <row r="110">
          <cell r="D110" t="str">
            <v>ENG. ORCAMENTISTA  II</v>
          </cell>
        </row>
        <row r="111">
          <cell r="D111" t="str">
            <v>ENG. ORCAMENTISTA  III</v>
          </cell>
        </row>
        <row r="112">
          <cell r="D112" t="str">
            <v>ENG. ORCAMENTISTA  IV</v>
          </cell>
        </row>
        <row r="113">
          <cell r="D113" t="str">
            <v>ENG. PLANEJ. CONTR.</v>
          </cell>
        </row>
        <row r="114">
          <cell r="D114" t="str">
            <v>ENG. PLANEJ. CONTR. II</v>
          </cell>
        </row>
        <row r="115">
          <cell r="D115" t="str">
            <v>ENG. PLANEJ. CONTR. III</v>
          </cell>
        </row>
        <row r="116">
          <cell r="D116" t="str">
            <v>ENG. PLANEJ. CONTR. IV</v>
          </cell>
        </row>
        <row r="117">
          <cell r="D117" t="str">
            <v xml:space="preserve">ENG. PRODUCAO </v>
          </cell>
        </row>
        <row r="118">
          <cell r="D118" t="str">
            <v>ENG. PRODUCAO II</v>
          </cell>
        </row>
        <row r="119">
          <cell r="D119" t="str">
            <v>ENG. PRODUCAO III</v>
          </cell>
        </row>
        <row r="120">
          <cell r="D120" t="str">
            <v>ENG. PRODUCAO IV</v>
          </cell>
        </row>
        <row r="121">
          <cell r="D121" t="str">
            <v xml:space="preserve">ENG. SEG. TRABALHO </v>
          </cell>
        </row>
        <row r="122">
          <cell r="D122" t="str">
            <v>ENG. SEG. TRABALHO  II</v>
          </cell>
        </row>
        <row r="123">
          <cell r="D123" t="str">
            <v>ENGENHEIRO</v>
          </cell>
        </row>
        <row r="124">
          <cell r="D124" t="str">
            <v>ENGENHEIRO JUNIOR</v>
          </cell>
        </row>
        <row r="125">
          <cell r="D125" t="str">
            <v>ESTAGIARIO</v>
          </cell>
        </row>
        <row r="126">
          <cell r="D126" t="str">
            <v>FEITOR CARPINTARIA</v>
          </cell>
        </row>
        <row r="127">
          <cell r="D127" t="str">
            <v>FEITOR DE ARMACAO</v>
          </cell>
        </row>
        <row r="128">
          <cell r="D128" t="str">
            <v>FEITOR DE CONCRETO</v>
          </cell>
        </row>
        <row r="129">
          <cell r="D129" t="str">
            <v>FEITOR LUBRIFICACAO</v>
          </cell>
        </row>
        <row r="130">
          <cell r="D130" t="str">
            <v>FEITOR OBRA DE ARTE</v>
          </cell>
        </row>
        <row r="131">
          <cell r="D131" t="str">
            <v>FEITOR TERRAPLENAGEM</v>
          </cell>
        </row>
        <row r="132">
          <cell r="D132" t="str">
            <v>GERENTE DE CONTRATO</v>
          </cell>
        </row>
        <row r="133">
          <cell r="D133" t="str">
            <v>GREIDISTA</v>
          </cell>
        </row>
        <row r="134">
          <cell r="D134" t="str">
            <v>INSPETOR PATRIMONIO</v>
          </cell>
        </row>
        <row r="135">
          <cell r="D135" t="str">
            <v>JARDINEIRO</v>
          </cell>
        </row>
        <row r="136">
          <cell r="D136" t="str">
            <v>LABORATORISTA</v>
          </cell>
        </row>
        <row r="137">
          <cell r="D137" t="str">
            <v>LAMINISTA</v>
          </cell>
        </row>
        <row r="138">
          <cell r="D138" t="str">
            <v>LANTERNEIRO</v>
          </cell>
        </row>
        <row r="139">
          <cell r="D139" t="str">
            <v>LAVADOR</v>
          </cell>
        </row>
        <row r="140">
          <cell r="D140" t="str">
            <v>LUBRIFICADOR</v>
          </cell>
        </row>
        <row r="141">
          <cell r="D141" t="str">
            <v>MARTELETEIRO</v>
          </cell>
        </row>
        <row r="142">
          <cell r="D142" t="str">
            <v>MEC. INDUSTRIAL</v>
          </cell>
        </row>
        <row r="143">
          <cell r="D143" t="str">
            <v>MEC. MAQUINAS PESADAS</v>
          </cell>
        </row>
        <row r="144">
          <cell r="D144" t="str">
            <v>MEC. VEIC. LEVES</v>
          </cell>
        </row>
        <row r="145">
          <cell r="D145" t="str">
            <v>MEC. VEICULOS</v>
          </cell>
        </row>
        <row r="146">
          <cell r="D146" t="str">
            <v>MEDICO DO TRABALHO</v>
          </cell>
        </row>
        <row r="147">
          <cell r="D147" t="str">
            <v>MESTRE DE ELETRICA</v>
          </cell>
        </row>
        <row r="148">
          <cell r="D148" t="str">
            <v>MOT. CAM. BOMBA CONCR.</v>
          </cell>
        </row>
        <row r="149">
          <cell r="D149" t="str">
            <v>MOT. CAMINH. PIPA</v>
          </cell>
        </row>
        <row r="150">
          <cell r="D150" t="str">
            <v>MOT. CAMINH. BETONEIRA</v>
          </cell>
        </row>
        <row r="151">
          <cell r="D151" t="str">
            <v>MOT. CAMINH. F.ESTRADA</v>
          </cell>
        </row>
        <row r="152">
          <cell r="D152" t="str">
            <v>MOT. CAMINHAO 2 EIXOS</v>
          </cell>
        </row>
        <row r="153">
          <cell r="D153" t="str">
            <v>MOT. CAMINHAO TRACADO</v>
          </cell>
        </row>
        <row r="154">
          <cell r="D154" t="str">
            <v>MOT. CARRETA</v>
          </cell>
        </row>
        <row r="155">
          <cell r="D155" t="str">
            <v>MOT. MUNCK</v>
          </cell>
        </row>
        <row r="156">
          <cell r="D156" t="str">
            <v>MOT. VEICULOS  LEVES</v>
          </cell>
        </row>
        <row r="157">
          <cell r="D157" t="str">
            <v>MOTORISTA</v>
          </cell>
        </row>
        <row r="158">
          <cell r="D158" t="str">
            <v>NIVELADOR</v>
          </cell>
        </row>
        <row r="159">
          <cell r="D159" t="str">
            <v>NUTRICIONISTA</v>
          </cell>
        </row>
        <row r="160">
          <cell r="D160" t="str">
            <v>OPER. ACABADORA</v>
          </cell>
        </row>
        <row r="161">
          <cell r="D161" t="str">
            <v>OPER. ACABADORA DE CONCRETO</v>
          </cell>
        </row>
        <row r="162">
          <cell r="D162" t="str">
            <v>OPER. CARREGADEIRA</v>
          </cell>
        </row>
        <row r="163">
          <cell r="D163" t="str">
            <v>OPER. CENTRAL BRITAGEM</v>
          </cell>
        </row>
        <row r="164">
          <cell r="D164" t="str">
            <v>OPER. CENTRAL CONCRETO</v>
          </cell>
        </row>
        <row r="165">
          <cell r="D165" t="str">
            <v>OPER. DE  ROCADEIRA</v>
          </cell>
        </row>
        <row r="166">
          <cell r="D166" t="str">
            <v>OPER. DE PERFURATRIZ</v>
          </cell>
        </row>
        <row r="167">
          <cell r="D167" t="str">
            <v>OPER. ESCAVADEIRA</v>
          </cell>
        </row>
        <row r="168">
          <cell r="D168" t="str">
            <v>OPER. ESPARGIDOR</v>
          </cell>
        </row>
        <row r="169">
          <cell r="D169" t="str">
            <v>OPER. GUINDASTE</v>
          </cell>
        </row>
        <row r="170">
          <cell r="D170" t="str">
            <v>OPER. MOTO SCRAPER</v>
          </cell>
        </row>
        <row r="171">
          <cell r="D171" t="str">
            <v>OPER. MOTO SERRA</v>
          </cell>
        </row>
        <row r="172">
          <cell r="D172" t="str">
            <v>OPER. MOTONIVELADORA</v>
          </cell>
        </row>
        <row r="173">
          <cell r="D173" t="str">
            <v>OPER. RETROESCAVAD.</v>
          </cell>
        </row>
        <row r="174">
          <cell r="D174" t="str">
            <v>OPER. ROLO</v>
          </cell>
        </row>
        <row r="175">
          <cell r="D175" t="str">
            <v>OPER. ROLO ASFALTO</v>
          </cell>
        </row>
        <row r="176">
          <cell r="D176" t="str">
            <v>OPER. TECMINE</v>
          </cell>
        </row>
        <row r="177">
          <cell r="D177" t="str">
            <v>OPER. TRATOR AGRICOLA</v>
          </cell>
        </row>
        <row r="178">
          <cell r="D178" t="str">
            <v>OPER. TRATOR ESTEIRA</v>
          </cell>
        </row>
        <row r="179">
          <cell r="D179" t="str">
            <v>OPER. USINA ASFALTO</v>
          </cell>
        </row>
        <row r="180">
          <cell r="D180" t="str">
            <v>OPER. USINA SOLOS</v>
          </cell>
        </row>
        <row r="181">
          <cell r="D181" t="str">
            <v>PEDREIRO</v>
          </cell>
        </row>
        <row r="182">
          <cell r="D182" t="str">
            <v>PINTOR</v>
          </cell>
        </row>
        <row r="183">
          <cell r="D183" t="str">
            <v>PORTEIRO</v>
          </cell>
        </row>
        <row r="184">
          <cell r="D184" t="str">
            <v>RASTELEIRO</v>
          </cell>
        </row>
        <row r="185">
          <cell r="D185" t="str">
            <v>RECEPCIONISTA</v>
          </cell>
        </row>
        <row r="186">
          <cell r="D186" t="str">
            <v>SECRETARIA</v>
          </cell>
        </row>
        <row r="187">
          <cell r="D187" t="str">
            <v>SERVENTE</v>
          </cell>
        </row>
        <row r="188">
          <cell r="D188" t="str">
            <v>SOLDADOR</v>
          </cell>
        </row>
        <row r="189">
          <cell r="D189" t="str">
            <v>SUPERV. INSTRUMENT.</v>
          </cell>
        </row>
        <row r="190">
          <cell r="D190" t="str">
            <v>SUPERVISOR ADMINISTR</v>
          </cell>
        </row>
        <row r="191">
          <cell r="D191" t="str">
            <v>SUPERVISOR ELETRICA</v>
          </cell>
        </row>
        <row r="192">
          <cell r="D192" t="str">
            <v>SUPERVISOR MECANICA</v>
          </cell>
        </row>
        <row r="193">
          <cell r="D193" t="str">
            <v>SUPERVISOR TECNICO</v>
          </cell>
        </row>
        <row r="194">
          <cell r="D194" t="str">
            <v>TEC. GESTAO QUALIDADE</v>
          </cell>
        </row>
        <row r="195">
          <cell r="D195" t="str">
            <v>TEC. INFORMATICA</v>
          </cell>
        </row>
        <row r="196">
          <cell r="D196" t="str">
            <v>TEC. MECANICA</v>
          </cell>
        </row>
        <row r="197">
          <cell r="D197" t="str">
            <v xml:space="preserve">TEC. SEG. TRAB. </v>
          </cell>
        </row>
        <row r="198">
          <cell r="D198" t="str">
            <v>TEC. SEG. TRAB. II</v>
          </cell>
        </row>
        <row r="199">
          <cell r="D199" t="str">
            <v xml:space="preserve">TOPOGRAFO </v>
          </cell>
        </row>
        <row r="200">
          <cell r="D200" t="str">
            <v>TOPOGRAFO II</v>
          </cell>
        </row>
        <row r="201">
          <cell r="D201" t="str">
            <v>TORNEIRO MECANICO</v>
          </cell>
        </row>
        <row r="202">
          <cell r="D202" t="str">
            <v>VIGIA</v>
          </cell>
        </row>
      </sheetData>
      <sheetData sheetId="49" refreshError="1"/>
      <sheetData sheetId="50">
        <row r="8">
          <cell r="E8" t="str">
            <v>BAÚ OFICINA/LAB/ESCRITÓRIO MÓVEL - CARRETA</v>
          </cell>
          <cell r="F8">
            <v>156414.07999999999</v>
          </cell>
          <cell r="H8">
            <v>24.666666666666668</v>
          </cell>
          <cell r="I8" t="str">
            <v>TON</v>
          </cell>
          <cell r="K8">
            <v>0</v>
          </cell>
          <cell r="L8">
            <v>0</v>
          </cell>
          <cell r="N8">
            <v>363.25</v>
          </cell>
          <cell r="O8">
            <v>105</v>
          </cell>
          <cell r="P8">
            <v>0</v>
          </cell>
          <cell r="Q8">
            <v>0</v>
          </cell>
          <cell r="R8">
            <v>60</v>
          </cell>
        </row>
        <row r="9">
          <cell r="E9" t="str">
            <v>AMBULANCIA</v>
          </cell>
          <cell r="K9">
            <v>6</v>
          </cell>
          <cell r="O9">
            <v>0</v>
          </cell>
          <cell r="R9">
            <v>5</v>
          </cell>
        </row>
        <row r="10">
          <cell r="E10" t="str">
            <v>BRITADOR - 10060C MÓVEL</v>
          </cell>
          <cell r="F10">
            <v>682437.19</v>
          </cell>
          <cell r="G10" t="str">
            <v>165 CV</v>
          </cell>
          <cell r="K10">
            <v>0</v>
          </cell>
          <cell r="L10">
            <v>0.10610889462567473</v>
          </cell>
          <cell r="M10">
            <v>0.02</v>
          </cell>
          <cell r="N10">
            <v>17.971602910114996</v>
          </cell>
          <cell r="O10">
            <v>18.669931158569977</v>
          </cell>
          <cell r="P10">
            <v>0</v>
          </cell>
          <cell r="Q10">
            <v>0</v>
          </cell>
          <cell r="R10">
            <v>200</v>
          </cell>
        </row>
        <row r="11">
          <cell r="E11" t="str">
            <v>BRITADOR - 12040</v>
          </cell>
          <cell r="F11">
            <v>70489.964999999997</v>
          </cell>
          <cell r="G11" t="str">
            <v>75 CV</v>
          </cell>
          <cell r="H11" t="str">
            <v>55/162</v>
          </cell>
          <cell r="I11" t="str">
            <v>m³/h</v>
          </cell>
          <cell r="K11">
            <v>0</v>
          </cell>
          <cell r="L11">
            <v>0.10610889462567473</v>
          </cell>
          <cell r="M11">
            <v>0.02</v>
          </cell>
          <cell r="N11">
            <v>17.971602910114996</v>
          </cell>
          <cell r="O11">
            <v>18.669931158569977</v>
          </cell>
          <cell r="P11">
            <v>0</v>
          </cell>
          <cell r="Q11">
            <v>0</v>
          </cell>
          <cell r="R11">
            <v>150</v>
          </cell>
        </row>
        <row r="12">
          <cell r="E12" t="str">
            <v>BRITADOR CÔNICO - 489S</v>
          </cell>
          <cell r="F12">
            <v>188972.05</v>
          </cell>
          <cell r="G12" t="str">
            <v>125 CV</v>
          </cell>
          <cell r="H12" t="str">
            <v>154/208</v>
          </cell>
          <cell r="I12" t="str">
            <v>t/h</v>
          </cell>
          <cell r="K12">
            <v>0</v>
          </cell>
          <cell r="L12">
            <v>1.6327663646803623</v>
          </cell>
          <cell r="M12">
            <v>0.02</v>
          </cell>
          <cell r="N12">
            <v>6.4323019012377181</v>
          </cell>
          <cell r="O12">
            <v>11.160158861809366</v>
          </cell>
          <cell r="P12">
            <v>0</v>
          </cell>
          <cell r="Q12">
            <v>0</v>
          </cell>
          <cell r="R12">
            <v>0</v>
          </cell>
        </row>
        <row r="13">
          <cell r="E13" t="str">
            <v>BRITADOR CÔNICO - 48FC</v>
          </cell>
          <cell r="F13">
            <v>209195.2525</v>
          </cell>
          <cell r="G13" t="str">
            <v>150 CV</v>
          </cell>
          <cell r="H13" t="str">
            <v>67/250</v>
          </cell>
          <cell r="I13" t="str">
            <v>t/h</v>
          </cell>
          <cell r="K13">
            <v>0</v>
          </cell>
          <cell r="L13">
            <v>1.6327663646803623</v>
          </cell>
          <cell r="M13">
            <v>0.02</v>
          </cell>
          <cell r="N13">
            <v>6.4323019012377181</v>
          </cell>
          <cell r="O13">
            <v>11.160158861809366</v>
          </cell>
          <cell r="P13">
            <v>0</v>
          </cell>
          <cell r="Q13">
            <v>0</v>
          </cell>
          <cell r="R13">
            <v>0</v>
          </cell>
        </row>
        <row r="14">
          <cell r="E14" t="str">
            <v>BRITADOR CÔNICO - BARMAC B6000/B7100</v>
          </cell>
          <cell r="F14">
            <v>292004.58</v>
          </cell>
          <cell r="G14" t="str">
            <v>150 CV</v>
          </cell>
          <cell r="K14">
            <v>0</v>
          </cell>
          <cell r="L14">
            <v>1.6327663646803623</v>
          </cell>
          <cell r="M14">
            <v>0.02</v>
          </cell>
          <cell r="N14">
            <v>6.4323019012377181</v>
          </cell>
          <cell r="O14">
            <v>11.160158861809366</v>
          </cell>
          <cell r="P14">
            <v>0</v>
          </cell>
          <cell r="Q14">
            <v>0</v>
          </cell>
          <cell r="R14">
            <v>150</v>
          </cell>
        </row>
        <row r="15">
          <cell r="E15" t="str">
            <v>BRITADOR DE MANDÍBULAS - 10060A/C</v>
          </cell>
          <cell r="F15">
            <v>110875</v>
          </cell>
          <cell r="G15" t="str">
            <v>100 CV</v>
          </cell>
          <cell r="H15" t="str">
            <v>72/200</v>
          </cell>
          <cell r="I15" t="str">
            <v>m³/h</v>
          </cell>
          <cell r="K15">
            <v>0</v>
          </cell>
          <cell r="L15">
            <v>0.10610889462567473</v>
          </cell>
          <cell r="M15">
            <v>0.02</v>
          </cell>
          <cell r="N15">
            <v>17.971602910114996</v>
          </cell>
          <cell r="O15">
            <v>18.669931158569977</v>
          </cell>
          <cell r="P15">
            <v>0</v>
          </cell>
          <cell r="Q15">
            <v>0</v>
          </cell>
          <cell r="R15">
            <v>200</v>
          </cell>
        </row>
        <row r="16">
          <cell r="E16" t="str">
            <v>BRITADOR DE MANDÍBULAS - 11080</v>
          </cell>
          <cell r="F16">
            <v>149677.89000000001</v>
          </cell>
          <cell r="G16" t="str">
            <v>125 CV</v>
          </cell>
          <cell r="H16" t="str">
            <v>110x80</v>
          </cell>
          <cell r="K16">
            <v>0</v>
          </cell>
          <cell r="L16">
            <v>0.10610889462567473</v>
          </cell>
          <cell r="M16">
            <v>0.02</v>
          </cell>
          <cell r="N16">
            <v>17.971602910114996</v>
          </cell>
          <cell r="O16">
            <v>18.669931158569977</v>
          </cell>
          <cell r="P16">
            <v>0</v>
          </cell>
          <cell r="Q16">
            <v>0</v>
          </cell>
          <cell r="R16">
            <v>200</v>
          </cell>
        </row>
        <row r="17">
          <cell r="E17" t="str">
            <v>BRITADOR DE MANDÍBULAS - 6240</v>
          </cell>
          <cell r="F17">
            <v>123085.13</v>
          </cell>
          <cell r="G17" t="str">
            <v>40 CV</v>
          </cell>
          <cell r="H17" t="str">
            <v>17/55</v>
          </cell>
          <cell r="I17" t="str">
            <v>m³/h</v>
          </cell>
          <cell r="K17">
            <v>0</v>
          </cell>
          <cell r="L17">
            <v>0.10610889462567473</v>
          </cell>
          <cell r="M17">
            <v>0.02</v>
          </cell>
          <cell r="N17">
            <v>17.971602910114996</v>
          </cell>
          <cell r="O17">
            <v>18.669931158569977</v>
          </cell>
          <cell r="P17">
            <v>0</v>
          </cell>
          <cell r="Q17">
            <v>0</v>
          </cell>
          <cell r="R17">
            <v>0</v>
          </cell>
        </row>
        <row r="18">
          <cell r="E18" t="str">
            <v>BRITADOR DE MANDÍBULAS - 9026</v>
          </cell>
          <cell r="F18">
            <v>65871.820000000007</v>
          </cell>
          <cell r="G18" t="str">
            <v>40 CV</v>
          </cell>
          <cell r="H18" t="str">
            <v>17/58</v>
          </cell>
          <cell r="I18" t="str">
            <v>m³/h</v>
          </cell>
          <cell r="K18">
            <v>0</v>
          </cell>
          <cell r="L18">
            <v>0.10610889462567473</v>
          </cell>
          <cell r="M18">
            <v>0.02</v>
          </cell>
          <cell r="N18">
            <v>17.971602910114996</v>
          </cell>
          <cell r="O18">
            <v>18.669931158569977</v>
          </cell>
          <cell r="P18">
            <v>0</v>
          </cell>
          <cell r="Q18">
            <v>0</v>
          </cell>
          <cell r="R18">
            <v>0</v>
          </cell>
        </row>
        <row r="19">
          <cell r="E19" t="str">
            <v>CAM. BASCULANTE - 2428</v>
          </cell>
          <cell r="F19">
            <v>203000</v>
          </cell>
          <cell r="G19" t="str">
            <v>249 CV</v>
          </cell>
          <cell r="H19">
            <v>14</v>
          </cell>
          <cell r="I19" t="str">
            <v>m³</v>
          </cell>
          <cell r="K19">
            <v>6.7194990847805718</v>
          </cell>
          <cell r="L19">
            <v>0.5903102817090049</v>
          </cell>
          <cell r="M19">
            <v>0.02</v>
          </cell>
          <cell r="N19">
            <v>4.1428824866574425</v>
          </cell>
          <cell r="O19">
            <v>1.05</v>
          </cell>
          <cell r="P19">
            <v>0</v>
          </cell>
          <cell r="Q19">
            <v>0</v>
          </cell>
          <cell r="R19">
            <v>85</v>
          </cell>
        </row>
        <row r="20">
          <cell r="E20" t="str">
            <v>CAM. BASCULANTE - 4144 K33</v>
          </cell>
          <cell r="F20">
            <v>371279.16666666669</v>
          </cell>
          <cell r="G20" t="str">
            <v>428 CV</v>
          </cell>
          <cell r="H20">
            <v>14</v>
          </cell>
          <cell r="I20" t="str">
            <v>m³</v>
          </cell>
          <cell r="K20">
            <v>6.6204640095181437</v>
          </cell>
          <cell r="L20">
            <v>0.48458517018659003</v>
          </cell>
          <cell r="M20">
            <v>0.02</v>
          </cell>
          <cell r="N20">
            <v>0.13994646044021417</v>
          </cell>
          <cell r="O20">
            <v>4.9769429208529834</v>
          </cell>
          <cell r="P20">
            <v>0</v>
          </cell>
          <cell r="Q20">
            <v>0</v>
          </cell>
          <cell r="R20">
            <v>85</v>
          </cell>
        </row>
        <row r="21">
          <cell r="E21" t="str">
            <v>CAM. BASCULANTE - FM 440</v>
          </cell>
          <cell r="F21">
            <v>350000</v>
          </cell>
          <cell r="G21" t="str">
            <v>440 CV</v>
          </cell>
          <cell r="H21">
            <v>14</v>
          </cell>
          <cell r="I21" t="str">
            <v>m³</v>
          </cell>
          <cell r="K21">
            <v>8.6826123257922383</v>
          </cell>
          <cell r="L21">
            <v>0.44251016805179783</v>
          </cell>
          <cell r="M21">
            <v>0.02</v>
          </cell>
          <cell r="N21">
            <v>3.9047774484325029</v>
          </cell>
          <cell r="O21">
            <v>5.39</v>
          </cell>
          <cell r="P21">
            <v>0</v>
          </cell>
          <cell r="Q21">
            <v>0</v>
          </cell>
          <cell r="R21">
            <v>95</v>
          </cell>
        </row>
        <row r="22">
          <cell r="E22" t="str">
            <v>CAM. BASCULANTE LK-1621 - 1621 TOCO</v>
          </cell>
          <cell r="F22">
            <v>126231.82125000001</v>
          </cell>
          <cell r="G22" t="str">
            <v>210 CV</v>
          </cell>
          <cell r="H22">
            <v>8</v>
          </cell>
          <cell r="I22" t="str">
            <v>m³</v>
          </cell>
          <cell r="K22">
            <v>5.3151071962772143</v>
          </cell>
          <cell r="L22">
            <v>0.44559581186637859</v>
          </cell>
          <cell r="M22">
            <v>0.02</v>
          </cell>
          <cell r="N22">
            <v>4.1181319594482302</v>
          </cell>
          <cell r="O22">
            <v>1.0594166528170186</v>
          </cell>
          <cell r="P22">
            <v>0</v>
          </cell>
          <cell r="Q22">
            <v>0</v>
          </cell>
          <cell r="R22">
            <v>60</v>
          </cell>
        </row>
        <row r="23">
          <cell r="E23" t="str">
            <v xml:space="preserve">CAM. BASCULANTE LK-2638 - 2638 - 6X4 </v>
          </cell>
          <cell r="F23">
            <v>273532.44553571427</v>
          </cell>
          <cell r="G23" t="str">
            <v>380 CV</v>
          </cell>
          <cell r="H23">
            <v>14</v>
          </cell>
          <cell r="K23">
            <v>8.2341857335127866</v>
          </cell>
          <cell r="L23">
            <v>0.60451996410946618</v>
          </cell>
          <cell r="M23">
            <v>0.02</v>
          </cell>
          <cell r="N23">
            <v>3.0012877442273531</v>
          </cell>
          <cell r="O23">
            <v>8.36</v>
          </cell>
          <cell r="P23">
            <v>0</v>
          </cell>
          <cell r="Q23">
            <v>0</v>
          </cell>
          <cell r="R23">
            <v>85</v>
          </cell>
        </row>
        <row r="24">
          <cell r="E24" t="str">
            <v>CAM. BAÚ OFICINA - 1513/1113</v>
          </cell>
          <cell r="F24">
            <v>250269.33000000002</v>
          </cell>
          <cell r="G24" t="str">
            <v>170 CV</v>
          </cell>
          <cell r="H24">
            <v>13.25</v>
          </cell>
          <cell r="I24" t="str">
            <v>TON</v>
          </cell>
          <cell r="K24">
            <v>12.418527873197149</v>
          </cell>
          <cell r="L24">
            <v>1.9004081632653058</v>
          </cell>
          <cell r="M24">
            <v>0.02</v>
          </cell>
          <cell r="N24">
            <v>11.482482993197278</v>
          </cell>
          <cell r="O24">
            <v>5.3027210884353737</v>
          </cell>
          <cell r="P24">
            <v>0</v>
          </cell>
          <cell r="Q24">
            <v>0</v>
          </cell>
          <cell r="R24">
            <v>17.5</v>
          </cell>
        </row>
        <row r="25">
          <cell r="E25" t="str">
            <v>CAM. BETONEIRA - 2220</v>
          </cell>
          <cell r="F25">
            <v>187603.86</v>
          </cell>
          <cell r="G25" t="str">
            <v>192 CV</v>
          </cell>
          <cell r="H25">
            <v>7</v>
          </cell>
          <cell r="I25" t="str">
            <v>m³</v>
          </cell>
          <cell r="K25">
            <v>6.2449567500772325</v>
          </cell>
          <cell r="L25">
            <v>1.019902172793739</v>
          </cell>
          <cell r="M25">
            <v>0.02</v>
          </cell>
          <cell r="N25">
            <v>6.8062592039544816</v>
          </cell>
          <cell r="O25">
            <v>2.0031450491735745</v>
          </cell>
          <cell r="P25">
            <v>0</v>
          </cell>
          <cell r="Q25">
            <v>0</v>
          </cell>
          <cell r="R25">
            <v>100</v>
          </cell>
        </row>
        <row r="26">
          <cell r="E26" t="str">
            <v>CAM. BETONEIRA - 2325</v>
          </cell>
          <cell r="F26">
            <v>213959.10499999998</v>
          </cell>
          <cell r="G26" t="str">
            <v>252 CV</v>
          </cell>
          <cell r="H26">
            <v>7</v>
          </cell>
          <cell r="I26" t="str">
            <v>m³</v>
          </cell>
          <cell r="K26">
            <v>6.2452783069872817</v>
          </cell>
          <cell r="L26">
            <v>1.0199546882240871</v>
          </cell>
          <cell r="M26">
            <v>0.02</v>
          </cell>
          <cell r="N26">
            <v>6.8062592039544816</v>
          </cell>
          <cell r="O26">
            <v>2.0031450491735745</v>
          </cell>
          <cell r="P26">
            <v>0</v>
          </cell>
          <cell r="Q26">
            <v>0</v>
          </cell>
          <cell r="R26">
            <v>100</v>
          </cell>
        </row>
        <row r="27">
          <cell r="E27" t="str">
            <v>CAM. BETONEIRA - 2423</v>
          </cell>
          <cell r="F27">
            <v>264285.71428571426</v>
          </cell>
          <cell r="G27" t="str">
            <v>231 CV</v>
          </cell>
          <cell r="H27">
            <v>8</v>
          </cell>
          <cell r="I27" t="str">
            <v>m³</v>
          </cell>
          <cell r="K27">
            <v>6.2452783069872817</v>
          </cell>
          <cell r="L27">
            <v>1.0199546882240871</v>
          </cell>
          <cell r="M27">
            <v>0.02</v>
          </cell>
          <cell r="N27">
            <v>6.8062592039544816</v>
          </cell>
          <cell r="O27">
            <v>2.0031450491735745</v>
          </cell>
          <cell r="P27">
            <v>0</v>
          </cell>
          <cell r="Q27">
            <v>0</v>
          </cell>
          <cell r="R27">
            <v>100</v>
          </cell>
        </row>
        <row r="28">
          <cell r="E28" t="str">
            <v xml:space="preserve">CAM. CARROCERIA - </v>
          </cell>
          <cell r="F28">
            <v>193600</v>
          </cell>
          <cell r="G28" t="str">
            <v>245 CV</v>
          </cell>
          <cell r="H28">
            <v>10</v>
          </cell>
          <cell r="I28" t="str">
            <v>TON</v>
          </cell>
          <cell r="K28">
            <v>6.3128312525171175</v>
          </cell>
          <cell r="L28">
            <v>0.42511746543160156</v>
          </cell>
          <cell r="M28">
            <v>0.02</v>
          </cell>
          <cell r="N28">
            <v>6.9471741173311852</v>
          </cell>
          <cell r="O28">
            <v>4.4998630688683043</v>
          </cell>
          <cell r="P28">
            <v>0</v>
          </cell>
          <cell r="Q28">
            <v>0</v>
          </cell>
          <cell r="R28">
            <v>23.5</v>
          </cell>
        </row>
        <row r="29">
          <cell r="E29" t="str">
            <v>CAM. CARROCERIA  - 1620</v>
          </cell>
          <cell r="F29">
            <v>95281.26</v>
          </cell>
          <cell r="G29" t="str">
            <v>204 CV</v>
          </cell>
          <cell r="H29">
            <v>10</v>
          </cell>
          <cell r="I29" t="str">
            <v>TON</v>
          </cell>
          <cell r="K29">
            <v>6.3128312525171175</v>
          </cell>
          <cell r="L29">
            <v>0.42511746543160156</v>
          </cell>
          <cell r="M29">
            <v>0.02</v>
          </cell>
          <cell r="N29">
            <v>6.9471741173311852</v>
          </cell>
          <cell r="O29">
            <v>4.4998630688683043</v>
          </cell>
          <cell r="P29">
            <v>0</v>
          </cell>
          <cell r="Q29">
            <v>0</v>
          </cell>
          <cell r="R29">
            <v>23.5</v>
          </cell>
        </row>
        <row r="30">
          <cell r="E30" t="str">
            <v xml:space="preserve">CAM. CARROCERIA  - 709/710 </v>
          </cell>
          <cell r="F30">
            <v>64471.183333333327</v>
          </cell>
          <cell r="G30" t="str">
            <v>100 CV</v>
          </cell>
          <cell r="H30">
            <v>4</v>
          </cell>
          <cell r="I30" t="str">
            <v>TON</v>
          </cell>
          <cell r="K30">
            <v>6.3128312525171175</v>
          </cell>
          <cell r="L30">
            <v>0.42511746543160156</v>
          </cell>
          <cell r="M30">
            <v>0.02</v>
          </cell>
          <cell r="N30">
            <v>6.9471741173311852</v>
          </cell>
          <cell r="O30">
            <v>4.4998630688683043</v>
          </cell>
          <cell r="P30">
            <v>0</v>
          </cell>
          <cell r="Q30">
            <v>0</v>
          </cell>
          <cell r="R30">
            <v>17.5</v>
          </cell>
        </row>
        <row r="31">
          <cell r="E31" t="str">
            <v>CAM. COMBOIO - 1414/1614/1418/1518/2423</v>
          </cell>
          <cell r="F31">
            <v>174140.71124999999</v>
          </cell>
          <cell r="G31" t="str">
            <v>136 CV</v>
          </cell>
          <cell r="H31">
            <v>4750</v>
          </cell>
          <cell r="I31" t="str">
            <v>Litros</v>
          </cell>
          <cell r="K31">
            <v>5.0509539295392951</v>
          </cell>
          <cell r="L31">
            <v>0.29523115024766095</v>
          </cell>
          <cell r="M31">
            <v>0.02</v>
          </cell>
          <cell r="N31">
            <v>5.7292735277930653</v>
          </cell>
          <cell r="O31">
            <v>2</v>
          </cell>
          <cell r="P31">
            <v>0</v>
          </cell>
          <cell r="Q31">
            <v>0</v>
          </cell>
          <cell r="R31">
            <v>75</v>
          </cell>
        </row>
        <row r="32">
          <cell r="E32" t="str">
            <v>CAM. COMBOIO - 2423 K</v>
          </cell>
          <cell r="F32">
            <v>332452.95</v>
          </cell>
          <cell r="G32" t="str">
            <v>231 CV</v>
          </cell>
          <cell r="H32">
            <v>7500</v>
          </cell>
          <cell r="I32" t="str">
            <v>Litros</v>
          </cell>
          <cell r="K32">
            <v>5.0509539295392951</v>
          </cell>
          <cell r="L32">
            <v>0.29523115024766095</v>
          </cell>
          <cell r="M32">
            <v>0.02</v>
          </cell>
          <cell r="N32">
            <v>5.7292735277930653</v>
          </cell>
          <cell r="O32">
            <v>2</v>
          </cell>
          <cell r="P32">
            <v>0</v>
          </cell>
          <cell r="Q32">
            <v>0</v>
          </cell>
          <cell r="R32">
            <v>85</v>
          </cell>
        </row>
        <row r="33">
          <cell r="E33" t="str">
            <v>CAM. ESPARGIDOR - 1113/1214C</v>
          </cell>
          <cell r="F33">
            <v>165860.15166666667</v>
          </cell>
          <cell r="G33" t="str">
            <v>145 CV</v>
          </cell>
          <cell r="H33">
            <v>6000</v>
          </cell>
          <cell r="I33" t="str">
            <v>Litros</v>
          </cell>
          <cell r="K33">
            <v>5.115847705824927</v>
          </cell>
          <cell r="L33">
            <v>0.35266189391474129</v>
          </cell>
          <cell r="M33">
            <v>0.02</v>
          </cell>
          <cell r="N33">
            <v>7.4060559713634877</v>
          </cell>
          <cell r="O33">
            <v>0.8890335177351123</v>
          </cell>
          <cell r="P33">
            <v>0</v>
          </cell>
          <cell r="Q33">
            <v>0</v>
          </cell>
          <cell r="R33">
            <v>60</v>
          </cell>
        </row>
        <row r="34">
          <cell r="E34" t="str">
            <v>CAM. ESPARGIDOR - 1514</v>
          </cell>
          <cell r="F34">
            <v>139001.98000000001</v>
          </cell>
          <cell r="G34" t="str">
            <v>130 CV</v>
          </cell>
          <cell r="H34">
            <v>11.5</v>
          </cell>
          <cell r="I34" t="str">
            <v>TON</v>
          </cell>
          <cell r="K34">
            <v>5.115847705824927</v>
          </cell>
          <cell r="L34">
            <v>0.35266189391474129</v>
          </cell>
          <cell r="M34">
            <v>0.02</v>
          </cell>
          <cell r="N34">
            <v>7.4060559713634877</v>
          </cell>
          <cell r="O34">
            <v>0.8890335177351123</v>
          </cell>
          <cell r="P34">
            <v>0</v>
          </cell>
          <cell r="Q34">
            <v>0</v>
          </cell>
          <cell r="R34">
            <v>60</v>
          </cell>
        </row>
        <row r="35">
          <cell r="E35" t="str">
            <v>CAM. FORA ESTRADA - R35</v>
          </cell>
          <cell r="F35">
            <v>94276.049999999988</v>
          </cell>
          <cell r="G35" t="str">
            <v>368 HP</v>
          </cell>
          <cell r="H35">
            <v>22</v>
          </cell>
          <cell r="I35" t="str">
            <v>m³</v>
          </cell>
          <cell r="K35">
            <v>8.2569002366231583</v>
          </cell>
          <cell r="L35">
            <v>1.7988100145027099</v>
          </cell>
          <cell r="M35">
            <v>0.02</v>
          </cell>
          <cell r="N35">
            <v>19.26422563163117</v>
          </cell>
          <cell r="O35">
            <v>6.07</v>
          </cell>
          <cell r="P35">
            <v>0</v>
          </cell>
          <cell r="Q35">
            <v>0</v>
          </cell>
          <cell r="R35">
            <v>0</v>
          </cell>
        </row>
        <row r="36">
          <cell r="E36" t="str">
            <v>CAM. FORA ESTRADA - RK425B</v>
          </cell>
          <cell r="F36">
            <v>255336.96600000001</v>
          </cell>
          <cell r="G36" t="str">
            <v>296 HP</v>
          </cell>
          <cell r="H36">
            <v>25</v>
          </cell>
          <cell r="I36" t="str">
            <v>m³</v>
          </cell>
          <cell r="K36">
            <v>8.2569002366231583</v>
          </cell>
          <cell r="L36">
            <v>1.7988100145027099</v>
          </cell>
          <cell r="M36">
            <v>0.02</v>
          </cell>
          <cell r="N36">
            <v>19.26422563163117</v>
          </cell>
          <cell r="O36">
            <v>6.07</v>
          </cell>
          <cell r="P36">
            <v>0</v>
          </cell>
          <cell r="Q36">
            <v>0</v>
          </cell>
          <cell r="R36">
            <v>100</v>
          </cell>
        </row>
        <row r="37">
          <cell r="E37" t="str">
            <v>CAM. GUINCHO MADAL - ATEGO 1518</v>
          </cell>
          <cell r="F37">
            <v>179379.74142857143</v>
          </cell>
          <cell r="G37" t="str">
            <v>177 CV</v>
          </cell>
          <cell r="H37">
            <v>12</v>
          </cell>
          <cell r="I37" t="str">
            <v>TON</v>
          </cell>
          <cell r="K37">
            <v>6.0823942446043162</v>
          </cell>
          <cell r="L37">
            <v>0.3577611510791367</v>
          </cell>
          <cell r="M37">
            <v>0.02</v>
          </cell>
          <cell r="N37">
            <v>5.1113611510791364</v>
          </cell>
          <cell r="O37">
            <v>0.85388489208633089</v>
          </cell>
          <cell r="P37">
            <v>0</v>
          </cell>
          <cell r="Q37">
            <v>0</v>
          </cell>
          <cell r="R37">
            <v>45</v>
          </cell>
        </row>
        <row r="38">
          <cell r="E38" t="str">
            <v>CAM. GUINDASTE  - RK20</v>
          </cell>
          <cell r="F38">
            <v>595226.43999999994</v>
          </cell>
          <cell r="G38" t="str">
            <v>170 CV</v>
          </cell>
          <cell r="H38">
            <v>20</v>
          </cell>
          <cell r="I38" t="str">
            <v>TON</v>
          </cell>
          <cell r="K38">
            <v>3.7628033401499668</v>
          </cell>
          <cell r="L38">
            <v>1.3303968984321746</v>
          </cell>
          <cell r="M38">
            <v>0.02</v>
          </cell>
          <cell r="N38">
            <v>2.7996148602590321</v>
          </cell>
          <cell r="O38">
            <v>0.67</v>
          </cell>
          <cell r="P38">
            <v>0</v>
          </cell>
          <cell r="Q38">
            <v>0</v>
          </cell>
          <cell r="R38">
            <v>115</v>
          </cell>
        </row>
        <row r="39">
          <cell r="E39" t="str">
            <v>CAM. GUINDASTE BR 400 - FM 400</v>
          </cell>
          <cell r="F39">
            <v>123597.31</v>
          </cell>
          <cell r="G39" t="str">
            <v>400 CV</v>
          </cell>
          <cell r="H39">
            <v>40</v>
          </cell>
          <cell r="I39" t="str">
            <v>TON</v>
          </cell>
          <cell r="K39">
            <v>3.7628033401499668</v>
          </cell>
          <cell r="L39">
            <v>1.3303968984321746</v>
          </cell>
          <cell r="M39">
            <v>0.02</v>
          </cell>
          <cell r="N39">
            <v>2.7996148602590321</v>
          </cell>
          <cell r="O39">
            <v>0.67</v>
          </cell>
          <cell r="P39">
            <v>0</v>
          </cell>
          <cell r="Q39">
            <v>0</v>
          </cell>
          <cell r="R39">
            <v>165</v>
          </cell>
        </row>
        <row r="40">
          <cell r="E40" t="str">
            <v>CAM. GUINDASTE MD600 - MD600</v>
          </cell>
          <cell r="F40">
            <v>1711373.1</v>
          </cell>
          <cell r="G40" t="str">
            <v>440 CV</v>
          </cell>
          <cell r="H40">
            <v>60</v>
          </cell>
          <cell r="I40" t="str">
            <v>TON</v>
          </cell>
          <cell r="K40">
            <v>3.7628033401499668</v>
          </cell>
          <cell r="L40">
            <v>1.3303968984321746</v>
          </cell>
          <cell r="M40">
            <v>0.02</v>
          </cell>
          <cell r="N40">
            <v>2.7996148602590321</v>
          </cell>
          <cell r="O40">
            <v>0.67</v>
          </cell>
          <cell r="P40">
            <v>0</v>
          </cell>
          <cell r="Q40">
            <v>0</v>
          </cell>
          <cell r="R40">
            <v>350</v>
          </cell>
        </row>
        <row r="41">
          <cell r="E41" t="str">
            <v>CAM. GUINDAUTO MD11500 - 1418/1620</v>
          </cell>
          <cell r="F41">
            <v>125086.02500000001</v>
          </cell>
          <cell r="G41" t="str">
            <v>204 CV</v>
          </cell>
          <cell r="I41" t="str">
            <v>TON</v>
          </cell>
          <cell r="K41">
            <v>6.0823942446043162</v>
          </cell>
          <cell r="L41">
            <v>0.3577611510791367</v>
          </cell>
          <cell r="M41">
            <v>0.02</v>
          </cell>
          <cell r="N41">
            <v>5.1113611510791364</v>
          </cell>
          <cell r="O41">
            <v>0.85388489208633089</v>
          </cell>
          <cell r="P41">
            <v>0</v>
          </cell>
          <cell r="Q41">
            <v>0</v>
          </cell>
          <cell r="R41">
            <v>65</v>
          </cell>
        </row>
        <row r="42">
          <cell r="E42" t="str">
            <v>CAM. GUINDAUTO MD30500 - 2318</v>
          </cell>
          <cell r="F42">
            <v>181880.13500000001</v>
          </cell>
          <cell r="G42" t="str">
            <v>184 CV</v>
          </cell>
          <cell r="H42">
            <v>16</v>
          </cell>
          <cell r="I42" t="str">
            <v>TON</v>
          </cell>
          <cell r="K42">
            <v>6.0823942446043162</v>
          </cell>
          <cell r="L42">
            <v>0.3577611510791367</v>
          </cell>
          <cell r="M42">
            <v>0.02</v>
          </cell>
          <cell r="N42">
            <v>5.1113611510791364</v>
          </cell>
          <cell r="O42">
            <v>0.85388489208633089</v>
          </cell>
          <cell r="P42">
            <v>0</v>
          </cell>
          <cell r="Q42">
            <v>0</v>
          </cell>
          <cell r="R42">
            <v>105</v>
          </cell>
        </row>
        <row r="43">
          <cell r="E43" t="str">
            <v>CAM. GUINDAUTO MD3500 - 710 (OFICINA)</v>
          </cell>
          <cell r="F43">
            <v>69332.892500000002</v>
          </cell>
          <cell r="G43" t="str">
            <v>115 CV</v>
          </cell>
          <cell r="H43">
            <v>3.5</v>
          </cell>
          <cell r="I43" t="str">
            <v>TON</v>
          </cell>
          <cell r="K43">
            <v>6.0823942446043162</v>
          </cell>
          <cell r="L43">
            <v>0.3577611510791367</v>
          </cell>
          <cell r="M43">
            <v>0.02</v>
          </cell>
          <cell r="N43">
            <v>5.1113611510791364</v>
          </cell>
          <cell r="O43">
            <v>0.85388489208633089</v>
          </cell>
          <cell r="P43">
            <v>0</v>
          </cell>
          <cell r="Q43">
            <v>0</v>
          </cell>
          <cell r="R43">
            <v>65</v>
          </cell>
        </row>
        <row r="44">
          <cell r="E44" t="str">
            <v>CAM. GUINDAUTO PKK-12.500 - 1518 (OFICINA)</v>
          </cell>
          <cell r="F44">
            <v>148321.67000000001</v>
          </cell>
          <cell r="G44" t="str">
            <v>170 CV</v>
          </cell>
          <cell r="H44">
            <v>11.5</v>
          </cell>
          <cell r="I44" t="str">
            <v>TON</v>
          </cell>
          <cell r="K44">
            <v>6.0823942446043162</v>
          </cell>
          <cell r="L44">
            <v>0.3577611510791367</v>
          </cell>
          <cell r="M44">
            <v>0.02</v>
          </cell>
          <cell r="N44">
            <v>5.1113611510791364</v>
          </cell>
          <cell r="O44">
            <v>0.85388489208633089</v>
          </cell>
          <cell r="P44">
            <v>0</v>
          </cell>
          <cell r="Q44">
            <v>0</v>
          </cell>
          <cell r="R44">
            <v>75</v>
          </cell>
        </row>
        <row r="45">
          <cell r="E45" t="str">
            <v>CAM. LANÇA BOMBA DE CONC. - 2431</v>
          </cell>
          <cell r="F45">
            <v>985454.06</v>
          </cell>
          <cell r="G45" t="str">
            <v>200 CV</v>
          </cell>
          <cell r="I45" t="str">
            <v>m³</v>
          </cell>
          <cell r="K45">
            <v>6.2833522727272735</v>
          </cell>
          <cell r="L45">
            <v>0.39193939393939387</v>
          </cell>
          <cell r="M45">
            <v>0.02</v>
          </cell>
          <cell r="N45">
            <v>2.0829393939393941</v>
          </cell>
          <cell r="O45">
            <v>0.19538257575757573</v>
          </cell>
          <cell r="P45">
            <v>0</v>
          </cell>
          <cell r="Q45">
            <v>0</v>
          </cell>
          <cell r="R45">
            <v>200</v>
          </cell>
        </row>
        <row r="46">
          <cell r="E46" t="str">
            <v xml:space="preserve">CAM. PIPA ABASTEC. - 1614/1418 </v>
          </cell>
          <cell r="F46">
            <v>153661.80666666667</v>
          </cell>
          <cell r="G46" t="str">
            <v>136 CV</v>
          </cell>
          <cell r="H46">
            <v>7666.666666666667</v>
          </cell>
          <cell r="I46" t="str">
            <v>Litros</v>
          </cell>
          <cell r="K46">
            <v>3.8229632738788393</v>
          </cell>
          <cell r="L46">
            <v>0.46997494103773585</v>
          </cell>
          <cell r="M46">
            <v>0.02</v>
          </cell>
          <cell r="N46">
            <v>9.6742349646226433</v>
          </cell>
          <cell r="O46">
            <v>2.4650427476415095</v>
          </cell>
          <cell r="P46">
            <v>0</v>
          </cell>
          <cell r="Q46">
            <v>0</v>
          </cell>
          <cell r="R46">
            <v>50</v>
          </cell>
        </row>
        <row r="47">
          <cell r="E47" t="str">
            <v>CAM. PIPA IRRIGADOR - 1618/1620</v>
          </cell>
          <cell r="F47">
            <v>169462.45</v>
          </cell>
          <cell r="G47" t="str">
            <v>184 CV</v>
          </cell>
          <cell r="H47">
            <v>9111.1111111111113</v>
          </cell>
          <cell r="I47" t="str">
            <v>Litros</v>
          </cell>
          <cell r="K47">
            <v>7.1835641146077975</v>
          </cell>
          <cell r="L47">
            <v>0.49137905119774539</v>
          </cell>
          <cell r="M47">
            <v>0.02</v>
          </cell>
          <cell r="N47">
            <v>4.713750117426021</v>
          </cell>
          <cell r="O47">
            <v>0.49788633161108503</v>
          </cell>
          <cell r="P47">
            <v>0</v>
          </cell>
          <cell r="Q47">
            <v>0</v>
          </cell>
          <cell r="R47">
            <v>80</v>
          </cell>
        </row>
        <row r="48">
          <cell r="E48" t="str">
            <v>CAM. PIPA IRRIGADOR - 2428</v>
          </cell>
          <cell r="F48">
            <v>259670.05800000002</v>
          </cell>
          <cell r="G48" t="str">
            <v>279 CV</v>
          </cell>
          <cell r="H48">
            <v>18000</v>
          </cell>
          <cell r="I48" t="str">
            <v>Litros</v>
          </cell>
          <cell r="K48">
            <v>7.1835641146077975</v>
          </cell>
          <cell r="L48">
            <v>0.49137905119774539</v>
          </cell>
          <cell r="M48">
            <v>0.02</v>
          </cell>
          <cell r="N48">
            <v>4.713750117426021</v>
          </cell>
          <cell r="O48">
            <v>0.49788633161108503</v>
          </cell>
          <cell r="P48">
            <v>0</v>
          </cell>
          <cell r="Q48">
            <v>0</v>
          </cell>
          <cell r="R48">
            <v>90</v>
          </cell>
        </row>
        <row r="49">
          <cell r="E49" t="str">
            <v>CAM. PIPA IRRIGADOR - 2635</v>
          </cell>
          <cell r="F49">
            <v>210873.63600000003</v>
          </cell>
          <cell r="G49" t="str">
            <v>354 CV</v>
          </cell>
          <cell r="H49">
            <v>22000</v>
          </cell>
          <cell r="I49" t="str">
            <v>Litros</v>
          </cell>
          <cell r="K49">
            <v>7.1835641146077975</v>
          </cell>
          <cell r="L49">
            <v>0.49137905119774539</v>
          </cell>
          <cell r="M49">
            <v>0.02</v>
          </cell>
          <cell r="N49">
            <v>4.713750117426021</v>
          </cell>
          <cell r="O49">
            <v>0.49788633161108503</v>
          </cell>
          <cell r="P49">
            <v>0</v>
          </cell>
          <cell r="Q49">
            <v>0</v>
          </cell>
          <cell r="R49">
            <v>85</v>
          </cell>
        </row>
        <row r="50">
          <cell r="E50" t="str">
            <v>CAM. PIPA IRRIGADOR - 2638</v>
          </cell>
          <cell r="F50">
            <v>106258.36666666665</v>
          </cell>
          <cell r="G50" t="str">
            <v>380 CV</v>
          </cell>
          <cell r="I50" t="str">
            <v>Litros</v>
          </cell>
          <cell r="K50">
            <v>7.1835641146077975</v>
          </cell>
          <cell r="L50">
            <v>0.49137905119774539</v>
          </cell>
          <cell r="M50">
            <v>0.02</v>
          </cell>
          <cell r="N50">
            <v>4.713750117426021</v>
          </cell>
          <cell r="O50">
            <v>0.49788633161108503</v>
          </cell>
          <cell r="P50">
            <v>0</v>
          </cell>
          <cell r="Q50">
            <v>0</v>
          </cell>
          <cell r="R50">
            <v>90</v>
          </cell>
        </row>
        <row r="51">
          <cell r="E51" t="str">
            <v>CAM. PIPA LAVADOR - 1514/1614</v>
          </cell>
          <cell r="F51">
            <v>177507.16</v>
          </cell>
          <cell r="G51" t="str">
            <v>136 CV</v>
          </cell>
          <cell r="H51">
            <v>7500</v>
          </cell>
          <cell r="I51" t="str">
            <v>Litros</v>
          </cell>
          <cell r="K51">
            <v>6.2777360219981668</v>
          </cell>
          <cell r="L51">
            <v>0.7341613198900091</v>
          </cell>
          <cell r="M51">
            <v>0.02</v>
          </cell>
          <cell r="N51">
            <v>2.013263061411549</v>
          </cell>
          <cell r="O51">
            <v>2.1136571952337304</v>
          </cell>
          <cell r="P51">
            <v>0</v>
          </cell>
          <cell r="Q51">
            <v>0</v>
          </cell>
          <cell r="R51">
            <v>70</v>
          </cell>
        </row>
        <row r="52">
          <cell r="E52" t="str">
            <v xml:space="preserve">CAMINHONETE PICK-UP L200 - L200 </v>
          </cell>
          <cell r="F52">
            <v>69927.272727272721</v>
          </cell>
          <cell r="G52" t="str">
            <v>100 CV</v>
          </cell>
          <cell r="H52">
            <v>1000</v>
          </cell>
          <cell r="I52" t="str">
            <v>KG</v>
          </cell>
          <cell r="K52">
            <v>0</v>
          </cell>
          <cell r="L52">
            <v>0</v>
          </cell>
          <cell r="M52">
            <v>0.02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30</v>
          </cell>
        </row>
        <row r="53">
          <cell r="E53" t="str">
            <v>CARREGADEIRA DE PNEUS - 924G</v>
          </cell>
          <cell r="F53">
            <v>295000</v>
          </cell>
          <cell r="G53" t="str">
            <v>121 HP</v>
          </cell>
          <cell r="H53">
            <v>1.9</v>
          </cell>
          <cell r="I53" t="str">
            <v>m³</v>
          </cell>
          <cell r="K53">
            <v>10.209078611152863</v>
          </cell>
          <cell r="L53">
            <v>1.019413798286487</v>
          </cell>
          <cell r="M53">
            <v>0.02</v>
          </cell>
          <cell r="N53">
            <v>5.5701322711558703</v>
          </cell>
          <cell r="O53">
            <v>3.76</v>
          </cell>
          <cell r="P53">
            <v>0</v>
          </cell>
          <cell r="Q53">
            <v>0</v>
          </cell>
          <cell r="R53">
            <v>80</v>
          </cell>
        </row>
        <row r="54">
          <cell r="E54" t="str">
            <v>CARREGADEIRA DE PNEUS - 930T</v>
          </cell>
          <cell r="F54">
            <v>156850.37</v>
          </cell>
          <cell r="G54" t="str">
            <v>105 HP</v>
          </cell>
          <cell r="H54">
            <v>2.64</v>
          </cell>
          <cell r="I54" t="str">
            <v>m³</v>
          </cell>
          <cell r="K54">
            <v>10.209078611152863</v>
          </cell>
          <cell r="L54">
            <v>1.019413798286487</v>
          </cell>
          <cell r="M54">
            <v>0.02</v>
          </cell>
          <cell r="N54">
            <v>5.5701322711558703</v>
          </cell>
          <cell r="O54">
            <v>3.76</v>
          </cell>
          <cell r="P54">
            <v>0</v>
          </cell>
          <cell r="Q54">
            <v>0</v>
          </cell>
          <cell r="R54">
            <v>80</v>
          </cell>
        </row>
        <row r="55">
          <cell r="E55" t="str">
            <v>CARREGADEIRA DE PNEUS - 966F</v>
          </cell>
          <cell r="F55">
            <v>365709.42714285717</v>
          </cell>
          <cell r="G55" t="str">
            <v>220 HP</v>
          </cell>
          <cell r="H55">
            <v>4.5</v>
          </cell>
          <cell r="I55" t="str">
            <v>j3</v>
          </cell>
          <cell r="K55">
            <v>23.523495751690653</v>
          </cell>
          <cell r="L55">
            <v>1.2684307265475985</v>
          </cell>
          <cell r="M55">
            <v>0.02</v>
          </cell>
          <cell r="N55">
            <v>3.6832633951794698</v>
          </cell>
          <cell r="O55">
            <v>0.85559736431420141</v>
          </cell>
          <cell r="P55">
            <v>0</v>
          </cell>
          <cell r="Q55">
            <v>0</v>
          </cell>
          <cell r="R55">
            <v>90</v>
          </cell>
        </row>
        <row r="56">
          <cell r="E56" t="str">
            <v>CARREGADEIRA DE PNEUS - 980G</v>
          </cell>
          <cell r="F56">
            <v>547701.06000000006</v>
          </cell>
          <cell r="G56" t="str">
            <v>235 HP</v>
          </cell>
          <cell r="H56">
            <v>4.5</v>
          </cell>
          <cell r="I56" t="str">
            <v>j3</v>
          </cell>
          <cell r="K56">
            <v>26.720045839210155</v>
          </cell>
          <cell r="L56">
            <v>3.5401974612129758</v>
          </cell>
          <cell r="M56">
            <v>0.02</v>
          </cell>
          <cell r="N56">
            <v>33.365331452750354</v>
          </cell>
          <cell r="O56">
            <v>5.7090479548660085</v>
          </cell>
          <cell r="P56">
            <v>0</v>
          </cell>
          <cell r="Q56">
            <v>0</v>
          </cell>
          <cell r="R56">
            <v>160</v>
          </cell>
        </row>
        <row r="57">
          <cell r="E57" t="str">
            <v>CARRETA - BAÚ ESCRITÓRIO.MÓVEL - 2ER/1260</v>
          </cell>
          <cell r="F57">
            <v>111000</v>
          </cell>
          <cell r="H57">
            <v>27</v>
          </cell>
          <cell r="I57" t="str">
            <v>TON</v>
          </cell>
          <cell r="K57">
            <v>0</v>
          </cell>
          <cell r="L57">
            <v>0</v>
          </cell>
          <cell r="M57">
            <v>0.02</v>
          </cell>
          <cell r="N57">
            <v>363.25</v>
          </cell>
          <cell r="O57">
            <v>105</v>
          </cell>
          <cell r="P57">
            <v>0</v>
          </cell>
          <cell r="Q57">
            <v>0</v>
          </cell>
          <cell r="R57">
            <v>100</v>
          </cell>
        </row>
        <row r="58">
          <cell r="E58" t="str">
            <v>CARRETA - BAÚ LABORATÓRIO MÓVEL - 2ER/1260</v>
          </cell>
          <cell r="F58">
            <v>110234.88</v>
          </cell>
          <cell r="H58">
            <v>27</v>
          </cell>
          <cell r="I58" t="str">
            <v>TON</v>
          </cell>
          <cell r="K58">
            <v>0</v>
          </cell>
          <cell r="L58">
            <v>0</v>
          </cell>
          <cell r="M58">
            <v>0.02</v>
          </cell>
          <cell r="N58">
            <v>363.25</v>
          </cell>
          <cell r="O58">
            <v>105</v>
          </cell>
          <cell r="P58">
            <v>0</v>
          </cell>
          <cell r="Q58">
            <v>0</v>
          </cell>
          <cell r="R58">
            <v>75</v>
          </cell>
        </row>
        <row r="59">
          <cell r="E59" t="str">
            <v>CARRETA CARGA SECA - SR</v>
          </cell>
          <cell r="F59">
            <v>61937.345000000001</v>
          </cell>
          <cell r="H59">
            <v>27</v>
          </cell>
          <cell r="I59" t="str">
            <v>TON</v>
          </cell>
          <cell r="K59">
            <v>0</v>
          </cell>
          <cell r="L59">
            <v>0</v>
          </cell>
          <cell r="M59">
            <v>0.02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62.5</v>
          </cell>
        </row>
        <row r="60">
          <cell r="E60" t="str">
            <v>CARRETA PRANCHA - SEB/SR/C</v>
          </cell>
          <cell r="F60">
            <v>66825.755000000005</v>
          </cell>
          <cell r="H60">
            <v>50</v>
          </cell>
          <cell r="I60" t="str">
            <v>TON</v>
          </cell>
          <cell r="K60">
            <v>0</v>
          </cell>
          <cell r="L60">
            <v>0</v>
          </cell>
          <cell r="M60">
            <v>0.02</v>
          </cell>
          <cell r="N60">
            <v>95.06</v>
          </cell>
          <cell r="P60">
            <v>0</v>
          </cell>
          <cell r="Q60">
            <v>0</v>
          </cell>
          <cell r="R60">
            <v>80</v>
          </cell>
        </row>
        <row r="61">
          <cell r="E61" t="str">
            <v>CARRETA SILO DOSADOR - SR</v>
          </cell>
          <cell r="F61">
            <v>7500</v>
          </cell>
          <cell r="H61">
            <v>27</v>
          </cell>
          <cell r="I61" t="str">
            <v>TON</v>
          </cell>
          <cell r="K61">
            <v>0</v>
          </cell>
          <cell r="L61">
            <v>0</v>
          </cell>
          <cell r="M61">
            <v>0.02</v>
          </cell>
          <cell r="N61">
            <v>95.06</v>
          </cell>
          <cell r="P61">
            <v>0</v>
          </cell>
          <cell r="Q61">
            <v>0</v>
          </cell>
          <cell r="R61">
            <v>0</v>
          </cell>
        </row>
        <row r="62">
          <cell r="E62" t="str">
            <v>CARRETA TANQUE ABASTECEDOR - SRT TQ</v>
          </cell>
          <cell r="F62">
            <v>41346.666666666664</v>
          </cell>
          <cell r="H62">
            <v>30</v>
          </cell>
          <cell r="I62" t="str">
            <v>TON</v>
          </cell>
          <cell r="K62">
            <v>0</v>
          </cell>
          <cell r="L62">
            <v>0</v>
          </cell>
          <cell r="M62">
            <v>0.02</v>
          </cell>
          <cell r="N62">
            <v>95.06</v>
          </cell>
          <cell r="P62">
            <v>0</v>
          </cell>
          <cell r="Q62">
            <v>0</v>
          </cell>
          <cell r="R62">
            <v>50</v>
          </cell>
        </row>
        <row r="63">
          <cell r="E63" t="str">
            <v>CARRETA TANQUE ASFALTO - SCHAFFNER</v>
          </cell>
          <cell r="F63">
            <v>43317.82</v>
          </cell>
          <cell r="H63">
            <v>27</v>
          </cell>
          <cell r="I63" t="str">
            <v>TON</v>
          </cell>
          <cell r="K63">
            <v>0</v>
          </cell>
          <cell r="L63">
            <v>0</v>
          </cell>
          <cell r="M63">
            <v>0.02</v>
          </cell>
          <cell r="N63">
            <v>95.06</v>
          </cell>
          <cell r="P63">
            <v>0</v>
          </cell>
          <cell r="Q63">
            <v>0</v>
          </cell>
          <cell r="R63">
            <v>0</v>
          </cell>
        </row>
        <row r="64">
          <cell r="E64" t="str">
            <v>CARRETA TANQUE PARA C.A.P - SR</v>
          </cell>
          <cell r="F64">
            <v>63317.82</v>
          </cell>
          <cell r="H64">
            <v>27</v>
          </cell>
          <cell r="I64" t="str">
            <v>TON</v>
          </cell>
          <cell r="K64">
            <v>0</v>
          </cell>
          <cell r="L64">
            <v>0</v>
          </cell>
          <cell r="M64">
            <v>0.02</v>
          </cell>
          <cell r="N64">
            <v>95.06</v>
          </cell>
          <cell r="P64">
            <v>0</v>
          </cell>
          <cell r="Q64">
            <v>0</v>
          </cell>
          <cell r="R64">
            <v>0</v>
          </cell>
        </row>
        <row r="65">
          <cell r="E65" t="str">
            <v>CAVALO MECÂNICO - N10/NL10 + CARRETA PRANCHA</v>
          </cell>
          <cell r="F65">
            <v>153411.16250000001</v>
          </cell>
          <cell r="G65" t="str">
            <v>340 CV</v>
          </cell>
          <cell r="H65">
            <v>45</v>
          </cell>
          <cell r="I65" t="str">
            <v>TON</v>
          </cell>
          <cell r="K65">
            <v>11.789207317073171</v>
          </cell>
          <cell r="L65">
            <v>0.60096689895470379</v>
          </cell>
          <cell r="M65">
            <v>0.02</v>
          </cell>
          <cell r="N65">
            <v>9.6239808362369317</v>
          </cell>
          <cell r="O65">
            <v>5.0853658536585362</v>
          </cell>
          <cell r="P65">
            <v>0</v>
          </cell>
          <cell r="Q65">
            <v>0</v>
          </cell>
          <cell r="R65">
            <v>0</v>
          </cell>
        </row>
        <row r="66">
          <cell r="E66" t="str">
            <v>CAVALO MECÂNICO - NH12/FH12</v>
          </cell>
          <cell r="F66">
            <v>233333.76500000001</v>
          </cell>
          <cell r="G66" t="str">
            <v>420 CV</v>
          </cell>
          <cell r="H66">
            <v>100</v>
          </cell>
          <cell r="I66" t="str">
            <v>TON</v>
          </cell>
          <cell r="K66">
            <v>11.789207317073171</v>
          </cell>
          <cell r="L66">
            <v>0.60096689895470379</v>
          </cell>
          <cell r="M66">
            <v>0.02</v>
          </cell>
          <cell r="N66">
            <v>9.6239808362369317</v>
          </cell>
          <cell r="O66">
            <v>5.0853658536585362</v>
          </cell>
          <cell r="P66">
            <v>0</v>
          </cell>
          <cell r="Q66">
            <v>0</v>
          </cell>
          <cell r="R66">
            <v>0</v>
          </cell>
        </row>
        <row r="67">
          <cell r="E67" t="str">
            <v>CENTRAL CONCRETO - DELTA - Dosadora</v>
          </cell>
          <cell r="F67">
            <v>154260.45000000001</v>
          </cell>
          <cell r="G67" t="str">
            <v>27 CV</v>
          </cell>
          <cell r="H67" t="str">
            <v>25/30</v>
          </cell>
          <cell r="I67" t="str">
            <v>m³/h</v>
          </cell>
          <cell r="K67">
            <v>0</v>
          </cell>
          <cell r="L67">
            <v>0</v>
          </cell>
          <cell r="M67">
            <v>0.02</v>
          </cell>
          <cell r="N67">
            <v>9.145092618979767</v>
          </cell>
          <cell r="O67">
            <v>3.6944941578797379</v>
          </cell>
          <cell r="P67">
            <v>0</v>
          </cell>
          <cell r="Q67">
            <v>0</v>
          </cell>
          <cell r="R67">
            <v>75</v>
          </cell>
        </row>
        <row r="68">
          <cell r="E68" t="str">
            <v>CENTRAL CONCRETO - M-2 - Misturadora</v>
          </cell>
          <cell r="F68">
            <v>76464.100000000006</v>
          </cell>
          <cell r="H68" t="str">
            <v>94/117</v>
          </cell>
          <cell r="I68" t="str">
            <v>m³/h</v>
          </cell>
          <cell r="M68">
            <v>0.02</v>
          </cell>
          <cell r="O68">
            <v>0</v>
          </cell>
          <cell r="P68">
            <v>0</v>
          </cell>
          <cell r="Q68">
            <v>0</v>
          </cell>
          <cell r="R68">
            <v>200</v>
          </cell>
        </row>
        <row r="69">
          <cell r="E69" t="str">
            <v>CENTRAL CONCRETO - USP4 - Dosadora</v>
          </cell>
          <cell r="F69">
            <v>374189.33</v>
          </cell>
          <cell r="G69" t="str">
            <v>45 CV</v>
          </cell>
          <cell r="H69" t="str">
            <v>50/90</v>
          </cell>
          <cell r="I69" t="str">
            <v>m³/h</v>
          </cell>
          <cell r="K69">
            <v>0</v>
          </cell>
          <cell r="L69">
            <v>0</v>
          </cell>
          <cell r="M69">
            <v>0.02</v>
          </cell>
          <cell r="N69">
            <v>9.145092618979767</v>
          </cell>
          <cell r="O69">
            <v>3.6944941578797379</v>
          </cell>
          <cell r="P69">
            <v>0</v>
          </cell>
          <cell r="Q69">
            <v>0</v>
          </cell>
          <cell r="R69">
            <v>100</v>
          </cell>
        </row>
        <row r="70">
          <cell r="E70" t="str">
            <v>COMPRESSOR DE AR PORTÁTIL - 900Q</v>
          </cell>
          <cell r="F70">
            <v>69408.259999999995</v>
          </cell>
          <cell r="G70" t="str">
            <v>270 CV</v>
          </cell>
          <cell r="H70">
            <v>7</v>
          </cell>
          <cell r="I70" t="str">
            <v>Bar</v>
          </cell>
          <cell r="K70">
            <v>22.369886110106119</v>
          </cell>
          <cell r="L70">
            <v>1.4012873271869082</v>
          </cell>
          <cell r="M70">
            <v>0.02</v>
          </cell>
          <cell r="N70">
            <v>3.063303225127723</v>
          </cell>
          <cell r="O70">
            <v>1.99364166701641E-2</v>
          </cell>
          <cell r="P70">
            <v>0</v>
          </cell>
          <cell r="Q70">
            <v>0</v>
          </cell>
          <cell r="R70">
            <v>65</v>
          </cell>
        </row>
        <row r="71">
          <cell r="E71" t="str">
            <v>COMPRESSOR DE AR PORTÁTIL - 950DUH</v>
          </cell>
          <cell r="F71">
            <v>48656</v>
          </cell>
          <cell r="G71" t="str">
            <v>450 CV</v>
          </cell>
          <cell r="H71">
            <v>950</v>
          </cell>
          <cell r="I71" t="str">
            <v>PCM</v>
          </cell>
          <cell r="K71">
            <v>22.369886110106119</v>
          </cell>
          <cell r="L71">
            <v>1.4012873271869082</v>
          </cell>
          <cell r="M71">
            <v>0.02</v>
          </cell>
          <cell r="N71">
            <v>3.063303225127723</v>
          </cell>
          <cell r="O71">
            <v>1.99364166701641E-2</v>
          </cell>
          <cell r="P71">
            <v>0</v>
          </cell>
          <cell r="Q71">
            <v>0</v>
          </cell>
          <cell r="R71">
            <v>75</v>
          </cell>
        </row>
        <row r="72">
          <cell r="E72" t="str">
            <v>COMPRESSOR DE AR PORTÁTIL - XA 175 PD</v>
          </cell>
          <cell r="F72">
            <v>42730.25</v>
          </cell>
          <cell r="G72" t="str">
            <v>111 CV</v>
          </cell>
          <cell r="H72">
            <v>350</v>
          </cell>
          <cell r="I72" t="str">
            <v>PCM</v>
          </cell>
          <cell r="K72">
            <v>22.369886110106119</v>
          </cell>
          <cell r="L72">
            <v>1.4012873271869082</v>
          </cell>
          <cell r="M72">
            <v>0.02</v>
          </cell>
          <cell r="N72">
            <v>3.063303225127723</v>
          </cell>
          <cell r="O72">
            <v>1.99364166701641E-2</v>
          </cell>
          <cell r="P72">
            <v>0</v>
          </cell>
          <cell r="Q72">
            <v>0</v>
          </cell>
          <cell r="R72">
            <v>30</v>
          </cell>
        </row>
        <row r="73">
          <cell r="E73" t="str">
            <v>COMPRESSOR DE AR PORTÁTIL - XA160</v>
          </cell>
          <cell r="F73">
            <v>56824.393333333333</v>
          </cell>
          <cell r="G73" t="str">
            <v>79 CV</v>
          </cell>
          <cell r="H73">
            <v>335</v>
          </cell>
          <cell r="I73" t="str">
            <v>PCM</v>
          </cell>
          <cell r="K73">
            <v>22.369886110106119</v>
          </cell>
          <cell r="L73">
            <v>1.4012873271869082</v>
          </cell>
          <cell r="M73">
            <v>0.02</v>
          </cell>
          <cell r="N73">
            <v>3.063303225127723</v>
          </cell>
          <cell r="O73">
            <v>1.99364166701641E-2</v>
          </cell>
          <cell r="P73">
            <v>0</v>
          </cell>
          <cell r="Q73">
            <v>0</v>
          </cell>
          <cell r="R73">
            <v>30</v>
          </cell>
        </row>
        <row r="74">
          <cell r="E74" t="str">
            <v>COMPRESSOR DE AR PORTÁTIL - XA360</v>
          </cell>
          <cell r="F74">
            <v>87112.58</v>
          </cell>
          <cell r="G74" t="str">
            <v>269 CV</v>
          </cell>
          <cell r="H74">
            <v>760</v>
          </cell>
          <cell r="I74" t="str">
            <v>PCM</v>
          </cell>
          <cell r="K74">
            <v>22.369886110106119</v>
          </cell>
          <cell r="L74">
            <v>1.4012873271869082</v>
          </cell>
          <cell r="M74">
            <v>0.02</v>
          </cell>
          <cell r="N74">
            <v>3.063303225127723</v>
          </cell>
          <cell r="O74">
            <v>1.99364166701641E-2</v>
          </cell>
          <cell r="P74">
            <v>0</v>
          </cell>
          <cell r="Q74">
            <v>0</v>
          </cell>
          <cell r="R74">
            <v>50</v>
          </cell>
        </row>
        <row r="75">
          <cell r="E75" t="str">
            <v>COMPRESSOR DE AR PORTÁTIL - XAS420</v>
          </cell>
          <cell r="F75">
            <v>162846.15384615384</v>
          </cell>
          <cell r="G75" t="str">
            <v>250 CV</v>
          </cell>
          <cell r="H75">
            <v>100</v>
          </cell>
          <cell r="I75" t="str">
            <v>PCM</v>
          </cell>
          <cell r="K75">
            <v>22.369886110106119</v>
          </cell>
          <cell r="L75">
            <v>1.4012873271869082</v>
          </cell>
          <cell r="M75">
            <v>0.02</v>
          </cell>
          <cell r="N75">
            <v>3.063303225127723</v>
          </cell>
          <cell r="O75">
            <v>1.99364166701641E-2</v>
          </cell>
          <cell r="P75">
            <v>0</v>
          </cell>
          <cell r="Q75">
            <v>0</v>
          </cell>
          <cell r="R75">
            <v>65</v>
          </cell>
        </row>
        <row r="76">
          <cell r="E76" t="str">
            <v>CONJ.BRIT.MÓVEL - IBP752</v>
          </cell>
          <cell r="F76">
            <v>1106539.56</v>
          </cell>
          <cell r="G76" t="str">
            <v>100 CV</v>
          </cell>
          <cell r="H76" t="str">
            <v>60/120</v>
          </cell>
          <cell r="I76" t="str">
            <v>t/h</v>
          </cell>
          <cell r="K76">
            <v>0</v>
          </cell>
          <cell r="L76">
            <v>0.70729334840167912</v>
          </cell>
          <cell r="M76">
            <v>0.02</v>
          </cell>
          <cell r="N76">
            <v>21.272499596383597</v>
          </cell>
          <cell r="O76">
            <v>9.58</v>
          </cell>
          <cell r="P76">
            <v>0</v>
          </cell>
          <cell r="Q76">
            <v>0</v>
          </cell>
          <cell r="R76">
            <v>250</v>
          </cell>
        </row>
        <row r="77">
          <cell r="E77" t="str">
            <v>DISTR. AGREGADOS PROPELIDO - SD-1</v>
          </cell>
          <cell r="F77">
            <v>60982.906666666669</v>
          </cell>
          <cell r="G77" t="str">
            <v>98 CV</v>
          </cell>
          <cell r="M77">
            <v>0.02</v>
          </cell>
          <cell r="O77">
            <v>0</v>
          </cell>
          <cell r="P77">
            <v>0</v>
          </cell>
          <cell r="Q77">
            <v>0</v>
          </cell>
          <cell r="R77">
            <v>6</v>
          </cell>
        </row>
        <row r="78">
          <cell r="E78" t="str">
            <v>ESCAV. HIDRÁULICA - 235C</v>
          </cell>
          <cell r="F78">
            <v>760316.38</v>
          </cell>
          <cell r="G78" t="str">
            <v>250 HP</v>
          </cell>
          <cell r="H78">
            <v>2.2999999999999998</v>
          </cell>
          <cell r="K78">
            <v>0</v>
          </cell>
          <cell r="L78">
            <v>0</v>
          </cell>
          <cell r="M78">
            <v>0.02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180</v>
          </cell>
        </row>
        <row r="79">
          <cell r="E79" t="str">
            <v>ESCAV. HIDRÁULICA - 320BL</v>
          </cell>
          <cell r="F79">
            <v>338226.73499999999</v>
          </cell>
          <cell r="G79" t="str">
            <v>128 HP</v>
          </cell>
          <cell r="H79">
            <v>1.75</v>
          </cell>
          <cell r="I79" t="str">
            <v>j3</v>
          </cell>
          <cell r="K79">
            <v>15.554811930091187</v>
          </cell>
          <cell r="L79">
            <v>1.999034954407295</v>
          </cell>
          <cell r="M79">
            <v>0.02</v>
          </cell>
          <cell r="N79">
            <v>24.080051291793314</v>
          </cell>
          <cell r="O79">
            <v>1.9959118541033438</v>
          </cell>
          <cell r="P79">
            <v>0</v>
          </cell>
          <cell r="Q79">
            <v>0</v>
          </cell>
          <cell r="R79">
            <v>97</v>
          </cell>
        </row>
        <row r="80">
          <cell r="E80" t="str">
            <v>ESCAV. HIDRÁULICA - 330 CL</v>
          </cell>
          <cell r="F80">
            <v>265629.34285714285</v>
          </cell>
          <cell r="G80" t="str">
            <v>247 HP</v>
          </cell>
          <cell r="H80">
            <v>2.6999999999999997</v>
          </cell>
          <cell r="I80" t="str">
            <v>m³</v>
          </cell>
          <cell r="K80">
            <v>30.746716193922914</v>
          </cell>
          <cell r="L80">
            <v>3.4749022078635874</v>
          </cell>
          <cell r="M80">
            <v>0.02</v>
          </cell>
          <cell r="N80">
            <v>35.785874767081786</v>
          </cell>
          <cell r="O80">
            <v>4.0087268925023798</v>
          </cell>
          <cell r="P80">
            <v>0</v>
          </cell>
          <cell r="Q80">
            <v>0</v>
          </cell>
          <cell r="R80">
            <v>180</v>
          </cell>
        </row>
        <row r="81">
          <cell r="E81" t="str">
            <v>ESCAV. HIDRÁULICA - 330 DL</v>
          </cell>
          <cell r="F81">
            <v>870200</v>
          </cell>
          <cell r="G81" t="str">
            <v>268 HP</v>
          </cell>
          <cell r="H81">
            <v>2.4</v>
          </cell>
          <cell r="I81" t="str">
            <v>m³</v>
          </cell>
          <cell r="K81">
            <v>30.746716193922914</v>
          </cell>
          <cell r="L81">
            <v>3.4749022078635874</v>
          </cell>
          <cell r="M81">
            <v>0.02</v>
          </cell>
          <cell r="N81">
            <v>35.785874767081786</v>
          </cell>
          <cell r="O81">
            <v>4.0087268925023798</v>
          </cell>
          <cell r="P81">
            <v>0</v>
          </cell>
          <cell r="Q81">
            <v>0</v>
          </cell>
          <cell r="R81">
            <v>180</v>
          </cell>
        </row>
        <row r="82">
          <cell r="E82" t="str">
            <v>ESCAV. HIDRÁULICA - 345 BL</v>
          </cell>
          <cell r="F82">
            <v>469724.77</v>
          </cell>
          <cell r="G82" t="str">
            <v>247 HP</v>
          </cell>
          <cell r="H82">
            <v>2.8200000000000003</v>
          </cell>
          <cell r="I82" t="str">
            <v>m³</v>
          </cell>
          <cell r="K82">
            <v>39.969735863714554</v>
          </cell>
          <cell r="L82">
            <v>3.257895788247045</v>
          </cell>
          <cell r="M82">
            <v>0.02</v>
          </cell>
          <cell r="N82">
            <v>26.296562066478003</v>
          </cell>
          <cell r="O82">
            <v>8.6622293435436433</v>
          </cell>
          <cell r="P82">
            <v>0</v>
          </cell>
          <cell r="Q82">
            <v>0</v>
          </cell>
          <cell r="R82">
            <v>210</v>
          </cell>
        </row>
        <row r="83">
          <cell r="E83" t="str">
            <v>ESCAV. HIDRÁULICA - 345 CL</v>
          </cell>
          <cell r="F83">
            <v>874912.5</v>
          </cell>
          <cell r="G83" t="str">
            <v>321 HP</v>
          </cell>
          <cell r="H83">
            <v>3</v>
          </cell>
          <cell r="I83" t="str">
            <v>m³</v>
          </cell>
          <cell r="K83">
            <v>39.969735863714554</v>
          </cell>
          <cell r="L83">
            <v>3.257895788247045</v>
          </cell>
          <cell r="M83">
            <v>0.02</v>
          </cell>
          <cell r="N83">
            <v>26.296562066478003</v>
          </cell>
          <cell r="O83">
            <v>8.6622293435436433</v>
          </cell>
          <cell r="P83">
            <v>0</v>
          </cell>
          <cell r="Q83">
            <v>0</v>
          </cell>
          <cell r="R83">
            <v>210</v>
          </cell>
        </row>
        <row r="84">
          <cell r="E84" t="str">
            <v>ESCAV. HIDRÁULICA - 375L</v>
          </cell>
          <cell r="F84">
            <v>875887.69</v>
          </cell>
          <cell r="K84">
            <v>49.912384327623549</v>
          </cell>
          <cell r="L84">
            <v>12.720082693443592</v>
          </cell>
          <cell r="M84">
            <v>0.02</v>
          </cell>
          <cell r="N84">
            <v>81.650813152195312</v>
          </cell>
          <cell r="O84">
            <v>10.335701909824769</v>
          </cell>
          <cell r="P84">
            <v>0</v>
          </cell>
          <cell r="Q84">
            <v>0</v>
          </cell>
          <cell r="R84">
            <v>270</v>
          </cell>
        </row>
        <row r="85">
          <cell r="E85" t="str">
            <v>ESTAÇÃO TOTAL + NÍVEL E ACESSÓRIOS</v>
          </cell>
          <cell r="M85">
            <v>0.02</v>
          </cell>
          <cell r="R85">
            <v>0</v>
          </cell>
        </row>
        <row r="86">
          <cell r="E86" t="str">
            <v>SERRA DE DISCO DIAMANTADA</v>
          </cell>
          <cell r="M86">
            <v>0.02</v>
          </cell>
          <cell r="R86">
            <v>0</v>
          </cell>
        </row>
        <row r="87">
          <cell r="E87" t="str">
            <v>ACABADORA DE CONCRETO WIRTGEN SP850</v>
          </cell>
          <cell r="F87">
            <v>5500000</v>
          </cell>
          <cell r="G87">
            <v>171</v>
          </cell>
          <cell r="H87">
            <v>100</v>
          </cell>
          <cell r="I87" t="str">
            <v>M3</v>
          </cell>
          <cell r="K87">
            <v>60</v>
          </cell>
          <cell r="L87">
            <v>0</v>
          </cell>
          <cell r="M87">
            <v>0.02</v>
          </cell>
          <cell r="N87">
            <v>176</v>
          </cell>
          <cell r="O87">
            <v>0</v>
          </cell>
          <cell r="R87">
            <v>0</v>
          </cell>
        </row>
        <row r="88">
          <cell r="E88" t="str">
            <v>ACABADORA DE CONCRETO SP500 (3m)</v>
          </cell>
          <cell r="F88">
            <v>5500000</v>
          </cell>
          <cell r="G88">
            <v>171</v>
          </cell>
          <cell r="H88">
            <v>100</v>
          </cell>
          <cell r="I88" t="str">
            <v>M3</v>
          </cell>
          <cell r="K88">
            <v>60</v>
          </cell>
          <cell r="L88">
            <v>0</v>
          </cell>
          <cell r="M88">
            <v>0.02</v>
          </cell>
          <cell r="N88">
            <v>176</v>
          </cell>
          <cell r="O88">
            <v>0</v>
          </cell>
          <cell r="R88">
            <v>0</v>
          </cell>
        </row>
        <row r="89">
          <cell r="E89" t="str">
            <v>FRESADORA</v>
          </cell>
          <cell r="M89">
            <v>0.02</v>
          </cell>
          <cell r="O89">
            <v>0</v>
          </cell>
          <cell r="R89">
            <v>0</v>
          </cell>
        </row>
        <row r="90">
          <cell r="E90" t="str">
            <v>GRUPO GERADOR - 145 A 162 KVA</v>
          </cell>
          <cell r="F90">
            <v>12911.395</v>
          </cell>
          <cell r="G90" t="str">
            <v>145 A 162 KVA</v>
          </cell>
          <cell r="K90">
            <v>14.338823142669296</v>
          </cell>
          <cell r="L90">
            <v>0.57198115275038353</v>
          </cell>
          <cell r="M90">
            <v>0.02</v>
          </cell>
          <cell r="N90">
            <v>2.0361560376944992</v>
          </cell>
          <cell r="O90">
            <v>0</v>
          </cell>
          <cell r="P90">
            <v>0</v>
          </cell>
          <cell r="Q90">
            <v>0</v>
          </cell>
          <cell r="R90">
            <v>23.25</v>
          </cell>
        </row>
        <row r="91">
          <cell r="E91" t="str">
            <v>GRUPO GERADOR - 395 KVA</v>
          </cell>
          <cell r="F91">
            <v>63025.34</v>
          </cell>
          <cell r="G91" t="str">
            <v>395 KVA</v>
          </cell>
          <cell r="K91">
            <v>14.338823142669296</v>
          </cell>
          <cell r="L91">
            <v>0.57198115275038353</v>
          </cell>
          <cell r="M91">
            <v>0.02</v>
          </cell>
          <cell r="N91">
            <v>2.0361560376944992</v>
          </cell>
          <cell r="O91">
            <v>0</v>
          </cell>
          <cell r="P91">
            <v>0</v>
          </cell>
          <cell r="Q91">
            <v>0</v>
          </cell>
          <cell r="R91">
            <v>43.75</v>
          </cell>
        </row>
        <row r="92">
          <cell r="E92" t="str">
            <v>GRUPO GERADOR - 40 A 84 KVA</v>
          </cell>
          <cell r="F92">
            <v>19064.046000000002</v>
          </cell>
          <cell r="G92" t="str">
            <v>40 A 87 KVA</v>
          </cell>
          <cell r="K92">
            <v>14.338823142669296</v>
          </cell>
          <cell r="L92">
            <v>0.57198115275038353</v>
          </cell>
          <cell r="M92">
            <v>0.02</v>
          </cell>
          <cell r="N92">
            <v>2.0361560376944992</v>
          </cell>
          <cell r="O92">
            <v>0</v>
          </cell>
          <cell r="P92">
            <v>0</v>
          </cell>
          <cell r="Q92">
            <v>0</v>
          </cell>
          <cell r="R92">
            <v>18.25</v>
          </cell>
        </row>
        <row r="93">
          <cell r="E93" t="str">
            <v>GRUPO GERADOR - 450 KVA</v>
          </cell>
          <cell r="F93">
            <v>21639.75</v>
          </cell>
          <cell r="G93" t="str">
            <v>450 KVA</v>
          </cell>
          <cell r="K93">
            <v>14.338823142669296</v>
          </cell>
          <cell r="L93">
            <v>0.57198115275038353</v>
          </cell>
          <cell r="M93">
            <v>0.02</v>
          </cell>
          <cell r="N93">
            <v>2.0361560376944992</v>
          </cell>
          <cell r="O93">
            <v>0</v>
          </cell>
          <cell r="P93">
            <v>0</v>
          </cell>
          <cell r="Q93">
            <v>0</v>
          </cell>
          <cell r="R93">
            <v>57.25</v>
          </cell>
        </row>
        <row r="94">
          <cell r="E94" t="str">
            <v>MOTO SCRAPER - 621R</v>
          </cell>
          <cell r="F94">
            <v>946736.61</v>
          </cell>
          <cell r="G94" t="str">
            <v>270 HP</v>
          </cell>
          <cell r="H94">
            <v>15.300000000000002</v>
          </cell>
          <cell r="I94" t="str">
            <v>m³</v>
          </cell>
          <cell r="K94">
            <v>24.247004234297815</v>
          </cell>
          <cell r="L94">
            <v>2.4335391672547635</v>
          </cell>
          <cell r="M94">
            <v>0.02</v>
          </cell>
          <cell r="N94">
            <v>9.6835497529992942</v>
          </cell>
          <cell r="O94">
            <v>0.49297275329986495</v>
          </cell>
          <cell r="P94">
            <v>0</v>
          </cell>
          <cell r="Q94">
            <v>0</v>
          </cell>
          <cell r="R94">
            <v>130</v>
          </cell>
        </row>
        <row r="95">
          <cell r="E95" t="str">
            <v>MOTO SCRAPER - 631E</v>
          </cell>
          <cell r="F95">
            <v>1246743.9237500001</v>
          </cell>
          <cell r="G95" t="str">
            <v>450 HP</v>
          </cell>
          <cell r="H95">
            <v>23</v>
          </cell>
          <cell r="I95" t="str">
            <v>m³</v>
          </cell>
          <cell r="K95">
            <v>42.678731023581228</v>
          </cell>
          <cell r="L95">
            <v>5.6509066061874851</v>
          </cell>
          <cell r="M95">
            <v>0.02</v>
          </cell>
          <cell r="N95">
            <v>33.043839264945333</v>
          </cell>
          <cell r="O95">
            <v>17.141822516864387</v>
          </cell>
          <cell r="P95">
            <v>0</v>
          </cell>
          <cell r="Q95">
            <v>0</v>
          </cell>
          <cell r="R95">
            <v>200</v>
          </cell>
        </row>
        <row r="96">
          <cell r="E96" t="str">
            <v>MOTONIVELADORA - 140G</v>
          </cell>
          <cell r="F96">
            <v>509106.06599999999</v>
          </cell>
          <cell r="K96">
            <v>19.218840453356584</v>
          </cell>
          <cell r="L96">
            <v>2.9134699215344382</v>
          </cell>
          <cell r="M96">
            <v>0.02</v>
          </cell>
          <cell r="N96">
            <v>31.256634699215351</v>
          </cell>
          <cell r="O96">
            <v>5.7445161290322577</v>
          </cell>
          <cell r="P96">
            <v>0</v>
          </cell>
          <cell r="Q96">
            <v>0</v>
          </cell>
          <cell r="R96">
            <v>110</v>
          </cell>
        </row>
        <row r="97">
          <cell r="E97" t="str">
            <v>MOTONIVELADORA - 140H</v>
          </cell>
          <cell r="F97">
            <v>236990.88384615385</v>
          </cell>
          <cell r="G97" t="str">
            <v>185 HP</v>
          </cell>
          <cell r="K97">
            <v>20.841287884571344</v>
          </cell>
          <cell r="L97">
            <v>1.6340911519963353</v>
          </cell>
          <cell r="M97">
            <v>0.02</v>
          </cell>
          <cell r="N97">
            <v>11.19527139476296</v>
          </cell>
          <cell r="O97">
            <v>4.4000000000000004</v>
          </cell>
          <cell r="P97">
            <v>0</v>
          </cell>
          <cell r="Q97">
            <v>0</v>
          </cell>
          <cell r="R97">
            <v>120</v>
          </cell>
        </row>
        <row r="98">
          <cell r="E98" t="str">
            <v>MOTONIVELADORA - 140M</v>
          </cell>
          <cell r="F98">
            <v>663200</v>
          </cell>
          <cell r="G98" t="str">
            <v>218 HP</v>
          </cell>
          <cell r="K98">
            <v>19.230419834710744</v>
          </cell>
          <cell r="L98">
            <v>0.64877355371900824</v>
          </cell>
          <cell r="M98">
            <v>0.02</v>
          </cell>
          <cell r="N98">
            <v>4.3000661157024798</v>
          </cell>
          <cell r="O98">
            <v>1.5100628099173552</v>
          </cell>
          <cell r="P98">
            <v>0</v>
          </cell>
          <cell r="Q98">
            <v>0</v>
          </cell>
          <cell r="R98">
            <v>130</v>
          </cell>
        </row>
        <row r="99">
          <cell r="E99" t="str">
            <v>ÔNIBUS URBANO</v>
          </cell>
          <cell r="M99">
            <v>0.02</v>
          </cell>
          <cell r="O99">
            <v>0</v>
          </cell>
          <cell r="R99">
            <v>17.5</v>
          </cell>
        </row>
        <row r="100">
          <cell r="E100" t="str">
            <v>PERFURATRIZ - PW5000</v>
          </cell>
          <cell r="F100">
            <v>0</v>
          </cell>
          <cell r="K100">
            <v>0.02</v>
          </cell>
          <cell r="L100">
            <v>0.44</v>
          </cell>
          <cell r="M100">
            <v>0.02</v>
          </cell>
          <cell r="N100">
            <v>6.56</v>
          </cell>
          <cell r="O100">
            <v>0.53</v>
          </cell>
          <cell r="P100">
            <v>0</v>
          </cell>
          <cell r="Q100">
            <v>0</v>
          </cell>
          <cell r="R100">
            <v>50</v>
          </cell>
        </row>
        <row r="101">
          <cell r="E101" t="str">
            <v>PERFURATRIZ - PW-DTH 5000</v>
          </cell>
          <cell r="F101">
            <v>0</v>
          </cell>
          <cell r="K101">
            <v>0.02</v>
          </cell>
          <cell r="L101">
            <v>0.44</v>
          </cell>
          <cell r="M101">
            <v>0.02</v>
          </cell>
          <cell r="N101">
            <v>6.56</v>
          </cell>
          <cell r="O101">
            <v>0.53</v>
          </cell>
          <cell r="P101">
            <v>0</v>
          </cell>
          <cell r="Q101">
            <v>0</v>
          </cell>
          <cell r="R101">
            <v>50</v>
          </cell>
        </row>
        <row r="102">
          <cell r="E102" t="str">
            <v>PERFURATRIZ - PWH 5000</v>
          </cell>
          <cell r="F102">
            <v>72596.153846153844</v>
          </cell>
          <cell r="H102">
            <v>710</v>
          </cell>
          <cell r="I102" t="str">
            <v>PCM</v>
          </cell>
          <cell r="K102">
            <v>0.02</v>
          </cell>
          <cell r="L102">
            <v>0.44</v>
          </cell>
          <cell r="M102">
            <v>0.02</v>
          </cell>
          <cell r="N102">
            <v>6.56</v>
          </cell>
          <cell r="O102">
            <v>0.53</v>
          </cell>
          <cell r="P102">
            <v>0</v>
          </cell>
          <cell r="Q102">
            <v>0</v>
          </cell>
          <cell r="R102">
            <v>50</v>
          </cell>
        </row>
        <row r="103">
          <cell r="E103" t="str">
            <v>PERFURATRIZ - RANGER 500</v>
          </cell>
          <cell r="F103">
            <v>784665</v>
          </cell>
          <cell r="K103">
            <v>20.065675105485234</v>
          </cell>
          <cell r="L103">
            <v>7.5012142522269105</v>
          </cell>
          <cell r="M103">
            <v>0.02</v>
          </cell>
          <cell r="N103">
            <v>80.592182372245659</v>
          </cell>
          <cell r="O103">
            <v>1.3404969526488513</v>
          </cell>
          <cell r="P103">
            <v>0</v>
          </cell>
          <cell r="Q103">
            <v>0</v>
          </cell>
          <cell r="R103">
            <v>0</v>
          </cell>
        </row>
        <row r="104">
          <cell r="E104" t="str">
            <v>PERFURATRIZ - RANGER 700.2</v>
          </cell>
          <cell r="F104">
            <v>899395</v>
          </cell>
          <cell r="K104">
            <v>20.065675105485234</v>
          </cell>
          <cell r="L104">
            <v>7.5012142522269105</v>
          </cell>
          <cell r="M104">
            <v>0.02</v>
          </cell>
          <cell r="N104">
            <v>80.592182372245659</v>
          </cell>
          <cell r="O104">
            <v>1.3404969526488513</v>
          </cell>
          <cell r="P104">
            <v>0</v>
          </cell>
          <cell r="Q104">
            <v>0</v>
          </cell>
          <cell r="R104">
            <v>0</v>
          </cell>
        </row>
        <row r="105">
          <cell r="E105" t="str">
            <v>RECICLADORA</v>
          </cell>
          <cell r="J105">
            <v>100</v>
          </cell>
          <cell r="M105">
            <v>0.02</v>
          </cell>
          <cell r="O105">
            <v>0</v>
          </cell>
        </row>
        <row r="106">
          <cell r="E106" t="str">
            <v>REBOQUE DOLLY - 2E 5RODA</v>
          </cell>
          <cell r="F106">
            <v>49392</v>
          </cell>
          <cell r="H106">
            <v>35</v>
          </cell>
          <cell r="I106" t="str">
            <v>TON</v>
          </cell>
          <cell r="K106">
            <v>0</v>
          </cell>
          <cell r="L106">
            <v>0</v>
          </cell>
          <cell r="M106">
            <v>0.02</v>
          </cell>
          <cell r="N106">
            <v>95.06</v>
          </cell>
          <cell r="O106">
            <v>3082</v>
          </cell>
          <cell r="P106">
            <v>0</v>
          </cell>
          <cell r="Q106">
            <v>0</v>
          </cell>
          <cell r="R106">
            <v>0</v>
          </cell>
        </row>
        <row r="107">
          <cell r="E107" t="str">
            <v>RETRO ESCAVADEIRA</v>
          </cell>
          <cell r="K107">
            <v>0</v>
          </cell>
          <cell r="L107">
            <v>0</v>
          </cell>
          <cell r="M107">
            <v>0.02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40</v>
          </cell>
        </row>
        <row r="108">
          <cell r="E108" t="str">
            <v>ROLO DE PNEUS PC AUTO PROPULSOR - CP 271</v>
          </cell>
          <cell r="F108">
            <v>200903.5</v>
          </cell>
          <cell r="G108" t="str">
            <v>100 CV</v>
          </cell>
          <cell r="H108">
            <v>27</v>
          </cell>
          <cell r="K108">
            <v>6.6346087580760953</v>
          </cell>
          <cell r="L108">
            <v>0.75576453697056711</v>
          </cell>
          <cell r="M108">
            <v>0.02</v>
          </cell>
          <cell r="N108">
            <v>12.67732232591529</v>
          </cell>
          <cell r="O108">
            <v>0</v>
          </cell>
          <cell r="P108">
            <v>0</v>
          </cell>
          <cell r="Q108">
            <v>0</v>
          </cell>
          <cell r="R108">
            <v>75</v>
          </cell>
        </row>
        <row r="109">
          <cell r="E109" t="str">
            <v>ROLO DE PNEUS PC AUTO PROPULSOR - CP27/30</v>
          </cell>
          <cell r="F109">
            <v>230035.78333333333</v>
          </cell>
          <cell r="G109" t="str">
            <v>145 CV</v>
          </cell>
          <cell r="H109">
            <v>28</v>
          </cell>
          <cell r="K109">
            <v>6.9076062939404084</v>
          </cell>
          <cell r="L109">
            <v>1.2006996986943421</v>
          </cell>
          <cell r="M109">
            <v>0.02</v>
          </cell>
          <cell r="N109">
            <v>8.5641178439906263</v>
          </cell>
          <cell r="O109">
            <v>6.0180783394710415</v>
          </cell>
          <cell r="P109">
            <v>0</v>
          </cell>
          <cell r="Q109">
            <v>0</v>
          </cell>
          <cell r="R109">
            <v>75</v>
          </cell>
        </row>
        <row r="110">
          <cell r="E110" t="str">
            <v>ROLO ESTÁTICO PC AUTO PROPULSOR - 815F</v>
          </cell>
          <cell r="F110">
            <v>782000</v>
          </cell>
          <cell r="G110" t="str">
            <v>232 HP</v>
          </cell>
          <cell r="H110">
            <v>20</v>
          </cell>
          <cell r="K110">
            <v>35.162283054388588</v>
          </cell>
          <cell r="L110">
            <v>1.3571902693310165</v>
          </cell>
          <cell r="M110">
            <v>0.02</v>
          </cell>
          <cell r="N110">
            <v>2.7350112945264988</v>
          </cell>
          <cell r="O110">
            <v>0</v>
          </cell>
          <cell r="P110">
            <v>0</v>
          </cell>
          <cell r="Q110">
            <v>0</v>
          </cell>
          <cell r="R110">
            <v>120</v>
          </cell>
        </row>
        <row r="111">
          <cell r="E111" t="str">
            <v>ROLO PATA - TR 260</v>
          </cell>
          <cell r="F111">
            <v>369733.84</v>
          </cell>
          <cell r="G111" t="str">
            <v>210 CV</v>
          </cell>
          <cell r="H111">
            <v>21.4</v>
          </cell>
          <cell r="K111">
            <v>6.8863416625045</v>
          </cell>
          <cell r="L111">
            <v>1.9788510638297876</v>
          </cell>
          <cell r="M111">
            <v>0.02</v>
          </cell>
          <cell r="N111">
            <v>12.783776595744682</v>
          </cell>
          <cell r="O111">
            <v>0</v>
          </cell>
          <cell r="P111">
            <v>0</v>
          </cell>
          <cell r="Q111">
            <v>0</v>
          </cell>
          <cell r="R111">
            <v>120</v>
          </cell>
        </row>
        <row r="112">
          <cell r="E112" t="str">
            <v>ROLO PATA - TR25/CT25</v>
          </cell>
          <cell r="F112">
            <v>231207.98166666666</v>
          </cell>
          <cell r="G112" t="str">
            <v xml:space="preserve">210 CV </v>
          </cell>
          <cell r="H112">
            <v>18.8</v>
          </cell>
          <cell r="K112">
            <v>21.267067307692308</v>
          </cell>
          <cell r="L112">
            <v>1.5530951317552479</v>
          </cell>
          <cell r="M112">
            <v>0.02</v>
          </cell>
          <cell r="N112">
            <v>30.435408664582404</v>
          </cell>
          <cell r="O112">
            <v>4.3077079332996462</v>
          </cell>
          <cell r="P112">
            <v>0</v>
          </cell>
          <cell r="Q112">
            <v>0</v>
          </cell>
          <cell r="R112">
            <v>120</v>
          </cell>
        </row>
        <row r="113">
          <cell r="E113" t="str">
            <v>ROLO TANDEN ESTÁTICO - RT82H</v>
          </cell>
          <cell r="F113">
            <v>68864.259999999995</v>
          </cell>
          <cell r="G113" t="str">
            <v>45 CV</v>
          </cell>
          <cell r="K113">
            <v>4.6274509803921573</v>
          </cell>
          <cell r="L113">
            <v>0.74352941176470588</v>
          </cell>
          <cell r="M113">
            <v>0.02</v>
          </cell>
          <cell r="N113">
            <v>3.1003921568627453</v>
          </cell>
          <cell r="O113">
            <v>0</v>
          </cell>
          <cell r="P113">
            <v>0</v>
          </cell>
          <cell r="Q113">
            <v>0</v>
          </cell>
          <cell r="R113">
            <v>45</v>
          </cell>
        </row>
        <row r="114">
          <cell r="E114" t="str">
            <v>ROLO TANDEN ESTÁTICO - TH10</v>
          </cell>
          <cell r="F114">
            <v>54396.94</v>
          </cell>
          <cell r="G114" t="str">
            <v>44 CV</v>
          </cell>
          <cell r="K114">
            <v>4.6274509803921573</v>
          </cell>
          <cell r="L114">
            <v>0.74352941176470588</v>
          </cell>
          <cell r="M114">
            <v>0.02</v>
          </cell>
          <cell r="N114">
            <v>3.1003921568627453</v>
          </cell>
          <cell r="O114">
            <v>0</v>
          </cell>
          <cell r="P114">
            <v>0</v>
          </cell>
          <cell r="Q114">
            <v>0</v>
          </cell>
          <cell r="R114">
            <v>45</v>
          </cell>
        </row>
        <row r="115">
          <cell r="E115" t="str">
            <v>ROLO VIB. AUTO. PROP. - CA25PD</v>
          </cell>
          <cell r="F115">
            <v>390823.2</v>
          </cell>
          <cell r="G115" t="str">
            <v>145 CV</v>
          </cell>
          <cell r="H115">
            <v>30</v>
          </cell>
          <cell r="I115" t="str">
            <v>TON</v>
          </cell>
          <cell r="K115">
            <v>11.71</v>
          </cell>
          <cell r="L115">
            <v>1.83</v>
          </cell>
          <cell r="M115">
            <v>0.02</v>
          </cell>
          <cell r="N115">
            <v>8.68</v>
          </cell>
          <cell r="O115">
            <v>6</v>
          </cell>
          <cell r="P115">
            <v>0</v>
          </cell>
          <cell r="Q115">
            <v>0</v>
          </cell>
          <cell r="R115">
            <v>65</v>
          </cell>
        </row>
        <row r="116">
          <cell r="E116" t="str">
            <v>ROLO VIBRATÓRIO - AVR-4000</v>
          </cell>
          <cell r="F116">
            <v>35500</v>
          </cell>
          <cell r="G116" t="str">
            <v>20 HP</v>
          </cell>
          <cell r="H116">
            <v>3400</v>
          </cell>
          <cell r="K116">
            <v>0.39344262295081966</v>
          </cell>
          <cell r="L116">
            <v>0</v>
          </cell>
          <cell r="M116">
            <v>0.02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E117" t="str">
            <v>ROLO VIBRATÓRIO LISO - CB534B/D</v>
          </cell>
          <cell r="F117">
            <v>223273.45714285717</v>
          </cell>
          <cell r="G117" t="str">
            <v>170 CV</v>
          </cell>
          <cell r="H117">
            <v>0</v>
          </cell>
          <cell r="K117">
            <v>7.8800420926037287</v>
          </cell>
          <cell r="L117">
            <v>0.43463018641010226</v>
          </cell>
          <cell r="M117">
            <v>0.02</v>
          </cell>
          <cell r="N117">
            <v>5.3082651834034866</v>
          </cell>
          <cell r="O117">
            <v>0</v>
          </cell>
          <cell r="P117">
            <v>0</v>
          </cell>
          <cell r="Q117">
            <v>0</v>
          </cell>
          <cell r="R117">
            <v>70</v>
          </cell>
        </row>
        <row r="118">
          <cell r="E118" t="str">
            <v>ROLO VIBRATÓRIO PATA - CP533C/D</v>
          </cell>
          <cell r="F118">
            <v>265791.98</v>
          </cell>
          <cell r="G118" t="str">
            <v>145 CV</v>
          </cell>
          <cell r="H118">
            <v>0</v>
          </cell>
          <cell r="K118">
            <v>12.869094827586208</v>
          </cell>
          <cell r="L118">
            <v>0.41564974457215836</v>
          </cell>
          <cell r="M118">
            <v>0.02</v>
          </cell>
          <cell r="N118">
            <v>6.5260472541507015</v>
          </cell>
          <cell r="O118">
            <v>0.30869993080648878</v>
          </cell>
          <cell r="P118">
            <v>0</v>
          </cell>
          <cell r="Q118">
            <v>0</v>
          </cell>
          <cell r="R118">
            <v>70</v>
          </cell>
        </row>
        <row r="119">
          <cell r="E119" t="str">
            <v>TRATOR AGRICOLA - TM31</v>
          </cell>
          <cell r="F119">
            <v>122655.72</v>
          </cell>
          <cell r="G119" t="str">
            <v>260 HP</v>
          </cell>
          <cell r="K119">
            <v>25.198663893688103</v>
          </cell>
          <cell r="L119">
            <v>3.1524999999999999</v>
          </cell>
          <cell r="M119">
            <v>0.02</v>
          </cell>
          <cell r="N119">
            <v>7.6630441176470585</v>
          </cell>
          <cell r="O119">
            <v>7.9470294117647056</v>
          </cell>
          <cell r="P119">
            <v>0</v>
          </cell>
          <cell r="Q119">
            <v>0</v>
          </cell>
          <cell r="R119">
            <v>65</v>
          </cell>
        </row>
        <row r="120">
          <cell r="E120" t="str">
            <v>TRATOR AGRICOLA DE PNEUS - 8630DT</v>
          </cell>
          <cell r="F120">
            <v>75143.55</v>
          </cell>
          <cell r="G120" t="str">
            <v>160 CV</v>
          </cell>
          <cell r="K120">
            <v>16.362104092526693</v>
          </cell>
          <cell r="L120">
            <v>1.4002001779359432</v>
          </cell>
          <cell r="M120">
            <v>0.02</v>
          </cell>
          <cell r="N120">
            <v>7.9259986654804271</v>
          </cell>
          <cell r="O120">
            <v>0.138923487544484</v>
          </cell>
          <cell r="P120">
            <v>0</v>
          </cell>
          <cell r="Q120">
            <v>0</v>
          </cell>
          <cell r="R120">
            <v>60</v>
          </cell>
        </row>
        <row r="121">
          <cell r="E121" t="str">
            <v>TRATOR AGRICOLA DE PNEUS - MF 680</v>
          </cell>
          <cell r="F121">
            <v>116866.66666666667</v>
          </cell>
          <cell r="G121" t="str">
            <v>173 CV</v>
          </cell>
          <cell r="K121">
            <v>11.034544638851504</v>
          </cell>
          <cell r="L121">
            <v>1.1730865859129656</v>
          </cell>
          <cell r="M121">
            <v>0.02</v>
          </cell>
          <cell r="N121">
            <v>3.732373261552266</v>
          </cell>
          <cell r="O121">
            <v>0.15226558995065051</v>
          </cell>
          <cell r="P121">
            <v>0</v>
          </cell>
          <cell r="Q121">
            <v>0</v>
          </cell>
          <cell r="R121">
            <v>50</v>
          </cell>
        </row>
        <row r="122">
          <cell r="E122" t="str">
            <v>TRATOR ESTEIRAS - D6D/E PS</v>
          </cell>
          <cell r="F122">
            <v>405682.18333333329</v>
          </cell>
          <cell r="G122" t="str">
            <v>140 HP</v>
          </cell>
          <cell r="J122">
            <v>654</v>
          </cell>
          <cell r="K122">
            <v>22.052714234492651</v>
          </cell>
          <cell r="L122">
            <v>2.072701685191825</v>
          </cell>
          <cell r="M122">
            <v>0.02</v>
          </cell>
          <cell r="N122">
            <v>22.365150591609897</v>
          </cell>
          <cell r="O122">
            <v>0.64038365005378273</v>
          </cell>
          <cell r="P122">
            <v>0</v>
          </cell>
          <cell r="Q122">
            <v>0</v>
          </cell>
          <cell r="R122">
            <v>95</v>
          </cell>
        </row>
        <row r="123">
          <cell r="E123" t="str">
            <v>TRATOR ESTEIRAS - D6N</v>
          </cell>
          <cell r="F123">
            <v>159847.92499999999</v>
          </cell>
          <cell r="G123" t="str">
            <v>170 HP</v>
          </cell>
          <cell r="K123">
            <v>22.052714234492651</v>
          </cell>
          <cell r="L123">
            <v>2.072701685191825</v>
          </cell>
          <cell r="M123">
            <v>0.02</v>
          </cell>
          <cell r="N123">
            <v>22.365150591609897</v>
          </cell>
          <cell r="O123">
            <v>0.64038365005378273</v>
          </cell>
          <cell r="P123">
            <v>0</v>
          </cell>
          <cell r="Q123">
            <v>0</v>
          </cell>
          <cell r="R123">
            <v>100</v>
          </cell>
        </row>
        <row r="124">
          <cell r="E124" t="str">
            <v>TRATOR ESTEIRAS - D6R</v>
          </cell>
          <cell r="F124">
            <v>57572.86</v>
          </cell>
          <cell r="G124" t="str">
            <v>185 HP</v>
          </cell>
          <cell r="K124">
            <v>30.885416666666668</v>
          </cell>
          <cell r="L124">
            <v>1.6460416666666664</v>
          </cell>
          <cell r="M124">
            <v>0.02</v>
          </cell>
          <cell r="N124">
            <v>6.2415665064102566</v>
          </cell>
          <cell r="O124">
            <v>0.15424679487179488</v>
          </cell>
          <cell r="P124">
            <v>0</v>
          </cell>
          <cell r="Q124">
            <v>0</v>
          </cell>
          <cell r="R124">
            <v>120</v>
          </cell>
        </row>
        <row r="125">
          <cell r="E125" t="str">
            <v>TRATOR ESTEIRAS - D6T</v>
          </cell>
          <cell r="F125">
            <v>843000</v>
          </cell>
          <cell r="G125" t="str">
            <v>200 Hp</v>
          </cell>
          <cell r="K125">
            <v>30.885416666666668</v>
          </cell>
          <cell r="L125">
            <v>1.6460416666666664</v>
          </cell>
          <cell r="M125">
            <v>0.02</v>
          </cell>
          <cell r="N125">
            <v>6.2415665064102566</v>
          </cell>
          <cell r="O125">
            <v>0.15424679487179488</v>
          </cell>
          <cell r="P125">
            <v>0</v>
          </cell>
          <cell r="Q125">
            <v>0</v>
          </cell>
          <cell r="R125">
            <v>160</v>
          </cell>
        </row>
        <row r="126">
          <cell r="E126" t="str">
            <v>TRATOR ESTEIRAS - D8L</v>
          </cell>
          <cell r="F126">
            <v>862135.42142857146</v>
          </cell>
          <cell r="G126" t="str">
            <v>335 HP</v>
          </cell>
          <cell r="H126">
            <v>0</v>
          </cell>
          <cell r="K126">
            <v>36.131834211192007</v>
          </cell>
          <cell r="L126">
            <v>6.2005068655704356</v>
          </cell>
          <cell r="M126">
            <v>0.02</v>
          </cell>
          <cell r="N126">
            <v>34.679536927162793</v>
          </cell>
          <cell r="O126">
            <v>22.143261852291349</v>
          </cell>
          <cell r="R126">
            <v>200</v>
          </cell>
        </row>
        <row r="127">
          <cell r="E127" t="str">
            <v>TRATOR ESTEIRAS - D8N</v>
          </cell>
          <cell r="F127">
            <v>786317.81499999994</v>
          </cell>
          <cell r="G127" t="str">
            <v>306 HP</v>
          </cell>
          <cell r="K127">
            <v>32.830908178625187</v>
          </cell>
          <cell r="L127">
            <v>1.5596136477671851</v>
          </cell>
          <cell r="M127">
            <v>0.02</v>
          </cell>
          <cell r="N127">
            <v>1.5380832915203211</v>
          </cell>
          <cell r="O127">
            <v>11.436014687374112</v>
          </cell>
          <cell r="P127">
            <v>0</v>
          </cell>
          <cell r="Q127">
            <v>0</v>
          </cell>
          <cell r="R127">
            <v>300</v>
          </cell>
        </row>
        <row r="128">
          <cell r="E128" t="str">
            <v>USINA DE ASFALTO - BA1500</v>
          </cell>
          <cell r="F128">
            <v>745532.38</v>
          </cell>
          <cell r="H128">
            <v>130</v>
          </cell>
          <cell r="I128" t="str">
            <v>t/h</v>
          </cell>
          <cell r="K128">
            <v>0</v>
          </cell>
          <cell r="L128">
            <v>12.730994152046783</v>
          </cell>
          <cell r="M128">
            <v>0.02</v>
          </cell>
          <cell r="N128">
            <v>83.435730994152038</v>
          </cell>
          <cell r="O128">
            <v>0</v>
          </cell>
          <cell r="P128">
            <v>0</v>
          </cell>
          <cell r="Q128">
            <v>0</v>
          </cell>
          <cell r="R128">
            <v>300</v>
          </cell>
        </row>
        <row r="129">
          <cell r="E129" t="str">
            <v>USINA DE ASFALTO - DM55</v>
          </cell>
          <cell r="F129">
            <v>806659.62</v>
          </cell>
          <cell r="G129" t="str">
            <v>345 CV</v>
          </cell>
          <cell r="H129">
            <v>150</v>
          </cell>
          <cell r="I129" t="str">
            <v>t/h</v>
          </cell>
          <cell r="K129">
            <v>0</v>
          </cell>
          <cell r="L129">
            <v>12.730994152046783</v>
          </cell>
          <cell r="M129">
            <v>0.02</v>
          </cell>
          <cell r="N129">
            <v>83.435730994152038</v>
          </cell>
          <cell r="O129">
            <v>0</v>
          </cell>
          <cell r="P129">
            <v>0</v>
          </cell>
          <cell r="Q129">
            <v>0</v>
          </cell>
        </row>
        <row r="130">
          <cell r="E130" t="str">
            <v>USINA DE ASFALTO - RD80.3</v>
          </cell>
          <cell r="F130">
            <v>490419.91</v>
          </cell>
          <cell r="G130" t="str">
            <v>130 Cv</v>
          </cell>
          <cell r="H130" t="str">
            <v>50/80</v>
          </cell>
          <cell r="I130" t="str">
            <v>t/h</v>
          </cell>
          <cell r="K130">
            <v>0</v>
          </cell>
          <cell r="L130">
            <v>12.730994152046783</v>
          </cell>
          <cell r="M130">
            <v>0.02</v>
          </cell>
          <cell r="N130">
            <v>83.435730994152038</v>
          </cell>
          <cell r="O130">
            <v>0</v>
          </cell>
          <cell r="P130">
            <v>0</v>
          </cell>
          <cell r="Q130">
            <v>0</v>
          </cell>
        </row>
        <row r="131">
          <cell r="E131" t="str">
            <v>USINA DE ASFALTO - UACF17PME</v>
          </cell>
          <cell r="F131">
            <v>1015000</v>
          </cell>
          <cell r="G131" t="str">
            <v>245 CV</v>
          </cell>
          <cell r="H131">
            <v>120</v>
          </cell>
          <cell r="I131" t="str">
            <v>t/h</v>
          </cell>
          <cell r="M131">
            <v>0.02</v>
          </cell>
          <cell r="O131">
            <v>0</v>
          </cell>
          <cell r="P131">
            <v>0</v>
          </cell>
          <cell r="Q131">
            <v>0</v>
          </cell>
        </row>
        <row r="132">
          <cell r="E132" t="str">
            <v>USINA DE SOLOS - USC2</v>
          </cell>
          <cell r="F132">
            <v>152163.82250000001</v>
          </cell>
          <cell r="G132" t="str">
            <v>162 CV</v>
          </cell>
          <cell r="H132" t="str">
            <v>350/600</v>
          </cell>
          <cell r="I132" t="str">
            <v>t/h</v>
          </cell>
          <cell r="K132">
            <v>0</v>
          </cell>
          <cell r="L132">
            <v>0</v>
          </cell>
          <cell r="M132">
            <v>0.02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75</v>
          </cell>
        </row>
        <row r="133">
          <cell r="E133" t="str">
            <v>VIBRO ACABADORA - SA15</v>
          </cell>
          <cell r="F133">
            <v>400000</v>
          </cell>
          <cell r="G133" t="str">
            <v>64 CV</v>
          </cell>
          <cell r="H133">
            <v>4.55</v>
          </cell>
          <cell r="I133" t="str">
            <v>m</v>
          </cell>
          <cell r="K133">
            <v>5.4329775921002659</v>
          </cell>
          <cell r="L133">
            <v>1.8319559437903532</v>
          </cell>
          <cell r="M133">
            <v>0.02</v>
          </cell>
          <cell r="N133">
            <v>47.292837067983285</v>
          </cell>
          <cell r="O133">
            <v>0</v>
          </cell>
          <cell r="P133">
            <v>0</v>
          </cell>
          <cell r="Q133">
            <v>0</v>
          </cell>
          <cell r="R133">
            <v>120</v>
          </cell>
        </row>
        <row r="134">
          <cell r="E134" t="str">
            <v>VIBRO ACABADORA DE ASFALTO - AF5000</v>
          </cell>
          <cell r="F134">
            <v>530000</v>
          </cell>
          <cell r="G134" t="str">
            <v>105 CV</v>
          </cell>
          <cell r="H134">
            <v>5.5</v>
          </cell>
          <cell r="K134">
            <v>5.4329775921002659</v>
          </cell>
          <cell r="L134">
            <v>1.8319559437903532</v>
          </cell>
          <cell r="M134">
            <v>0.02</v>
          </cell>
          <cell r="N134">
            <v>47.292837067983285</v>
          </cell>
          <cell r="O134">
            <v>0</v>
          </cell>
          <cell r="P134">
            <v>0</v>
          </cell>
          <cell r="Q134">
            <v>0</v>
          </cell>
          <cell r="R134">
            <v>150</v>
          </cell>
        </row>
        <row r="135">
          <cell r="E135" t="str">
            <v>VIBRO ACABADORA DE ASFALTO - AP1050/50B</v>
          </cell>
          <cell r="F135">
            <v>632932.31499999994</v>
          </cell>
          <cell r="H135">
            <v>6.2</v>
          </cell>
          <cell r="I135" t="str">
            <v>m³</v>
          </cell>
          <cell r="K135">
            <v>33.211678832116789</v>
          </cell>
          <cell r="L135">
            <v>3.618005839416059</v>
          </cell>
          <cell r="M135">
            <v>0.02</v>
          </cell>
          <cell r="N135">
            <v>85.667109489051086</v>
          </cell>
          <cell r="O135">
            <v>0</v>
          </cell>
          <cell r="P135">
            <v>0</v>
          </cell>
          <cell r="Q135">
            <v>0</v>
          </cell>
          <cell r="R135">
            <v>180</v>
          </cell>
        </row>
        <row r="136">
          <cell r="E136" t="str">
            <v>VIBRO ACABADORA DE ASFALTO - SA12</v>
          </cell>
          <cell r="F136">
            <v>380000</v>
          </cell>
          <cell r="G136" t="str">
            <v>90 CV</v>
          </cell>
          <cell r="K136">
            <v>5.4329775921002659</v>
          </cell>
          <cell r="L136">
            <v>1.8319559437903532</v>
          </cell>
          <cell r="M136">
            <v>0.02</v>
          </cell>
          <cell r="N136">
            <v>47.292837067983285</v>
          </cell>
          <cell r="O136">
            <v>0</v>
          </cell>
          <cell r="P136">
            <v>0</v>
          </cell>
          <cell r="Q136">
            <v>0</v>
          </cell>
          <cell r="R136">
            <v>120</v>
          </cell>
        </row>
        <row r="137">
          <cell r="E137" t="str">
            <v>VIBRO ACABADORA DE ASFALTO - SA41</v>
          </cell>
          <cell r="F137">
            <v>0</v>
          </cell>
          <cell r="G137" t="str">
            <v>57 CV</v>
          </cell>
          <cell r="K137">
            <v>5.4329775921002659</v>
          </cell>
          <cell r="L137">
            <v>1.8319559437903532</v>
          </cell>
          <cell r="M137">
            <v>0.02</v>
          </cell>
          <cell r="N137">
            <v>47.292837067983285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VÉIO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F22"/>
      <sheetName val="F23"/>
      <sheetName val="F24"/>
      <sheetName val="F25"/>
      <sheetName val="F26"/>
      <sheetName val="FLUXO + DRE  Original 20 anos"/>
      <sheetName val="Fatores 20 anos"/>
      <sheetName val="Prorrogação Fluxo 28 anos"/>
      <sheetName val="Prorrogação DRE 28 anos"/>
      <sheetName val="Comparativo de Mercado"/>
      <sheetName val="Capa Simulador"/>
      <sheetName val="RELATA_VÉIO"/>
      <sheetName val="FLUXO_+_DRE__Original_20_anos"/>
      <sheetName val="Fatores_20_anos"/>
      <sheetName val="Prorrogação_Fluxo_28_anos"/>
      <sheetName val="Prorrogação_DRE_28_anos"/>
      <sheetName val="Comparativo_de_Mercado"/>
      <sheetName val="Capa_Simulador"/>
      <sheetName val="RELATA_VÉIO1"/>
      <sheetName val="FLUXO_+_DRE__Original_20_anos1"/>
      <sheetName val="Fatores_20_anos1"/>
      <sheetName val="Prorrogação_Fluxo_28_anos1"/>
      <sheetName val="Prorrogação_DRE_28_anos1"/>
      <sheetName val="Comparativo_de_Mercado1"/>
      <sheetName val="Capa_Simulador1"/>
      <sheetName val="RELATA_VÉIO2"/>
      <sheetName val="FLUXO_+_DRE__Original_20_anos2"/>
      <sheetName val="Fatores_20_anos2"/>
      <sheetName val="Prorrogação_Fluxo_28_anos2"/>
      <sheetName val="Prorrogação_DRE_28_anos2"/>
      <sheetName val="Comparativo_de_Mercado2"/>
      <sheetName val="Capa_Simulador2"/>
      <sheetName val="RELATA_VÉIO3"/>
      <sheetName val="FLUXO_+_DRE__Original_20_anos3"/>
      <sheetName val="Fatores_20_anos3"/>
      <sheetName val="Prorrogação_Fluxo_28_anos3"/>
      <sheetName val="Prorrogação_DRE_28_anos3"/>
      <sheetName val="Comparativo_de_Mercado3"/>
      <sheetName val="Capa_Simulador3"/>
      <sheetName val="RELATA_VÉIO4"/>
      <sheetName val="FLUXO_+_DRE__Original_20_anos4"/>
      <sheetName val="Fatores_20_anos4"/>
      <sheetName val="Prorrogação_Fluxo_28_anos4"/>
      <sheetName val="Prorrogação_DRE_28_anos4"/>
      <sheetName val="Comparativo_de_Mercado4"/>
      <sheetName val="Capa_Simulador4"/>
      <sheetName val="RELATA_VÉIO5"/>
      <sheetName val="FLUXO_+_DRE__Original_20_anos5"/>
      <sheetName val="Fatores_20_anos5"/>
      <sheetName val="Prorrogação_Fluxo_28_anos5"/>
      <sheetName val="Prorrogação_DRE_28_anos5"/>
      <sheetName val="Comparativo_de_Mercado5"/>
      <sheetName val="Capa_Simulador5"/>
      <sheetName val="RELATA_VÉIO6"/>
      <sheetName val="FLUXO_+_DRE__Original_20_anos6"/>
      <sheetName val="Fatores_20_anos6"/>
      <sheetName val="Prorrogação_Fluxo_28_anos6"/>
      <sheetName val="Prorrogação_DRE_28_anos6"/>
      <sheetName val="Comparativo_de_Mercado6"/>
      <sheetName val="Capa_Simulador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 t="str">
            <v>ESTUDO DO REEQUILÍBRIO ECONÔMICO-FINANCEIRO</v>
          </cell>
        </row>
        <row r="55">
          <cell r="F55" t="str">
            <v>DA CONCESSIONÁRIA SPVIAS</v>
          </cell>
        </row>
        <row r="56">
          <cell r="F56">
            <v>0</v>
          </cell>
        </row>
        <row r="57">
          <cell r="F57">
            <v>0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7</v>
          </cell>
          <cell r="I66" t="str">
            <v>TIR (b)</v>
          </cell>
        </row>
        <row r="67">
          <cell r="B67" t="str">
            <v>FATOR 1</v>
          </cell>
          <cell r="C67" t="str">
            <v>Ganho de Receita: Antecipação de cobrança de Itararé.</v>
          </cell>
          <cell r="G67">
            <v>2916.2837011320739</v>
          </cell>
          <cell r="H67">
            <v>10358.705157465933</v>
          </cell>
          <cell r="I67">
            <v>0.20545532552432572</v>
          </cell>
        </row>
        <row r="68">
          <cell r="B68" t="str">
            <v>FATOR 2</v>
          </cell>
          <cell r="C68" t="str">
            <v>Ganho de Receita: Antecipação de cobrança de Gramadão.</v>
          </cell>
          <cell r="G68">
            <v>221.98630886336437</v>
          </cell>
          <cell r="H68">
            <v>788.50035118912376</v>
          </cell>
          <cell r="I68">
            <v>0.19903230389236481</v>
          </cell>
        </row>
        <row r="69">
          <cell r="B69" t="str">
            <v>FATOR 3</v>
          </cell>
          <cell r="C69" t="str">
            <v>Perda de Receita: Mudança de tráfego.</v>
          </cell>
          <cell r="G69">
            <v>-168.55621931652107</v>
          </cell>
          <cell r="H69">
            <v>-598.71547397093616</v>
          </cell>
          <cell r="I69">
            <v>0.19810436350287819</v>
          </cell>
        </row>
        <row r="70">
          <cell r="B70" t="str">
            <v>FATOR 4</v>
          </cell>
          <cell r="C70" t="str">
            <v>Perda de Receita: Deflator Tarifário -1,2%</v>
          </cell>
          <cell r="G70">
            <v>-2423.0019496472878</v>
          </cell>
          <cell r="H70">
            <v>-8606.5573053191329</v>
          </cell>
          <cell r="I70">
            <v>0.19250043348565829</v>
          </cell>
        </row>
        <row r="71">
          <cell r="B71" t="str">
            <v>FATOR 5</v>
          </cell>
          <cell r="C71" t="str">
            <v>Perda de Receita: Ônus Variável (25%)</v>
          </cell>
          <cell r="G71">
            <v>-615.34975298276163</v>
          </cell>
          <cell r="H71">
            <v>-2185.7361330770068</v>
          </cell>
          <cell r="I71">
            <v>0.19704496955686568</v>
          </cell>
        </row>
        <row r="72">
          <cell r="B72" t="str">
            <v>FATOR 6</v>
          </cell>
          <cell r="C72" t="str">
            <v>Alteração dos custos operacionais.</v>
          </cell>
          <cell r="G72">
            <v>1209.8854706950401</v>
          </cell>
          <cell r="H72">
            <v>4297.5403457375141</v>
          </cell>
          <cell r="I72">
            <v>0.20143103702958184</v>
          </cell>
        </row>
        <row r="73">
          <cell r="B73" t="str">
            <v>FATOR 7</v>
          </cell>
          <cell r="C73" t="str">
            <v>1ª Adequação - Investimentos</v>
          </cell>
          <cell r="G73">
            <v>-15088.704172813104</v>
          </cell>
          <cell r="H73">
            <v>-53595.41586222317</v>
          </cell>
          <cell r="I73">
            <v>0.16746402650544873</v>
          </cell>
        </row>
        <row r="74">
          <cell r="B74" t="str">
            <v>FATOR 8</v>
          </cell>
          <cell r="C74" t="str">
            <v>Perda de Receita: Estorno de Receita Não Operacional (1/3 da COFINS)</v>
          </cell>
          <cell r="G74">
            <v>-3179.0334735928445</v>
          </cell>
          <cell r="H74">
            <v>-11291.998246219893</v>
          </cell>
          <cell r="I74">
            <v>0.19101134833162919</v>
          </cell>
        </row>
        <row r="75">
          <cell r="B75" t="str">
            <v>FATOR 9</v>
          </cell>
          <cell r="C75" t="str">
            <v>Majoração dos custos operacionais.</v>
          </cell>
          <cell r="G75">
            <v>-2190.3928699623798</v>
          </cell>
          <cell r="H75">
            <v>-7780.3246337618002</v>
          </cell>
          <cell r="I75">
            <v>0.19344739905711733</v>
          </cell>
        </row>
        <row r="76">
          <cell r="B76" t="str">
            <v>FATOR 10</v>
          </cell>
          <cell r="C76" t="str">
            <v>2ª Adequação - Investimentos</v>
          </cell>
          <cell r="G76">
            <v>23369.045554849468</v>
          </cell>
          <cell r="H76">
            <v>83007.374289444138</v>
          </cell>
          <cell r="I76">
            <v>0.30031602663667029</v>
          </cell>
        </row>
        <row r="77">
          <cell r="B77" t="str">
            <v>FATOR 11</v>
          </cell>
          <cell r="C77" t="str">
            <v>Inclusão da CPMF</v>
          </cell>
          <cell r="G77">
            <v>-858.28618143449103</v>
          </cell>
          <cell r="H77">
            <v>-3048.6517792339287</v>
          </cell>
          <cell r="I77">
            <v>0.19648192706937506</v>
          </cell>
        </row>
        <row r="78">
          <cell r="B78" t="str">
            <v>FATOR 12</v>
          </cell>
          <cell r="C78" t="str">
            <v>3ª Adequação - Investimentos</v>
          </cell>
          <cell r="G78">
            <v>2645.2747340554552</v>
          </cell>
          <cell r="H78">
            <v>9396.0752240728561</v>
          </cell>
          <cell r="I78">
            <v>0.20507598296551729</v>
          </cell>
        </row>
        <row r="79">
          <cell r="B79" t="str">
            <v>FATOR 13</v>
          </cell>
          <cell r="C79" t="str">
            <v>4ª Adequação - Investimentos</v>
          </cell>
          <cell r="G79">
            <v>2881.9166794727389</v>
          </cell>
          <cell r="H79">
            <v>10236.632725222424</v>
          </cell>
          <cell r="I79">
            <v>0.20556530036106066</v>
          </cell>
        </row>
        <row r="80">
          <cell r="B80" t="str">
            <v>FATOR 14</v>
          </cell>
          <cell r="C80" t="str">
            <v>5ª Adequação - Investimentos</v>
          </cell>
          <cell r="G80">
            <v>1044.7345832090148</v>
          </cell>
          <cell r="H80">
            <v>3710.9206868553997</v>
          </cell>
          <cell r="I80">
            <v>0.20100687359725994</v>
          </cell>
        </row>
        <row r="81">
          <cell r="B81" t="str">
            <v>FATOR 15</v>
          </cell>
          <cell r="C81" t="str">
            <v>Perda de Receita: Parcelamento do Reajuste Tarifário de Julho/2003.</v>
          </cell>
          <cell r="G81">
            <v>-822.4342251999758</v>
          </cell>
          <cell r="H81">
            <v>-2921.3048260525388</v>
          </cell>
          <cell r="I81">
            <v>0.19656252595076318</v>
          </cell>
        </row>
        <row r="82">
          <cell r="B82" t="str">
            <v>TOTAL GERAL</v>
          </cell>
          <cell r="G82">
            <v>8943.3681873277892</v>
          </cell>
          <cell r="H82">
            <v>31767.044520128984</v>
          </cell>
          <cell r="I82">
            <v>0.23113971541512929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28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7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0.19850371867080305</v>
          </cell>
        </row>
        <row r="98">
          <cell r="B98" t="str">
            <v>TIR Resultante dos Desequilibrio no Contrato Original (ao ano)</v>
          </cell>
          <cell r="J98">
            <v>0.23113971541512929</v>
          </cell>
        </row>
        <row r="100">
          <cell r="B100" t="str">
            <v>Diferença entre a TIR Original x TIR Desequilibrios</v>
          </cell>
          <cell r="J100">
            <v>3.263599674432624E-2</v>
          </cell>
        </row>
        <row r="102">
          <cell r="B102" t="str">
            <v>TIR Resultante das Alternativas Utilizadas para o Reequilibrio (ao ano)</v>
          </cell>
          <cell r="J102">
            <v>0.19900892467808481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6.5641257909995015E-11</v>
          </cell>
          <cell r="G136">
            <v>0.19850371867080305</v>
          </cell>
          <cell r="H136">
            <v>-27553.266765925</v>
          </cell>
          <cell r="I136">
            <v>-21297.274537999998</v>
          </cell>
          <cell r="J136">
            <v>-32715.424994000001</v>
          </cell>
          <cell r="K136">
            <v>-19744.018439437481</v>
          </cell>
          <cell r="L136">
            <v>15480.754270000005</v>
          </cell>
          <cell r="M136">
            <v>31717.205939999993</v>
          </cell>
          <cell r="N136">
            <v>35152.414705999996</v>
          </cell>
          <cell r="O136">
            <v>37041.879319</v>
          </cell>
          <cell r="P136">
            <v>17570.799279000013</v>
          </cell>
          <cell r="Q136">
            <v>25660.94535899999</v>
          </cell>
          <cell r="R136">
            <v>1159.1199879999913</v>
          </cell>
          <cell r="S136">
            <v>42054.076828999998</v>
          </cell>
          <cell r="T136">
            <v>48640.682814</v>
          </cell>
          <cell r="U136">
            <v>50404.993829000014</v>
          </cell>
          <cell r="V136">
            <v>25511.364419000005</v>
          </cell>
          <cell r="W136">
            <v>6576.5963219999976</v>
          </cell>
          <cell r="X136">
            <v>64115.922673000008</v>
          </cell>
          <cell r="Y136">
            <v>28749.346847999986</v>
          </cell>
          <cell r="Z136">
            <v>44353.009812000004</v>
          </cell>
          <cell r="AA136">
            <v>78522.327247000008</v>
          </cell>
        </row>
        <row r="137">
          <cell r="B137" t="str">
            <v>(+)Desequilibrio do Projeto Original (a)</v>
          </cell>
        </row>
        <row r="138">
          <cell r="B138" t="str">
            <v>Ganho de Receita: Antecipação de cobrança de Itararé.</v>
          </cell>
        </row>
        <row r="139">
          <cell r="B139" t="str">
            <v>Fluxo de Caixa do Fator</v>
          </cell>
          <cell r="H139">
            <v>0</v>
          </cell>
          <cell r="I139">
            <v>0</v>
          </cell>
          <cell r="J139">
            <v>0</v>
          </cell>
          <cell r="K139">
            <v>816.29078551999999</v>
          </cell>
          <cell r="L139">
            <v>1394.4252493849999</v>
          </cell>
          <cell r="M139">
            <v>1405.9309356050003</v>
          </cell>
          <cell r="N139">
            <v>1430.5403200199999</v>
          </cell>
          <cell r="O139">
            <v>1443.9636206099999</v>
          </cell>
          <cell r="P139">
            <v>1466.6553906549998</v>
          </cell>
          <cell r="Q139">
            <v>1496.6980157850001</v>
          </cell>
          <cell r="R139">
            <v>1526.101436125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</row>
        <row r="140">
          <cell r="B140" t="str">
            <v>Somatoria com Projeto Original</v>
          </cell>
          <cell r="F140">
            <v>2916.2837011320739</v>
          </cell>
          <cell r="G140">
            <v>0.20545532552432572</v>
          </cell>
          <cell r="H140">
            <v>-27553.266765925</v>
          </cell>
          <cell r="I140">
            <v>-21297.274537999998</v>
          </cell>
          <cell r="J140">
            <v>-32715.424994000001</v>
          </cell>
          <cell r="K140">
            <v>-18927.727653917482</v>
          </cell>
          <cell r="L140">
            <v>16875.179519385005</v>
          </cell>
          <cell r="M140">
            <v>33123.136875604992</v>
          </cell>
          <cell r="N140">
            <v>36582.955026019998</v>
          </cell>
          <cell r="O140">
            <v>38485.842939609996</v>
          </cell>
          <cell r="P140">
            <v>19037.454669655013</v>
          </cell>
          <cell r="Q140">
            <v>27157.643374784991</v>
          </cell>
          <cell r="R140">
            <v>2685.2214241249912</v>
          </cell>
          <cell r="S140">
            <v>42054.076828999998</v>
          </cell>
          <cell r="T140">
            <v>48640.682814</v>
          </cell>
          <cell r="U140">
            <v>50404.993829000014</v>
          </cell>
          <cell r="V140">
            <v>25511.364419000005</v>
          </cell>
          <cell r="W140">
            <v>6576.5963219999976</v>
          </cell>
          <cell r="X140">
            <v>64115.922673000008</v>
          </cell>
          <cell r="Y140">
            <v>28749.346847999986</v>
          </cell>
          <cell r="Z140">
            <v>44353.009812000004</v>
          </cell>
          <cell r="AA140">
            <v>78522.327247000008</v>
          </cell>
        </row>
        <row r="141">
          <cell r="B141" t="str">
            <v>Ganho de Receita: Antecipação de cobrança de Gramadão.</v>
          </cell>
        </row>
        <row r="142">
          <cell r="B142" t="str">
            <v>Fluxo de Caixa do Fator</v>
          </cell>
          <cell r="H142">
            <v>266.05141666666668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</row>
        <row r="143">
          <cell r="B143" t="str">
            <v>Somatoria com Projeto Original</v>
          </cell>
          <cell r="F143">
            <v>221.98630886336437</v>
          </cell>
          <cell r="G143">
            <v>0.19903230389236481</v>
          </cell>
          <cell r="H143">
            <v>-27287.215349258335</v>
          </cell>
          <cell r="I143">
            <v>-21297.274537999998</v>
          </cell>
          <cell r="J143">
            <v>-32715.424994000001</v>
          </cell>
          <cell r="K143">
            <v>-19744.018439437481</v>
          </cell>
          <cell r="L143">
            <v>15480.754270000005</v>
          </cell>
          <cell r="M143">
            <v>31717.205939999993</v>
          </cell>
          <cell r="N143">
            <v>35152.414705999996</v>
          </cell>
          <cell r="O143">
            <v>37041.879319</v>
          </cell>
          <cell r="P143">
            <v>17570.799279000013</v>
          </cell>
          <cell r="Q143">
            <v>25660.94535899999</v>
          </cell>
          <cell r="R143">
            <v>1159.1199879999913</v>
          </cell>
          <cell r="S143">
            <v>42054.076828999998</v>
          </cell>
          <cell r="T143">
            <v>48640.682814</v>
          </cell>
          <cell r="U143">
            <v>50404.993829000014</v>
          </cell>
          <cell r="V143">
            <v>25511.364419000005</v>
          </cell>
          <cell r="W143">
            <v>6576.5963219999976</v>
          </cell>
          <cell r="X143">
            <v>64115.922673000008</v>
          </cell>
          <cell r="Y143">
            <v>28749.346847999986</v>
          </cell>
          <cell r="Z143">
            <v>44353.009812000004</v>
          </cell>
          <cell r="AA143">
            <v>78522.327247000008</v>
          </cell>
        </row>
        <row r="144">
          <cell r="B144" t="str">
            <v>Perda de Receita: Mudança de tráfego.</v>
          </cell>
        </row>
        <row r="145">
          <cell r="B145" t="str">
            <v>Fluxo de Caixa do Fator</v>
          </cell>
          <cell r="H145">
            <v>-132.08670333333333</v>
          </cell>
          <cell r="I145">
            <v>-83.809629999999999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B146" t="str">
            <v>Somatoria com Projeto Original</v>
          </cell>
          <cell r="F146">
            <v>-168.55621931652107</v>
          </cell>
          <cell r="G146">
            <v>0.19810436350287819</v>
          </cell>
          <cell r="H146">
            <v>-27685.353469258334</v>
          </cell>
          <cell r="I146">
            <v>-21381.084167999998</v>
          </cell>
          <cell r="J146">
            <v>-32715.424994000001</v>
          </cell>
          <cell r="K146">
            <v>-19744.018439437481</v>
          </cell>
          <cell r="L146">
            <v>15480.754270000005</v>
          </cell>
          <cell r="M146">
            <v>31717.205939999993</v>
          </cell>
          <cell r="N146">
            <v>35152.414705999996</v>
          </cell>
          <cell r="O146">
            <v>37041.879319</v>
          </cell>
          <cell r="P146">
            <v>17570.799279000013</v>
          </cell>
          <cell r="Q146">
            <v>25660.94535899999</v>
          </cell>
          <cell r="R146">
            <v>1159.1199879999913</v>
          </cell>
          <cell r="S146">
            <v>42054.076828999998</v>
          </cell>
          <cell r="T146">
            <v>48640.682814</v>
          </cell>
          <cell r="U146">
            <v>50404.993829000014</v>
          </cell>
          <cell r="V146">
            <v>25511.364419000005</v>
          </cell>
          <cell r="W146">
            <v>6576.5963219999976</v>
          </cell>
          <cell r="X146">
            <v>64115.922673000008</v>
          </cell>
          <cell r="Y146">
            <v>28749.346847999986</v>
          </cell>
          <cell r="Z146">
            <v>44353.009812000004</v>
          </cell>
          <cell r="AA146">
            <v>78522.327247000008</v>
          </cell>
        </row>
        <row r="147">
          <cell r="B147" t="str">
            <v>Perda de Receita: Deflator Tarifário -1,2%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-555.11065757838787</v>
          </cell>
          <cell r="S148">
            <v>-1418.4584022150136</v>
          </cell>
          <cell r="T148">
            <v>-2318.6246792382508</v>
          </cell>
          <cell r="U148">
            <v>-3256.0304224624015</v>
          </cell>
          <cell r="V148">
            <v>-4233.4258132190571</v>
          </cell>
          <cell r="W148">
            <v>-5251.5627898682733</v>
          </cell>
          <cell r="X148">
            <v>-6466.293349608135</v>
          </cell>
          <cell r="Y148">
            <v>-7598.9324201344261</v>
          </cell>
          <cell r="Z148">
            <v>-8768.8700028683597</v>
          </cell>
          <cell r="AA148">
            <v>-9985.4588535938365</v>
          </cell>
        </row>
        <row r="149">
          <cell r="B149" t="str">
            <v>Somatoria com Projeto Original</v>
          </cell>
          <cell r="F149">
            <v>-2423.0019496472878</v>
          </cell>
          <cell r="G149">
            <v>0.19250043348565829</v>
          </cell>
          <cell r="H149">
            <v>-27553.266765925</v>
          </cell>
          <cell r="I149">
            <v>-21297.274537999998</v>
          </cell>
          <cell r="J149">
            <v>-32715.424994000001</v>
          </cell>
          <cell r="K149">
            <v>-19744.018439437481</v>
          </cell>
          <cell r="L149">
            <v>15480.754270000005</v>
          </cell>
          <cell r="M149">
            <v>31717.205939999993</v>
          </cell>
          <cell r="N149">
            <v>35152.414705999996</v>
          </cell>
          <cell r="O149">
            <v>37041.879319</v>
          </cell>
          <cell r="P149">
            <v>17570.799279000013</v>
          </cell>
          <cell r="Q149">
            <v>25660.94535899999</v>
          </cell>
          <cell r="R149">
            <v>604.00933042160341</v>
          </cell>
          <cell r="S149">
            <v>40635.618426784982</v>
          </cell>
          <cell r="T149">
            <v>46322.058134761748</v>
          </cell>
          <cell r="U149">
            <v>47148.963406537616</v>
          </cell>
          <cell r="V149">
            <v>21277.938605780946</v>
          </cell>
          <cell r="W149">
            <v>1325.0335321317243</v>
          </cell>
          <cell r="X149">
            <v>57649.62932339187</v>
          </cell>
          <cell r="Y149">
            <v>21150.414427865559</v>
          </cell>
          <cell r="Z149">
            <v>35584.139809131644</v>
          </cell>
          <cell r="AA149">
            <v>68536.86839340617</v>
          </cell>
        </row>
        <row r="150">
          <cell r="B150" t="str">
            <v>Perda de Receita: Ônus Variável (25%)</v>
          </cell>
        </row>
        <row r="151">
          <cell r="B151" t="str">
            <v>Fluxo de Caixa do Fator</v>
          </cell>
          <cell r="H151">
            <v>-79.410275999999982</v>
          </cell>
          <cell r="I151">
            <v>-116.72458599999996</v>
          </cell>
          <cell r="J151">
            <v>-120.26660799999991</v>
          </cell>
          <cell r="K151">
            <v>-123.81452599999989</v>
          </cell>
          <cell r="L151">
            <v>-129.01037599999967</v>
          </cell>
          <cell r="M151">
            <v>-132.4624839999999</v>
          </cell>
          <cell r="N151">
            <v>-137.20286799999977</v>
          </cell>
          <cell r="O151">
            <v>-140.909978</v>
          </cell>
          <cell r="P151">
            <v>-144.36798200000032</v>
          </cell>
          <cell r="Q151">
            <v>-148.09867599999981</v>
          </cell>
          <cell r="R151">
            <v>-151.93697200000003</v>
          </cell>
          <cell r="S151">
            <v>-159.55460400000001</v>
          </cell>
          <cell r="T151">
            <v>-163.93828000000013</v>
          </cell>
          <cell r="U151">
            <v>-168.4148179999998</v>
          </cell>
          <cell r="V151">
            <v>-173.06823599999984</v>
          </cell>
          <cell r="W151">
            <v>-177.85283999999984</v>
          </cell>
          <cell r="X151">
            <v>-187.2495899999999</v>
          </cell>
          <cell r="Y151">
            <v>-192.48523800000004</v>
          </cell>
          <cell r="Z151">
            <v>-197.65602999999942</v>
          </cell>
          <cell r="AA151">
            <v>-202.99043599999942</v>
          </cell>
        </row>
        <row r="152">
          <cell r="B152" t="str">
            <v>Somatoria com Projeto Original</v>
          </cell>
          <cell r="F152">
            <v>-615.34975298276163</v>
          </cell>
          <cell r="G152">
            <v>0.19704496955686568</v>
          </cell>
          <cell r="H152">
            <v>-27632.677041924999</v>
          </cell>
          <cell r="I152">
            <v>-21413.999123999998</v>
          </cell>
          <cell r="J152">
            <v>-32835.691601999999</v>
          </cell>
          <cell r="K152">
            <v>-19867.832965437479</v>
          </cell>
          <cell r="L152">
            <v>15351.743894000005</v>
          </cell>
          <cell r="M152">
            <v>31584.743455999993</v>
          </cell>
          <cell r="N152">
            <v>35015.211837999996</v>
          </cell>
          <cell r="O152">
            <v>36900.969340999996</v>
          </cell>
          <cell r="P152">
            <v>17426.431297000014</v>
          </cell>
          <cell r="Q152">
            <v>25512.846682999989</v>
          </cell>
          <cell r="R152">
            <v>1007.1830159999913</v>
          </cell>
          <cell r="S152">
            <v>41894.522225000001</v>
          </cell>
          <cell r="T152">
            <v>48476.744533999998</v>
          </cell>
          <cell r="U152">
            <v>50236.579011000016</v>
          </cell>
          <cell r="V152">
            <v>25338.296183000006</v>
          </cell>
          <cell r="W152">
            <v>6398.743481999998</v>
          </cell>
          <cell r="X152">
            <v>63928.673083000009</v>
          </cell>
          <cell r="Y152">
            <v>28556.861609999985</v>
          </cell>
          <cell r="Z152">
            <v>44155.353782000006</v>
          </cell>
          <cell r="AA152">
            <v>78319.336811000016</v>
          </cell>
        </row>
        <row r="153">
          <cell r="B153" t="str">
            <v>Alteração dos custos operacionais.</v>
          </cell>
        </row>
        <row r="154">
          <cell r="B154" t="str">
            <v>Fluxo de Caixa do Fator</v>
          </cell>
          <cell r="H154">
            <v>2002.9784</v>
          </cell>
          <cell r="I154">
            <v>-1013.8239000000001</v>
          </cell>
          <cell r="J154">
            <v>175.65389999999806</v>
          </cell>
          <cell r="K154">
            <v>156.36459999999806</v>
          </cell>
          <cell r="L154">
            <v>156.35790000000293</v>
          </cell>
          <cell r="M154">
            <v>156.35790000000293</v>
          </cell>
          <cell r="N154">
            <v>156.35790000000293</v>
          </cell>
          <cell r="O154">
            <v>156.35790000000293</v>
          </cell>
          <cell r="P154">
            <v>156.35790000000293</v>
          </cell>
          <cell r="Q154">
            <v>156.35790000000293</v>
          </cell>
          <cell r="R154">
            <v>156.35790000000293</v>
          </cell>
          <cell r="S154">
            <v>-375.72260000000136</v>
          </cell>
          <cell r="T154">
            <v>-375.72260000000136</v>
          </cell>
          <cell r="U154">
            <v>-375.72260000000136</v>
          </cell>
          <cell r="V154">
            <v>-375.72260000000136</v>
          </cell>
          <cell r="W154">
            <v>-375.72260000000136</v>
          </cell>
          <cell r="X154">
            <v>-375.72260000000136</v>
          </cell>
          <cell r="Y154">
            <v>-375.72260000000136</v>
          </cell>
          <cell r="Z154">
            <v>-375.72260000000136</v>
          </cell>
          <cell r="AA154">
            <v>-375.72260000000136</v>
          </cell>
        </row>
        <row r="155">
          <cell r="B155" t="str">
            <v>Somatoria com Projeto Original</v>
          </cell>
          <cell r="F155">
            <v>1209.8854706950401</v>
          </cell>
          <cell r="G155">
            <v>0.20143103702958184</v>
          </cell>
          <cell r="H155">
            <v>-25550.288365925</v>
          </cell>
          <cell r="I155">
            <v>-22311.098437999997</v>
          </cell>
          <cell r="J155">
            <v>-32539.771094000003</v>
          </cell>
          <cell r="K155">
            <v>-19587.653839437484</v>
          </cell>
          <cell r="L155">
            <v>15637.112170000008</v>
          </cell>
          <cell r="M155">
            <v>31873.563839999995</v>
          </cell>
          <cell r="N155">
            <v>35308.772605999999</v>
          </cell>
          <cell r="O155">
            <v>37198.237219000002</v>
          </cell>
          <cell r="P155">
            <v>17727.157179000016</v>
          </cell>
          <cell r="Q155">
            <v>25817.303258999993</v>
          </cell>
          <cell r="R155">
            <v>1315.4778879999942</v>
          </cell>
          <cell r="S155">
            <v>41678.354228999997</v>
          </cell>
          <cell r="T155">
            <v>48264.960213999999</v>
          </cell>
          <cell r="U155">
            <v>50029.271229000013</v>
          </cell>
          <cell r="V155">
            <v>25135.641819000004</v>
          </cell>
          <cell r="W155">
            <v>6200.8737219999966</v>
          </cell>
          <cell r="X155">
            <v>63740.200073000007</v>
          </cell>
          <cell r="Y155">
            <v>28373.624247999986</v>
          </cell>
          <cell r="Z155">
            <v>43977.287212000003</v>
          </cell>
          <cell r="AA155">
            <v>78146.604647</v>
          </cell>
        </row>
        <row r="156">
          <cell r="B156" t="str">
            <v>1ª Adequação - Investimentos</v>
          </cell>
        </row>
        <row r="157">
          <cell r="B157" t="str">
            <v>Fluxo de Caixa do Fator</v>
          </cell>
          <cell r="H157">
            <v>-1322.4536000000014</v>
          </cell>
          <cell r="I157">
            <v>-14408.6621</v>
          </cell>
          <cell r="J157">
            <v>-352.93119999999942</v>
          </cell>
          <cell r="K157">
            <v>3243.7288000000003</v>
          </cell>
          <cell r="L157">
            <v>-15173.845199999998</v>
          </cell>
          <cell r="M157">
            <v>519.21479999999997</v>
          </cell>
          <cell r="N157">
            <v>637.41480000000001</v>
          </cell>
          <cell r="O157">
            <v>637.41480000000001</v>
          </cell>
          <cell r="P157">
            <v>637.41809999999998</v>
          </cell>
          <cell r="Q157">
            <v>-2356.8740000000007</v>
          </cell>
          <cell r="R157">
            <v>691.71730000000048</v>
          </cell>
          <cell r="S157">
            <v>-4239.3858</v>
          </cell>
          <cell r="T157">
            <v>817.98419999999987</v>
          </cell>
          <cell r="U157">
            <v>763.95</v>
          </cell>
          <cell r="V157">
            <v>3711.836299999999</v>
          </cell>
          <cell r="W157">
            <v>16561.675900000002</v>
          </cell>
          <cell r="X157">
            <v>-851.92409999999995</v>
          </cell>
          <cell r="Y157">
            <v>-527.92079999999999</v>
          </cell>
          <cell r="Z157">
            <v>-5666.9884000000002</v>
          </cell>
          <cell r="AA157">
            <v>-3635.9869999999983</v>
          </cell>
        </row>
        <row r="158">
          <cell r="B158" t="str">
            <v>Somatoria com Projeto Original</v>
          </cell>
          <cell r="F158">
            <v>-15088.704172813104</v>
          </cell>
          <cell r="G158">
            <v>0.16746402650544873</v>
          </cell>
          <cell r="H158">
            <v>-28875.720365925001</v>
          </cell>
          <cell r="I158">
            <v>-35705.936637999999</v>
          </cell>
          <cell r="J158">
            <v>-33068.356194</v>
          </cell>
          <cell r="K158">
            <v>-16500.28963943748</v>
          </cell>
          <cell r="L158">
            <v>306.90907000000698</v>
          </cell>
          <cell r="M158">
            <v>32236.420739999994</v>
          </cell>
          <cell r="N158">
            <v>35789.829505999995</v>
          </cell>
          <cell r="O158">
            <v>37679.294118999998</v>
          </cell>
          <cell r="P158">
            <v>18208.217379000012</v>
          </cell>
          <cell r="Q158">
            <v>23304.07135899999</v>
          </cell>
          <cell r="R158">
            <v>1850.8372879999918</v>
          </cell>
          <cell r="S158">
            <v>37814.691028999994</v>
          </cell>
          <cell r="T158">
            <v>49458.667013999999</v>
          </cell>
          <cell r="U158">
            <v>51168.943829000011</v>
          </cell>
          <cell r="V158">
            <v>29223.200719000004</v>
          </cell>
          <cell r="W158">
            <v>23138.272222</v>
          </cell>
          <cell r="X158">
            <v>63263.998573000012</v>
          </cell>
          <cell r="Y158">
            <v>28221.426047999987</v>
          </cell>
          <cell r="Z158">
            <v>38686.021412000002</v>
          </cell>
          <cell r="AA158">
            <v>74886.340247000015</v>
          </cell>
        </row>
        <row r="159">
          <cell r="B159" t="str">
            <v>Perda de Receita: Estorno de Receita Não Operacional (1/3 da COFINS)</v>
          </cell>
        </row>
        <row r="160">
          <cell r="B160" t="str">
            <v>Fluxo de Caixa do Fator</v>
          </cell>
          <cell r="H160">
            <v>-370.16580354999996</v>
          </cell>
          <cell r="I160">
            <v>-610.53886205000003</v>
          </cell>
          <cell r="J160">
            <v>-629.06202589999998</v>
          </cell>
          <cell r="K160">
            <v>-643.79058940000004</v>
          </cell>
          <cell r="L160">
            <v>-674.8003827</v>
          </cell>
          <cell r="M160">
            <v>-692.85194230000002</v>
          </cell>
          <cell r="N160">
            <v>-717.65107039999998</v>
          </cell>
          <cell r="O160">
            <v>-737.03763279999998</v>
          </cell>
          <cell r="P160">
            <v>-755.13272510000002</v>
          </cell>
          <cell r="Q160">
            <v>-774.64263015000006</v>
          </cell>
          <cell r="R160">
            <v>-794.71846029999995</v>
          </cell>
          <cell r="S160">
            <v>-834.55813624999996</v>
          </cell>
          <cell r="T160">
            <v>-857.12984119999987</v>
          </cell>
          <cell r="U160">
            <v>-880.91320630000007</v>
          </cell>
          <cell r="V160">
            <v>-905.24073014999999</v>
          </cell>
          <cell r="W160">
            <v>-930.27928810000003</v>
          </cell>
          <cell r="X160">
            <v>-979.42770640000003</v>
          </cell>
          <cell r="Y160">
            <v>-1006.8025192500002</v>
          </cell>
          <cell r="Z160">
            <v>-1033.8508368500002</v>
          </cell>
          <cell r="AA160">
            <v>-1061.7552975500003</v>
          </cell>
        </row>
        <row r="161">
          <cell r="B161" t="str">
            <v>Somatoria com Projeto Original</v>
          </cell>
          <cell r="F161">
            <v>-3179.0334735928445</v>
          </cell>
          <cell r="G161">
            <v>0.19101134833162919</v>
          </cell>
          <cell r="H161">
            <v>-27923.432569475</v>
          </cell>
          <cell r="I161">
            <v>-21907.813400049999</v>
          </cell>
          <cell r="J161">
            <v>-33344.4870199</v>
          </cell>
          <cell r="K161">
            <v>-20387.809028837481</v>
          </cell>
          <cell r="L161">
            <v>14805.953887300006</v>
          </cell>
          <cell r="M161">
            <v>31024.353997699993</v>
          </cell>
          <cell r="N161">
            <v>34434.763635599993</v>
          </cell>
          <cell r="O161">
            <v>36304.841686200001</v>
          </cell>
          <cell r="P161">
            <v>16815.666553900013</v>
          </cell>
          <cell r="Q161">
            <v>24886.302728849991</v>
          </cell>
          <cell r="R161">
            <v>364.40152769999133</v>
          </cell>
          <cell r="S161">
            <v>41219.518692749996</v>
          </cell>
          <cell r="T161">
            <v>47783.552972799996</v>
          </cell>
          <cell r="U161">
            <v>49524.080622700014</v>
          </cell>
          <cell r="V161">
            <v>24606.123688850006</v>
          </cell>
          <cell r="W161">
            <v>5646.3170338999971</v>
          </cell>
          <cell r="X161">
            <v>63136.49496660001</v>
          </cell>
          <cell r="Y161">
            <v>27742.544328749987</v>
          </cell>
          <cell r="Z161">
            <v>43319.158975150007</v>
          </cell>
          <cell r="AA161">
            <v>77460.571949450008</v>
          </cell>
        </row>
        <row r="162">
          <cell r="B162" t="str">
            <v>Majoração dos custos operacionais.</v>
          </cell>
        </row>
        <row r="163">
          <cell r="B163" t="str">
            <v>Fluxo de Caixa do Fator</v>
          </cell>
          <cell r="H163">
            <v>-2625.194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</row>
        <row r="164">
          <cell r="B164" t="str">
            <v>Somatoria com Projeto Original</v>
          </cell>
          <cell r="F164">
            <v>-2190.3928699623798</v>
          </cell>
          <cell r="G164">
            <v>0.19344739905711733</v>
          </cell>
          <cell r="H164">
            <v>-30178.460765925</v>
          </cell>
          <cell r="I164">
            <v>-21297.274537999998</v>
          </cell>
          <cell r="J164">
            <v>-32715.424994000001</v>
          </cell>
          <cell r="K164">
            <v>-19744.018439437481</v>
          </cell>
          <cell r="L164">
            <v>15480.754270000005</v>
          </cell>
          <cell r="M164">
            <v>31717.205939999993</v>
          </cell>
          <cell r="N164">
            <v>35152.414705999996</v>
          </cell>
          <cell r="O164">
            <v>37041.879319</v>
          </cell>
          <cell r="P164">
            <v>17570.799279000013</v>
          </cell>
          <cell r="Q164">
            <v>25660.94535899999</v>
          </cell>
          <cell r="R164">
            <v>1159.1199879999913</v>
          </cell>
          <cell r="S164">
            <v>42054.076828999998</v>
          </cell>
          <cell r="T164">
            <v>48640.682814</v>
          </cell>
          <cell r="U164">
            <v>50404.993829000014</v>
          </cell>
          <cell r="V164">
            <v>25511.364419000005</v>
          </cell>
          <cell r="W164">
            <v>6576.5963219999976</v>
          </cell>
          <cell r="X164">
            <v>64115.922673000008</v>
          </cell>
          <cell r="Y164">
            <v>28749.346847999986</v>
          </cell>
          <cell r="Z164">
            <v>44353.009812000004</v>
          </cell>
          <cell r="AA164">
            <v>78522.327247000008</v>
          </cell>
        </row>
        <row r="165">
          <cell r="B165" t="str">
            <v>2ª Adequação - Investimentos</v>
          </cell>
        </row>
        <row r="166">
          <cell r="B166" t="str">
            <v>Fluxo de Caixa do Fator</v>
          </cell>
          <cell r="H166">
            <v>18045.326255339998</v>
          </cell>
          <cell r="I166">
            <v>29684.058456103474</v>
          </cell>
          <cell r="J166">
            <v>6724.5610027694747</v>
          </cell>
          <cell r="K166">
            <v>-14051.08246372135</v>
          </cell>
          <cell r="L166">
            <v>4927.1202535880248</v>
          </cell>
          <cell r="M166">
            <v>-9315.413974811976</v>
          </cell>
          <cell r="N166">
            <v>-17999.825385511976</v>
          </cell>
          <cell r="O166">
            <v>-21334.871611235052</v>
          </cell>
          <cell r="P166">
            <v>-8689.5294727100518</v>
          </cell>
          <cell r="Q166">
            <v>8864.7122490899492</v>
          </cell>
          <cell r="R166">
            <v>29446.782857139948</v>
          </cell>
          <cell r="S166">
            <v>-615.30330009338525</v>
          </cell>
          <cell r="T166">
            <v>-14900.556884555886</v>
          </cell>
          <cell r="U166">
            <v>-19324.772971984457</v>
          </cell>
          <cell r="V166">
            <v>-12694.408953984459</v>
          </cell>
          <cell r="W166">
            <v>8686.1510552555428</v>
          </cell>
          <cell r="X166">
            <v>-672.08962281945901</v>
          </cell>
          <cell r="Y166">
            <v>36949.111625080535</v>
          </cell>
          <cell r="Z166">
            <v>14368.135367280542</v>
          </cell>
          <cell r="AA166">
            <v>-17026.632549719463</v>
          </cell>
        </row>
        <row r="167">
          <cell r="B167" t="str">
            <v>Somatoria com Projeto Original</v>
          </cell>
          <cell r="F167">
            <v>23369.045554849468</v>
          </cell>
          <cell r="G167">
            <v>0.30031602663667029</v>
          </cell>
          <cell r="H167">
            <v>-9507.9405105850019</v>
          </cell>
          <cell r="I167">
            <v>8386.783918103476</v>
          </cell>
          <cell r="J167">
            <v>-25990.863991230526</v>
          </cell>
          <cell r="K167">
            <v>-33795.100903158833</v>
          </cell>
          <cell r="L167">
            <v>20407.874523588031</v>
          </cell>
          <cell r="M167">
            <v>22401.791965188015</v>
          </cell>
          <cell r="N167">
            <v>17152.589320488019</v>
          </cell>
          <cell r="O167">
            <v>15707.007707764948</v>
          </cell>
          <cell r="P167">
            <v>8881.2698062899617</v>
          </cell>
          <cell r="Q167">
            <v>34525.657608089939</v>
          </cell>
          <cell r="R167">
            <v>30605.902845139939</v>
          </cell>
          <cell r="S167">
            <v>41438.773528906611</v>
          </cell>
          <cell r="T167">
            <v>33740.125929444112</v>
          </cell>
          <cell r="U167">
            <v>31080.220857015556</v>
          </cell>
          <cell r="V167">
            <v>12816.955465015546</v>
          </cell>
          <cell r="W167">
            <v>15262.74737725554</v>
          </cell>
          <cell r="X167">
            <v>63443.833050180547</v>
          </cell>
          <cell r="Y167">
            <v>65698.458473080522</v>
          </cell>
          <cell r="Z167">
            <v>58721.145179280546</v>
          </cell>
          <cell r="AA167">
            <v>61495.694697280545</v>
          </cell>
        </row>
        <row r="168">
          <cell r="B168" t="str">
            <v>Inclusão da CPMF</v>
          </cell>
        </row>
        <row r="169">
          <cell r="B169" t="str">
            <v>Fluxo de Caixa do Fator</v>
          </cell>
          <cell r="H169">
            <v>-162.14670000000001</v>
          </cell>
          <cell r="I169">
            <v>-296.36109999999996</v>
          </cell>
          <cell r="J169">
            <v>-343.69659999999999</v>
          </cell>
          <cell r="K169">
            <v>-383.32709999999997</v>
          </cell>
          <cell r="L169">
            <v>-324.548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-858.28618143449103</v>
          </cell>
          <cell r="G170">
            <v>0.19648192706937506</v>
          </cell>
          <cell r="H170">
            <v>-27715.413465925001</v>
          </cell>
          <cell r="I170">
            <v>-21593.635637999996</v>
          </cell>
          <cell r="J170">
            <v>-33059.121594000004</v>
          </cell>
          <cell r="K170">
            <v>-20127.34553943748</v>
          </cell>
          <cell r="L170">
            <v>15156.206270000004</v>
          </cell>
          <cell r="M170">
            <v>31717.205939999993</v>
          </cell>
          <cell r="N170">
            <v>35152.414705999996</v>
          </cell>
          <cell r="O170">
            <v>37041.879319</v>
          </cell>
          <cell r="P170">
            <v>17570.799279000013</v>
          </cell>
          <cell r="Q170">
            <v>25660.94535899999</v>
          </cell>
          <cell r="R170">
            <v>1159.1199879999913</v>
          </cell>
          <cell r="S170">
            <v>42054.076828999998</v>
          </cell>
          <cell r="T170">
            <v>48640.682814</v>
          </cell>
          <cell r="U170">
            <v>50404.993829000014</v>
          </cell>
          <cell r="V170">
            <v>25511.364419000005</v>
          </cell>
          <cell r="W170">
            <v>6576.5963219999976</v>
          </cell>
          <cell r="X170">
            <v>64115.922673000008</v>
          </cell>
          <cell r="Y170">
            <v>28749.346847999986</v>
          </cell>
          <cell r="Z170">
            <v>44353.009812000004</v>
          </cell>
          <cell r="AA170">
            <v>78522.327247000008</v>
          </cell>
        </row>
        <row r="171">
          <cell r="B171" t="str">
            <v>3ª Adequação - Investimentos</v>
          </cell>
        </row>
        <row r="172">
          <cell r="B172" t="str">
            <v>Fluxo de Caixa do Fator</v>
          </cell>
          <cell r="H172">
            <v>-199.13605733999987</v>
          </cell>
          <cell r="I172">
            <v>145.5328513702095</v>
          </cell>
          <cell r="J172">
            <v>503.98667737087595</v>
          </cell>
          <cell r="K172">
            <v>19142.644276332288</v>
          </cell>
          <cell r="L172">
            <v>-5685.9925034770858</v>
          </cell>
          <cell r="M172">
            <v>-11224.426671077084</v>
          </cell>
          <cell r="N172">
            <v>-1063.4811770913709</v>
          </cell>
          <cell r="O172">
            <v>227.33885109324541</v>
          </cell>
          <cell r="P172">
            <v>-2487.6157424317571</v>
          </cell>
          <cell r="Q172">
            <v>18.518335768243887</v>
          </cell>
          <cell r="R172">
            <v>-596.81284428175536</v>
          </cell>
          <cell r="S172">
            <v>-786.26680038175539</v>
          </cell>
          <cell r="T172">
            <v>185.0123110807456</v>
          </cell>
          <cell r="U172">
            <v>233.97767908074485</v>
          </cell>
          <cell r="V172">
            <v>229.56836108074563</v>
          </cell>
          <cell r="W172">
            <v>534.44611184074711</v>
          </cell>
          <cell r="X172">
            <v>425.60321091574502</v>
          </cell>
          <cell r="Y172">
            <v>351.70366101574581</v>
          </cell>
          <cell r="Z172">
            <v>234.10042581574723</v>
          </cell>
          <cell r="AA172">
            <v>235.95697281574451</v>
          </cell>
        </row>
        <row r="173">
          <cell r="B173" t="str">
            <v>Somatoria com Projeto Original</v>
          </cell>
          <cell r="F173">
            <v>2645.2747340554552</v>
          </cell>
          <cell r="G173">
            <v>0.20507598296551729</v>
          </cell>
          <cell r="H173">
            <v>-27752.402823265002</v>
          </cell>
          <cell r="I173">
            <v>-21151.74168662979</v>
          </cell>
          <cell r="J173">
            <v>-32211.438316629126</v>
          </cell>
          <cell r="K173">
            <v>-601.37416310519257</v>
          </cell>
          <cell r="L173">
            <v>9794.7617665229191</v>
          </cell>
          <cell r="M173">
            <v>20492.77926892291</v>
          </cell>
          <cell r="N173">
            <v>34088.933528908623</v>
          </cell>
          <cell r="O173">
            <v>37269.218170093241</v>
          </cell>
          <cell r="P173">
            <v>15083.183536568256</v>
          </cell>
          <cell r="Q173">
            <v>25679.463694768234</v>
          </cell>
          <cell r="R173">
            <v>562.30714371823592</v>
          </cell>
          <cell r="S173">
            <v>41267.810028618245</v>
          </cell>
          <cell r="T173">
            <v>48825.695125080747</v>
          </cell>
          <cell r="U173">
            <v>50638.971508080758</v>
          </cell>
          <cell r="V173">
            <v>25740.932780080751</v>
          </cell>
          <cell r="W173">
            <v>7111.0424338407447</v>
          </cell>
          <cell r="X173">
            <v>64541.525883915754</v>
          </cell>
          <cell r="Y173">
            <v>29101.050509015731</v>
          </cell>
          <cell r="Z173">
            <v>44587.110237815752</v>
          </cell>
          <cell r="AA173">
            <v>78758.28421981576</v>
          </cell>
        </row>
        <row r="174">
          <cell r="B174" t="str">
            <v>4ª Adequação - Investimentos</v>
          </cell>
        </row>
        <row r="175">
          <cell r="B175" t="str">
            <v>Fluxo de Caixa do Fator</v>
          </cell>
          <cell r="H175">
            <v>0</v>
          </cell>
          <cell r="I175">
            <v>898.10561052631601</v>
          </cell>
          <cell r="J175">
            <v>479.90654385964837</v>
          </cell>
          <cell r="K175">
            <v>309.33538503612016</v>
          </cell>
          <cell r="L175">
            <v>1693.5812537861204</v>
          </cell>
          <cell r="M175">
            <v>6549.3672937861202</v>
          </cell>
          <cell r="N175">
            <v>1400.4535050718353</v>
          </cell>
          <cell r="O175">
            <v>-5010.7619232358584</v>
          </cell>
          <cell r="P175">
            <v>9409.0887717641435</v>
          </cell>
          <cell r="Q175">
            <v>-10757.691195235859</v>
          </cell>
          <cell r="R175">
            <v>3188.1983182641416</v>
          </cell>
          <cell r="S175">
            <v>-4542.234350902525</v>
          </cell>
          <cell r="T175">
            <v>-1255.6503759025252</v>
          </cell>
          <cell r="U175">
            <v>-101.30654733109581</v>
          </cell>
          <cell r="V175">
            <v>-1377.118822331099</v>
          </cell>
          <cell r="W175">
            <v>-695.33335383109761</v>
          </cell>
          <cell r="X175">
            <v>-218.13657645609737</v>
          </cell>
          <cell r="Y175">
            <v>-333.60153545609597</v>
          </cell>
          <cell r="Z175">
            <v>-674.68078045609548</v>
          </cell>
          <cell r="AA175">
            <v>540.72998654390528</v>
          </cell>
        </row>
        <row r="176">
          <cell r="B176" t="str">
            <v>Somatoria com Projeto Original</v>
          </cell>
          <cell r="F176">
            <v>2881.9166794727389</v>
          </cell>
          <cell r="G176">
            <v>0.20556530036106066</v>
          </cell>
          <cell r="H176">
            <v>-27553.266765925</v>
          </cell>
          <cell r="I176">
            <v>-20399.168927473682</v>
          </cell>
          <cell r="J176">
            <v>-32235.518450140353</v>
          </cell>
          <cell r="K176">
            <v>-19434.683054401361</v>
          </cell>
          <cell r="L176">
            <v>17174.335523786125</v>
          </cell>
          <cell r="M176">
            <v>38266.573233786112</v>
          </cell>
          <cell r="N176">
            <v>36552.868211071829</v>
          </cell>
          <cell r="O176">
            <v>32031.11739576414</v>
          </cell>
          <cell r="P176">
            <v>26979.888050764159</v>
          </cell>
          <cell r="Q176">
            <v>14903.254163764132</v>
          </cell>
          <cell r="R176">
            <v>4347.3183062641328</v>
          </cell>
          <cell r="S176">
            <v>37511.842478097475</v>
          </cell>
          <cell r="T176">
            <v>47385.032438097478</v>
          </cell>
          <cell r="U176">
            <v>50303.687281668921</v>
          </cell>
          <cell r="V176">
            <v>24134.245596668905</v>
          </cell>
          <cell r="W176">
            <v>5881.2629681688995</v>
          </cell>
          <cell r="X176">
            <v>63897.78609654391</v>
          </cell>
          <cell r="Y176">
            <v>28415.745312543891</v>
          </cell>
          <cell r="Z176">
            <v>43678.329031543908</v>
          </cell>
          <cell r="AA176">
            <v>79063.057233543906</v>
          </cell>
        </row>
        <row r="177">
          <cell r="B177" t="str">
            <v>5ª Adequação - Investimentos</v>
          </cell>
        </row>
        <row r="178">
          <cell r="B178" t="str">
            <v>Fluxo de Caixa do Fator</v>
          </cell>
          <cell r="H178">
            <v>199.13599199999982</v>
          </cell>
          <cell r="I178">
            <v>223.80877199999969</v>
          </cell>
          <cell r="J178">
            <v>249.65760599999999</v>
          </cell>
          <cell r="K178">
            <v>293.7069299999996</v>
          </cell>
          <cell r="L178">
            <v>310.83393000000069</v>
          </cell>
          <cell r="M178">
            <v>642.52506599999958</v>
          </cell>
          <cell r="N178">
            <v>17.181784285714201</v>
          </cell>
          <cell r="O178">
            <v>-164.91788986813214</v>
          </cell>
          <cell r="P178">
            <v>267.57127513186828</v>
          </cell>
          <cell r="Q178">
            <v>2388.7603421318677</v>
          </cell>
          <cell r="R178">
            <v>651.0869206318672</v>
          </cell>
          <cell r="S178">
            <v>-3130.1308235347992</v>
          </cell>
          <cell r="T178">
            <v>38.880466965198721</v>
          </cell>
          <cell r="U178">
            <v>-47.353782177655631</v>
          </cell>
          <cell r="V178">
            <v>-96.703577177655646</v>
          </cell>
          <cell r="W178">
            <v>-177.6500856776571</v>
          </cell>
          <cell r="X178">
            <v>-239.52969405265435</v>
          </cell>
          <cell r="Y178">
            <v>-241.49965305265599</v>
          </cell>
          <cell r="Z178">
            <v>-178.81063505266204</v>
          </cell>
          <cell r="AA178">
            <v>-241.6792120526593</v>
          </cell>
        </row>
        <row r="179">
          <cell r="B179" t="str">
            <v>Somatoria com Projeto Original</v>
          </cell>
          <cell r="F179">
            <v>1044.7345832090148</v>
          </cell>
          <cell r="G179">
            <v>0.20100687359725994</v>
          </cell>
          <cell r="H179">
            <v>-27354.130773925001</v>
          </cell>
          <cell r="I179">
            <v>-21073.465765999998</v>
          </cell>
          <cell r="J179">
            <v>-32465.767388</v>
          </cell>
          <cell r="K179">
            <v>-19450.311509437481</v>
          </cell>
          <cell r="L179">
            <v>15791.588200000006</v>
          </cell>
          <cell r="M179">
            <v>32359.731005999991</v>
          </cell>
          <cell r="N179">
            <v>35169.596490285709</v>
          </cell>
          <cell r="O179">
            <v>36876.961429131865</v>
          </cell>
          <cell r="P179">
            <v>17838.370554131881</v>
          </cell>
          <cell r="Q179">
            <v>28049.705701131857</v>
          </cell>
          <cell r="R179">
            <v>1810.2069086318584</v>
          </cell>
          <cell r="S179">
            <v>38923.946005465201</v>
          </cell>
          <cell r="T179">
            <v>48679.563280965202</v>
          </cell>
          <cell r="U179">
            <v>50357.640046822358</v>
          </cell>
          <cell r="V179">
            <v>25414.660841822348</v>
          </cell>
          <cell r="W179">
            <v>6398.9462363223402</v>
          </cell>
          <cell r="X179">
            <v>63876.392978947355</v>
          </cell>
          <cell r="Y179">
            <v>28507.847194947331</v>
          </cell>
          <cell r="Z179">
            <v>44174.199176947339</v>
          </cell>
          <cell r="AA179">
            <v>78280.648034947342</v>
          </cell>
        </row>
        <row r="180">
          <cell r="B180" t="str">
            <v>Perda de Receita: Parcelamento do Reajuste Tarifário de Julho/2003.</v>
          </cell>
        </row>
        <row r="181">
          <cell r="B181" t="str">
            <v>Fluxo de Caixa do Fator</v>
          </cell>
          <cell r="H181">
            <v>0</v>
          </cell>
          <cell r="I181">
            <v>0</v>
          </cell>
          <cell r="J181">
            <v>0</v>
          </cell>
          <cell r="K181">
            <v>-1696.9096464534218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 t="str">
            <v>Somatoria com Projeto Original</v>
          </cell>
          <cell r="F182">
            <v>-822.4342251999758</v>
          </cell>
          <cell r="G182">
            <v>0.19656252595076318</v>
          </cell>
          <cell r="H182">
            <v>-27553.266765925</v>
          </cell>
          <cell r="I182">
            <v>-21297.274537999998</v>
          </cell>
          <cell r="J182">
            <v>-32715.424994000001</v>
          </cell>
          <cell r="K182">
            <v>-21440.928085890904</v>
          </cell>
          <cell r="L182">
            <v>15480.754270000005</v>
          </cell>
          <cell r="M182">
            <v>31717.205939999993</v>
          </cell>
          <cell r="N182">
            <v>35152.414705999996</v>
          </cell>
          <cell r="O182">
            <v>37041.879319</v>
          </cell>
          <cell r="P182">
            <v>17570.799279000013</v>
          </cell>
          <cell r="Q182">
            <v>25660.94535899999</v>
          </cell>
          <cell r="R182">
            <v>1159.1199879999913</v>
          </cell>
          <cell r="S182">
            <v>42054.076828999998</v>
          </cell>
          <cell r="T182">
            <v>48640.682814</v>
          </cell>
          <cell r="U182">
            <v>50404.993829000014</v>
          </cell>
          <cell r="V182">
            <v>25511.364419000005</v>
          </cell>
          <cell r="W182">
            <v>6576.5963219999976</v>
          </cell>
          <cell r="X182">
            <v>64115.922673000008</v>
          </cell>
          <cell r="Y182">
            <v>28749.346847999986</v>
          </cell>
          <cell r="Z182">
            <v>44353.009812000004</v>
          </cell>
          <cell r="AA182">
            <v>78522.327247000008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15622.89892378333</v>
          </cell>
          <cell r="I184">
            <v>14421.585511950001</v>
          </cell>
          <cell r="J184">
            <v>6687.8092960999975</v>
          </cell>
          <cell r="K184">
            <v>7063.1464513136343</v>
          </cell>
          <cell r="L184">
            <v>-13505.877875417935</v>
          </cell>
          <cell r="M184">
            <v>-12091.759076797936</v>
          </cell>
          <cell r="N184">
            <v>-16276.212191625793</v>
          </cell>
          <cell r="O184">
            <v>-24923.423863435793</v>
          </cell>
          <cell r="P184">
            <v>-139.55448469079562</v>
          </cell>
          <cell r="Q184">
            <v>-1112.2596586107961</v>
          </cell>
          <cell r="R184">
            <v>33561.665798000817</v>
          </cell>
          <cell r="S184">
            <v>-16101.61481737748</v>
          </cell>
          <cell r="T184">
            <v>-18829.74568285072</v>
          </cell>
          <cell r="U184">
            <v>-23156.586669174867</v>
          </cell>
          <cell r="V184">
            <v>-15914.284071781525</v>
          </cell>
          <cell r="W184">
            <v>18173.872109619264</v>
          </cell>
          <cell r="X184">
            <v>-9564.7700284206021</v>
          </cell>
          <cell r="Y184">
            <v>27023.850520203101</v>
          </cell>
          <cell r="Z184">
            <v>-2294.3434921308299</v>
          </cell>
          <cell r="AA184">
            <v>-31753.538989556309</v>
          </cell>
        </row>
        <row r="185">
          <cell r="B185" t="str">
            <v>Somatoria com Projeto Original</v>
          </cell>
          <cell r="F185">
            <v>8943.3681873269234</v>
          </cell>
          <cell r="G185">
            <v>0.23113971541512929</v>
          </cell>
          <cell r="H185">
            <v>-11930.36784214167</v>
          </cell>
          <cell r="I185">
            <v>-6875.6890260499968</v>
          </cell>
          <cell r="J185">
            <v>-26027.615697900004</v>
          </cell>
          <cell r="K185">
            <v>-12680.871988123847</v>
          </cell>
          <cell r="L185">
            <v>1974.8763945820701</v>
          </cell>
          <cell r="M185">
            <v>19625.446863202058</v>
          </cell>
          <cell r="N185">
            <v>18876.202514374203</v>
          </cell>
          <cell r="O185">
            <v>12118.455455564206</v>
          </cell>
          <cell r="P185">
            <v>17431.244794309219</v>
          </cell>
          <cell r="Q185">
            <v>24548.685700389193</v>
          </cell>
          <cell r="R185">
            <v>34720.785786000808</v>
          </cell>
          <cell r="S185">
            <v>25952.46201162252</v>
          </cell>
          <cell r="T185">
            <v>29810.93713114928</v>
          </cell>
          <cell r="U185">
            <v>27248.407159825147</v>
          </cell>
          <cell r="V185">
            <v>9597.0803472184798</v>
          </cell>
          <cell r="W185">
            <v>24750.468431619262</v>
          </cell>
          <cell r="X185">
            <v>54551.152644579408</v>
          </cell>
          <cell r="Y185">
            <v>55773.197368203088</v>
          </cell>
          <cell r="Z185">
            <v>42058.666319869175</v>
          </cell>
          <cell r="AA185">
            <v>46768.788257443695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57462.094250000002</v>
          </cell>
          <cell r="H191">
            <v>84016.89</v>
          </cell>
          <cell r="I191">
            <v>86565.188145487089</v>
          </cell>
          <cell r="J191">
            <v>86628.552532327827</v>
          </cell>
          <cell r="K191">
            <v>94399.705593440129</v>
          </cell>
          <cell r="L191">
            <v>97185.502025399619</v>
          </cell>
          <cell r="M191">
            <v>100640.85686347817</v>
          </cell>
          <cell r="N191">
            <v>103649.96883176302</v>
          </cell>
          <cell r="O191">
            <v>106422.409</v>
          </cell>
          <cell r="P191">
            <v>109159.75300000001</v>
          </cell>
          <cell r="Q191">
            <v>111973.80499999999</v>
          </cell>
          <cell r="R191">
            <v>115022.46</v>
          </cell>
          <cell r="S191">
            <v>121038.73419999999</v>
          </cell>
          <cell r="T191">
            <v>124346.819</v>
          </cell>
          <cell r="U191">
            <v>127772.3542</v>
          </cell>
          <cell r="V191">
            <v>131305.785</v>
          </cell>
          <cell r="W191">
            <v>134987.35</v>
          </cell>
          <cell r="X191">
            <v>138769.87</v>
          </cell>
          <cell r="Y191">
            <v>142494.95000000001</v>
          </cell>
          <cell r="Z191">
            <v>146338.14000000001</v>
          </cell>
          <cell r="AA191">
            <v>2220181.1876418963</v>
          </cell>
        </row>
        <row r="192">
          <cell r="B192" t="str">
            <v>1.1 - Operacionais    (1.1.1 + 1.1.2)</v>
          </cell>
          <cell r="G192">
            <v>57462.094250000002</v>
          </cell>
          <cell r="H192">
            <v>84016.89</v>
          </cell>
          <cell r="I192">
            <v>86565.188145487089</v>
          </cell>
          <cell r="J192">
            <v>86628.552532327827</v>
          </cell>
          <cell r="K192">
            <v>94399.705593440129</v>
          </cell>
          <cell r="L192">
            <v>97185.502025399619</v>
          </cell>
          <cell r="M192">
            <v>100640.85686347817</v>
          </cell>
          <cell r="N192">
            <v>103649.96883176302</v>
          </cell>
          <cell r="O192">
            <v>106422.409</v>
          </cell>
          <cell r="P192">
            <v>109159.75300000001</v>
          </cell>
          <cell r="Q192">
            <v>111973.80499999999</v>
          </cell>
          <cell r="R192">
            <v>115022.46</v>
          </cell>
          <cell r="S192">
            <v>121038.73419999999</v>
          </cell>
          <cell r="T192">
            <v>124346.819</v>
          </cell>
          <cell r="U192">
            <v>127772.3542</v>
          </cell>
          <cell r="V192">
            <v>131305.785</v>
          </cell>
          <cell r="W192">
            <v>134987.35</v>
          </cell>
          <cell r="X192">
            <v>138769.87</v>
          </cell>
          <cell r="Y192">
            <v>142494.95000000001</v>
          </cell>
          <cell r="Z192">
            <v>146338.14000000001</v>
          </cell>
          <cell r="AA192">
            <v>2220181.1876418963</v>
          </cell>
        </row>
        <row r="193">
          <cell r="B193" t="str">
            <v>1.1.1 - Receitas de  Pedágios    (Transp. Qd.2.1.1.2)</v>
          </cell>
          <cell r="G193">
            <v>56923.354250000004</v>
          </cell>
          <cell r="H193">
            <v>83225</v>
          </cell>
          <cell r="I193">
            <v>85749.268145487091</v>
          </cell>
          <cell r="J193">
            <v>85788.562532327822</v>
          </cell>
          <cell r="K193">
            <v>93524.465593440123</v>
          </cell>
          <cell r="L193">
            <v>96286.842025399616</v>
          </cell>
          <cell r="M193">
            <v>99710.036863478163</v>
          </cell>
          <cell r="N193">
            <v>102693.99883176302</v>
          </cell>
          <cell r="O193">
            <v>105442.97900000001</v>
          </cell>
          <cell r="P193">
            <v>108155.01300000001</v>
          </cell>
          <cell r="Q193">
            <v>110943.02499999999</v>
          </cell>
          <cell r="R193">
            <v>113940</v>
          </cell>
          <cell r="S193">
            <v>119926.53419999999</v>
          </cell>
          <cell r="T193">
            <v>123204.249</v>
          </cell>
          <cell r="U193">
            <v>126598.2142</v>
          </cell>
          <cell r="V193">
            <v>130099.185</v>
          </cell>
          <cell r="W193">
            <v>133717</v>
          </cell>
          <cell r="X193">
            <v>137464</v>
          </cell>
          <cell r="Y193">
            <v>141154</v>
          </cell>
          <cell r="Z193">
            <v>144961</v>
          </cell>
          <cell r="AA193">
            <v>2199506.7276418963</v>
          </cell>
        </row>
        <row r="194">
          <cell r="B194" t="str">
            <v>1.1.2 - Outras Receitas Operacionais    (calculado 2.1.2.)</v>
          </cell>
          <cell r="G194">
            <v>538.74</v>
          </cell>
          <cell r="H194">
            <v>791.89</v>
          </cell>
          <cell r="I194">
            <v>815.92000000000007</v>
          </cell>
          <cell r="J194">
            <v>839.99000000000012</v>
          </cell>
          <cell r="K194">
            <v>875.24</v>
          </cell>
          <cell r="L194">
            <v>898.65999999999985</v>
          </cell>
          <cell r="M194">
            <v>930.82</v>
          </cell>
          <cell r="N194">
            <v>955.97000000000014</v>
          </cell>
          <cell r="O194">
            <v>979.43000000000006</v>
          </cell>
          <cell r="P194">
            <v>1004.74</v>
          </cell>
          <cell r="Q194">
            <v>1030.78</v>
          </cell>
          <cell r="R194">
            <v>1082.46</v>
          </cell>
          <cell r="S194">
            <v>1112.2</v>
          </cell>
          <cell r="T194">
            <v>1142.57</v>
          </cell>
          <cell r="U194">
            <v>1174.1400000000001</v>
          </cell>
          <cell r="V194">
            <v>1206.5999999999999</v>
          </cell>
          <cell r="W194">
            <v>1270.3499999999999</v>
          </cell>
          <cell r="X194">
            <v>1305.8699999999999</v>
          </cell>
          <cell r="Y194">
            <v>1340.95</v>
          </cell>
          <cell r="Z194">
            <v>1377.14</v>
          </cell>
          <cell r="AA194">
            <v>20674.460000000003</v>
          </cell>
        </row>
        <row r="195">
          <cell r="B195" t="str">
            <v>2 -  DEDUÇÕES DA RECEITA    (2.1)</v>
          </cell>
          <cell r="G195">
            <v>2114.9955259036565</v>
          </cell>
          <cell r="H195">
            <v>5857.1233839898296</v>
          </cell>
          <cell r="I195">
            <v>4760.5793854512613</v>
          </cell>
          <cell r="J195">
            <v>5080.9921641245846</v>
          </cell>
          <cell r="K195">
            <v>6174.2212726180051</v>
          </cell>
          <cell r="L195">
            <v>8388.8361333566681</v>
          </cell>
          <cell r="M195">
            <v>8723.3157313263309</v>
          </cell>
          <cell r="N195">
            <v>8984.0869749736175</v>
          </cell>
          <cell r="O195">
            <v>9224.353653918175</v>
          </cell>
          <cell r="P195">
            <v>9461.6204770627046</v>
          </cell>
          <cell r="Q195">
            <v>9705.5362575149684</v>
          </cell>
          <cell r="R195">
            <v>9970.2380501722837</v>
          </cell>
          <cell r="S195">
            <v>10491.215996471396</v>
          </cell>
          <cell r="T195">
            <v>10777.949022045948</v>
          </cell>
          <cell r="U195">
            <v>11074.86497703472</v>
          </cell>
          <cell r="V195">
            <v>11381.130194209842</v>
          </cell>
          <cell r="W195">
            <v>11700.809777520883</v>
          </cell>
          <cell r="X195">
            <v>12028.680682022354</v>
          </cell>
          <cell r="Y195">
            <v>12351.573049515562</v>
          </cell>
          <cell r="Z195">
            <v>12684.704469616003</v>
          </cell>
          <cell r="AA195">
            <v>180936.82717884879</v>
          </cell>
        </row>
        <row r="196">
          <cell r="B196" t="str">
            <v>2.1 - Tributos sobre Faturamento    (2.1.1+ .... + 2.1.4)</v>
          </cell>
          <cell r="G196">
            <v>2114.9955259036565</v>
          </cell>
          <cell r="H196">
            <v>5857.1233839898296</v>
          </cell>
          <cell r="I196">
            <v>4760.5793854512613</v>
          </cell>
          <cell r="J196">
            <v>5080.9921641245846</v>
          </cell>
          <cell r="K196">
            <v>6174.2212726180051</v>
          </cell>
          <cell r="L196">
            <v>8388.8361333566681</v>
          </cell>
          <cell r="M196">
            <v>8723.3157313263309</v>
          </cell>
          <cell r="N196">
            <v>8984.0869749736175</v>
          </cell>
          <cell r="O196">
            <v>9224.353653918175</v>
          </cell>
          <cell r="P196">
            <v>9461.6204770627046</v>
          </cell>
          <cell r="Q196">
            <v>9705.5362575149684</v>
          </cell>
          <cell r="R196">
            <v>9970.2380501722837</v>
          </cell>
          <cell r="S196">
            <v>10491.215996471396</v>
          </cell>
          <cell r="T196">
            <v>10777.949022045948</v>
          </cell>
          <cell r="U196">
            <v>11074.86497703472</v>
          </cell>
          <cell r="V196">
            <v>11381.130194209842</v>
          </cell>
          <cell r="W196">
            <v>11700.809777520883</v>
          </cell>
          <cell r="X196">
            <v>12028.680682022354</v>
          </cell>
          <cell r="Y196">
            <v>12351.573049515562</v>
          </cell>
          <cell r="Z196">
            <v>12684.704469616003</v>
          </cell>
          <cell r="AA196">
            <v>180936.82717884879</v>
          </cell>
        </row>
        <row r="197">
          <cell r="B197" t="str">
            <v>2.1.1 - I.S.S    (transp. Qd  1.3.)</v>
          </cell>
          <cell r="G197">
            <v>0</v>
          </cell>
          <cell r="H197">
            <v>2775.2935633396719</v>
          </cell>
          <cell r="I197">
            <v>1500.6164643946813</v>
          </cell>
          <cell r="J197">
            <v>1468.0105510258313</v>
          </cell>
          <cell r="K197">
            <v>1475.1060481625518</v>
          </cell>
          <cell r="L197">
            <v>4824.3012769558518</v>
          </cell>
          <cell r="M197">
            <v>5032.0428431739092</v>
          </cell>
          <cell r="N197">
            <v>5182.4984415881518</v>
          </cell>
          <cell r="O197">
            <v>5321.1204500000003</v>
          </cell>
          <cell r="P197">
            <v>5457.9876500000009</v>
          </cell>
          <cell r="Q197">
            <v>5598.6902499999997</v>
          </cell>
          <cell r="R197">
            <v>5751.1230000000005</v>
          </cell>
          <cell r="S197">
            <v>6051.9367099999999</v>
          </cell>
          <cell r="T197">
            <v>6217.3409500000007</v>
          </cell>
          <cell r="U197">
            <v>6388.6177100000004</v>
          </cell>
          <cell r="V197">
            <v>6565.2892500000007</v>
          </cell>
          <cell r="W197">
            <v>6749.3675000000003</v>
          </cell>
          <cell r="X197">
            <v>6938.4935000000005</v>
          </cell>
          <cell r="Y197">
            <v>7124.7475000000013</v>
          </cell>
          <cell r="Z197">
            <v>7316.9070000000011</v>
          </cell>
          <cell r="AA197">
            <v>97739.490658640643</v>
          </cell>
        </row>
        <row r="198">
          <cell r="B198" t="str">
            <v>2.1.2 - Cofins    (transp. Qd 1.3.)</v>
          </cell>
          <cell r="G198">
            <v>1732.3690275000001</v>
          </cell>
          <cell r="H198">
            <v>2533.0103999999997</v>
          </cell>
          <cell r="I198">
            <v>2609.8385443646125</v>
          </cell>
          <cell r="J198">
            <v>2614.3784958457318</v>
          </cell>
          <cell r="K198">
            <v>3846.1276014341774</v>
          </cell>
          <cell r="L198">
            <v>2929.7544607619884</v>
          </cell>
          <cell r="M198">
            <v>3033.9230059043452</v>
          </cell>
          <cell r="N198">
            <v>3124.5932649528904</v>
          </cell>
          <cell r="O198">
            <v>3208.1369699999996</v>
          </cell>
          <cell r="P198">
            <v>3290.6568900000002</v>
          </cell>
          <cell r="Q198">
            <v>3375.4897499999997</v>
          </cell>
          <cell r="R198">
            <v>3467.7651000000001</v>
          </cell>
          <cell r="S198">
            <v>3648.7231259999994</v>
          </cell>
          <cell r="T198">
            <v>3748.4450700000002</v>
          </cell>
          <cell r="U198">
            <v>3851.709726</v>
          </cell>
          <cell r="V198">
            <v>3958.2253499999997</v>
          </cell>
          <cell r="W198">
            <v>4069.6787999999997</v>
          </cell>
          <cell r="X198">
            <v>4183.7150999999994</v>
          </cell>
          <cell r="Y198">
            <v>4296.0213000000003</v>
          </cell>
          <cell r="Z198">
            <v>4411.8885</v>
          </cell>
          <cell r="AA198">
            <v>67934.450482763743</v>
          </cell>
        </row>
        <row r="199">
          <cell r="B199" t="str">
            <v>2.1.3 - Pis / Pasep    (transp. Qd 1.3.)</v>
          </cell>
          <cell r="G199">
            <v>375.34649840365603</v>
          </cell>
          <cell r="H199">
            <v>548.81942065015835</v>
          </cell>
          <cell r="I199">
            <v>650.12437669196663</v>
          </cell>
          <cell r="J199">
            <v>998.60311725302142</v>
          </cell>
          <cell r="K199">
            <v>852.98762302127557</v>
          </cell>
          <cell r="L199">
            <v>634.78039563882726</v>
          </cell>
          <cell r="M199">
            <v>657.3498822480766</v>
          </cell>
          <cell r="N199">
            <v>676.99526843257422</v>
          </cell>
          <cell r="O199">
            <v>695.09623391817581</v>
          </cell>
          <cell r="P199">
            <v>712.97593706270345</v>
          </cell>
          <cell r="Q199">
            <v>731.35625751496821</v>
          </cell>
          <cell r="R199">
            <v>751.34995017228368</v>
          </cell>
          <cell r="S199">
            <v>790.55616047139688</v>
          </cell>
          <cell r="T199">
            <v>812.16300204594688</v>
          </cell>
          <cell r="U199">
            <v>834.53754103472033</v>
          </cell>
          <cell r="V199">
            <v>857.61559420984111</v>
          </cell>
          <cell r="W199">
            <v>881.76347752088338</v>
          </cell>
          <cell r="X199">
            <v>906.47208202235288</v>
          </cell>
          <cell r="Y199">
            <v>930.80424951556006</v>
          </cell>
          <cell r="Z199">
            <v>955.90896961600322</v>
          </cell>
          <cell r="AA199">
            <v>15255.606037444393</v>
          </cell>
        </row>
        <row r="200">
          <cell r="B200" t="str">
            <v>2.1.4 - CPMF    (transp Qd 1.3.)</v>
          </cell>
          <cell r="G200">
            <v>7.2800000000000011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7.2800000000000011</v>
          </cell>
        </row>
        <row r="201">
          <cell r="B201" t="str">
            <v>3 -  RECEITA LIQUIDA    (1 - 2)</v>
          </cell>
          <cell r="G201">
            <v>55347.098724096344</v>
          </cell>
          <cell r="H201">
            <v>78159.766616010165</v>
          </cell>
          <cell r="I201">
            <v>81804.60876003583</v>
          </cell>
          <cell r="J201">
            <v>81547.560368203238</v>
          </cell>
          <cell r="K201">
            <v>88225.484320822128</v>
          </cell>
          <cell r="L201">
            <v>88796.665892042947</v>
          </cell>
          <cell r="M201">
            <v>91917.541132151833</v>
          </cell>
          <cell r="N201">
            <v>94665.881856789405</v>
          </cell>
          <cell r="O201">
            <v>97198.055346081819</v>
          </cell>
          <cell r="P201">
            <v>99698.132522937303</v>
          </cell>
          <cell r="Q201">
            <v>102268.26874248503</v>
          </cell>
          <cell r="R201">
            <v>105052.22194982773</v>
          </cell>
          <cell r="S201">
            <v>110547.5182035286</v>
          </cell>
          <cell r="T201">
            <v>113568.86997795405</v>
          </cell>
          <cell r="U201">
            <v>116697.48922296528</v>
          </cell>
          <cell r="V201">
            <v>119924.65480579017</v>
          </cell>
          <cell r="W201">
            <v>123286.54022247912</v>
          </cell>
          <cell r="X201">
            <v>126741.18931797764</v>
          </cell>
          <cell r="Y201">
            <v>130143.37695048445</v>
          </cell>
          <cell r="Z201">
            <v>133653.43553038401</v>
          </cell>
          <cell r="AA201">
            <v>2039244.3604630474</v>
          </cell>
        </row>
        <row r="202">
          <cell r="B202" t="str">
            <v>4 -  DESPESAS    (4.1)</v>
          </cell>
          <cell r="G202">
            <v>36746.529271178566</v>
          </cell>
          <cell r="H202">
            <v>45125.240027700886</v>
          </cell>
          <cell r="I202">
            <v>49988.117085265847</v>
          </cell>
          <cell r="J202">
            <v>57779.426339094891</v>
          </cell>
          <cell r="K202">
            <v>60778.527323427072</v>
          </cell>
          <cell r="L202">
            <v>62401.394791147832</v>
          </cell>
          <cell r="M202">
            <v>63878.799580992723</v>
          </cell>
          <cell r="N202">
            <v>66281.395371075007</v>
          </cell>
          <cell r="O202">
            <v>68945.130155367529</v>
          </cell>
          <cell r="P202">
            <v>72484.354925824795</v>
          </cell>
          <cell r="Q202">
            <v>75674.949224066018</v>
          </cell>
          <cell r="R202">
            <v>82927.143677783562</v>
          </cell>
          <cell r="S202">
            <v>85041.248817625601</v>
          </cell>
          <cell r="T202">
            <v>86931.741530387255</v>
          </cell>
          <cell r="U202">
            <v>89521.047933412367</v>
          </cell>
          <cell r="V202">
            <v>90118.554974989864</v>
          </cell>
          <cell r="W202">
            <v>90904.700981617745</v>
          </cell>
          <cell r="X202">
            <v>92124.411361368126</v>
          </cell>
          <cell r="Y202">
            <v>103309.96087287524</v>
          </cell>
          <cell r="Z202">
            <v>130182.06501180034</v>
          </cell>
          <cell r="AA202">
            <v>1511144.7392570013</v>
          </cell>
        </row>
        <row r="203">
          <cell r="B203" t="str">
            <v>4.1 - Operacionais    (4.1.1+ .... + 4.1.10)</v>
          </cell>
          <cell r="G203">
            <v>36746.529271178566</v>
          </cell>
          <cell r="H203">
            <v>45125.240027700886</v>
          </cell>
          <cell r="I203">
            <v>49988.117085265847</v>
          </cell>
          <cell r="J203">
            <v>57779.426339094891</v>
          </cell>
          <cell r="K203">
            <v>60778.527323427072</v>
          </cell>
          <cell r="L203">
            <v>62401.394791147832</v>
          </cell>
          <cell r="M203">
            <v>63878.799580992723</v>
          </cell>
          <cell r="N203">
            <v>66281.395371075007</v>
          </cell>
          <cell r="O203">
            <v>68945.130155367529</v>
          </cell>
          <cell r="P203">
            <v>72484.354925824795</v>
          </cell>
          <cell r="Q203">
            <v>75674.949224066018</v>
          </cell>
          <cell r="R203">
            <v>82927.143677783562</v>
          </cell>
          <cell r="S203">
            <v>85041.248817625601</v>
          </cell>
          <cell r="T203">
            <v>86931.741530387255</v>
          </cell>
          <cell r="U203">
            <v>89521.047933412367</v>
          </cell>
          <cell r="V203">
            <v>90118.554974989864</v>
          </cell>
          <cell r="W203">
            <v>90904.700981617745</v>
          </cell>
          <cell r="X203">
            <v>92124.411361368126</v>
          </cell>
          <cell r="Y203">
            <v>103309.96087287524</v>
          </cell>
          <cell r="Z203">
            <v>130182.06501180034</v>
          </cell>
          <cell r="AA203">
            <v>1511144.7392570013</v>
          </cell>
        </row>
        <row r="204">
          <cell r="B204" t="str">
            <v>4.1.1  -  Pessoal e Administradores    (Transp. Qd. 1.3.)</v>
          </cell>
          <cell r="G204">
            <v>21419.41</v>
          </cell>
          <cell r="H204">
            <v>27415.760000000002</v>
          </cell>
          <cell r="I204">
            <v>28974.810000000005</v>
          </cell>
          <cell r="J204">
            <v>33552.080000000002</v>
          </cell>
          <cell r="K204">
            <v>34013.339999999997</v>
          </cell>
          <cell r="L204">
            <v>34474.6</v>
          </cell>
          <cell r="M204">
            <v>34474.6</v>
          </cell>
          <cell r="N204">
            <v>34474.6</v>
          </cell>
          <cell r="O204">
            <v>34474.6</v>
          </cell>
          <cell r="P204">
            <v>34474.6</v>
          </cell>
          <cell r="Q204">
            <v>34474.6</v>
          </cell>
          <cell r="R204">
            <v>36395.280000000006</v>
          </cell>
          <cell r="S204">
            <v>36395.280000000006</v>
          </cell>
          <cell r="T204">
            <v>36395.280000000006</v>
          </cell>
          <cell r="U204">
            <v>36395.280000000006</v>
          </cell>
          <cell r="V204">
            <v>36395.280000000006</v>
          </cell>
          <cell r="W204">
            <v>36395.280000000006</v>
          </cell>
          <cell r="X204">
            <v>36395.280000000006</v>
          </cell>
          <cell r="Y204">
            <v>36395.280000000006</v>
          </cell>
          <cell r="Z204">
            <v>36395.280000000006</v>
          </cell>
          <cell r="AA204">
            <v>679780.52000000025</v>
          </cell>
        </row>
        <row r="205">
          <cell r="B205" t="str">
            <v>4.1.2  -  Conservação de Rotina    (Transp. Qd. 1.3.)</v>
          </cell>
          <cell r="G205">
            <v>7051.97</v>
          </cell>
          <cell r="H205">
            <v>6654.58</v>
          </cell>
          <cell r="I205">
            <v>6684.02</v>
          </cell>
          <cell r="J205">
            <v>6841.86</v>
          </cell>
          <cell r="K205">
            <v>7245.19</v>
          </cell>
          <cell r="L205">
            <v>7487.46</v>
          </cell>
          <cell r="M205">
            <v>7487.46</v>
          </cell>
          <cell r="N205">
            <v>7487.46</v>
          </cell>
          <cell r="O205">
            <v>7487.46</v>
          </cell>
          <cell r="P205">
            <v>7487.46</v>
          </cell>
          <cell r="Q205">
            <v>7487.46</v>
          </cell>
          <cell r="R205">
            <v>7487.46</v>
          </cell>
          <cell r="S205">
            <v>7487.46</v>
          </cell>
          <cell r="T205">
            <v>7487.46</v>
          </cell>
          <cell r="U205">
            <v>7487.46</v>
          </cell>
          <cell r="V205">
            <v>7487.46</v>
          </cell>
          <cell r="W205">
            <v>7778.24</v>
          </cell>
          <cell r="X205">
            <v>7778.24</v>
          </cell>
          <cell r="Y205">
            <v>7778.24</v>
          </cell>
          <cell r="Z205">
            <v>7778.24</v>
          </cell>
          <cell r="AA205">
            <v>147952.64000000001</v>
          </cell>
        </row>
        <row r="206">
          <cell r="B206" t="str">
            <v>4.1.3  -  Consumo    (Transp. Qd. 1.3.)</v>
          </cell>
          <cell r="G206">
            <v>389.71000000000004</v>
          </cell>
          <cell r="H206">
            <v>452.17999999999995</v>
          </cell>
          <cell r="I206">
            <v>719.11</v>
          </cell>
          <cell r="J206">
            <v>913.36000000000013</v>
          </cell>
          <cell r="K206">
            <v>919.5100000000001</v>
          </cell>
          <cell r="L206">
            <v>925.66000000000008</v>
          </cell>
          <cell r="M206">
            <v>925.66000000000008</v>
          </cell>
          <cell r="N206">
            <v>925.66000000000008</v>
          </cell>
          <cell r="O206">
            <v>925.66000000000008</v>
          </cell>
          <cell r="P206">
            <v>925.66000000000008</v>
          </cell>
          <cell r="Q206">
            <v>925.66000000000008</v>
          </cell>
          <cell r="R206">
            <v>951.64</v>
          </cell>
          <cell r="S206">
            <v>951.64</v>
          </cell>
          <cell r="T206">
            <v>951.64</v>
          </cell>
          <cell r="U206">
            <v>951.64</v>
          </cell>
          <cell r="V206">
            <v>951.64</v>
          </cell>
          <cell r="W206">
            <v>951.64</v>
          </cell>
          <cell r="X206">
            <v>951.64</v>
          </cell>
          <cell r="Y206">
            <v>951.64</v>
          </cell>
          <cell r="Z206">
            <v>951.64</v>
          </cell>
          <cell r="AA206">
            <v>17512.589999999997</v>
          </cell>
        </row>
        <row r="207">
          <cell r="B207" t="str">
            <v>4.1.4  -  Transportes    (Transp. Qd. 1.3.)</v>
          </cell>
          <cell r="G207">
            <v>655.61</v>
          </cell>
          <cell r="H207">
            <v>701.7299999999999</v>
          </cell>
          <cell r="I207">
            <v>710.3</v>
          </cell>
          <cell r="J207">
            <v>800.9</v>
          </cell>
          <cell r="K207">
            <v>802.13</v>
          </cell>
          <cell r="L207">
            <v>803.36</v>
          </cell>
          <cell r="M207">
            <v>803.36</v>
          </cell>
          <cell r="N207">
            <v>803.36</v>
          </cell>
          <cell r="O207">
            <v>803.36</v>
          </cell>
          <cell r="P207">
            <v>803.36</v>
          </cell>
          <cell r="Q207">
            <v>803.36</v>
          </cell>
          <cell r="R207">
            <v>811.93</v>
          </cell>
          <cell r="S207">
            <v>811.93</v>
          </cell>
          <cell r="T207">
            <v>811.93</v>
          </cell>
          <cell r="U207">
            <v>811.93</v>
          </cell>
          <cell r="V207">
            <v>811.93</v>
          </cell>
          <cell r="W207">
            <v>811.93</v>
          </cell>
          <cell r="X207">
            <v>811.93</v>
          </cell>
          <cell r="Y207">
            <v>811.93</v>
          </cell>
          <cell r="Z207">
            <v>811.93</v>
          </cell>
          <cell r="AA207">
            <v>15798.2</v>
          </cell>
        </row>
        <row r="208">
          <cell r="B208" t="str">
            <v>4.1.5  -  Diversas    (Transp. Qd. 1.3.)</v>
          </cell>
          <cell r="G208">
            <v>2867.3599999999997</v>
          </cell>
          <cell r="H208">
            <v>2776.08</v>
          </cell>
          <cell r="I208">
            <v>2561.1</v>
          </cell>
          <cell r="J208">
            <v>2915</v>
          </cell>
          <cell r="K208">
            <v>2857.6099999999997</v>
          </cell>
          <cell r="L208">
            <v>2800.23</v>
          </cell>
          <cell r="M208">
            <v>2800.23</v>
          </cell>
          <cell r="N208">
            <v>2800.23</v>
          </cell>
          <cell r="O208">
            <v>2800.23</v>
          </cell>
          <cell r="P208">
            <v>2800.23</v>
          </cell>
          <cell r="Q208">
            <v>2800.23</v>
          </cell>
          <cell r="R208">
            <v>3116.6099999999997</v>
          </cell>
          <cell r="S208">
            <v>3116.6099999999997</v>
          </cell>
          <cell r="T208">
            <v>3116.6099999999997</v>
          </cell>
          <cell r="U208">
            <v>3116.6099999999997</v>
          </cell>
          <cell r="V208">
            <v>3116.6099999999997</v>
          </cell>
          <cell r="W208">
            <v>3116.6099999999997</v>
          </cell>
          <cell r="X208">
            <v>3116.6099999999997</v>
          </cell>
          <cell r="Y208">
            <v>3116.6099999999997</v>
          </cell>
          <cell r="Z208">
            <v>3116.6099999999997</v>
          </cell>
          <cell r="AA208">
            <v>58828.02</v>
          </cell>
        </row>
        <row r="209">
          <cell r="B209" t="str">
            <v>4.1.6  -  Depreciação/Amortização    (Transp. Qd. 1.3.)</v>
          </cell>
          <cell r="G209">
            <v>1673.0006000000001</v>
          </cell>
          <cell r="H209">
            <v>3534.0346</v>
          </cell>
          <cell r="I209">
            <v>6651.3428000000013</v>
          </cell>
          <cell r="J209">
            <v>9060.6842352941185</v>
          </cell>
          <cell r="K209">
            <v>11023.059235294117</v>
          </cell>
          <cell r="L209">
            <v>11886.836701960785</v>
          </cell>
          <cell r="M209">
            <v>13238.358330532214</v>
          </cell>
          <cell r="N209">
            <v>15556.963007455286</v>
          </cell>
          <cell r="O209">
            <v>18139.425174121956</v>
          </cell>
          <cell r="P209">
            <v>21560.41163775832</v>
          </cell>
          <cell r="Q209">
            <v>24620.057187758317</v>
          </cell>
          <cell r="R209">
            <v>29532.099159980542</v>
          </cell>
          <cell r="S209">
            <v>31449.648559980546</v>
          </cell>
          <cell r="T209">
            <v>33207.294388551978</v>
          </cell>
          <cell r="U209">
            <v>35657.411888551971</v>
          </cell>
          <cell r="V209">
            <v>36077.16033855197</v>
          </cell>
          <cell r="W209">
            <v>36527.637076051971</v>
          </cell>
          <cell r="X209">
            <v>37623.372042718649</v>
          </cell>
          <cell r="Y209">
            <v>48686.703442718652</v>
          </cell>
          <cell r="Z209">
            <v>75432.724342718648</v>
          </cell>
          <cell r="AA209">
            <v>501138.22474999999</v>
          </cell>
        </row>
        <row r="210">
          <cell r="B210" t="str">
            <v>4.1.7  -  Seguros    (transp. Qd 1.3.)</v>
          </cell>
          <cell r="G210">
            <v>420.48399999999998</v>
          </cell>
          <cell r="H210">
            <v>469.55099999999999</v>
          </cell>
          <cell r="I210">
            <v>484.37599999999998</v>
          </cell>
          <cell r="J210">
            <v>485.28799999999995</v>
          </cell>
          <cell r="K210">
            <v>466.54499999999996</v>
          </cell>
          <cell r="L210">
            <v>483.37700000000001</v>
          </cell>
          <cell r="M210">
            <v>498.52599999999995</v>
          </cell>
          <cell r="N210">
            <v>486.71000000000004</v>
          </cell>
          <cell r="O210">
            <v>479.649</v>
          </cell>
          <cell r="P210">
            <v>510.19699999999995</v>
          </cell>
          <cell r="Q210">
            <v>550.99599999999998</v>
          </cell>
          <cell r="R210">
            <v>516.70600000000002</v>
          </cell>
          <cell r="S210">
            <v>526.23700000000008</v>
          </cell>
          <cell r="T210">
            <v>553.15800000000002</v>
          </cell>
          <cell r="U210">
            <v>582.63300000000004</v>
          </cell>
          <cell r="V210">
            <v>647.24900000000002</v>
          </cell>
          <cell r="W210">
            <v>567.66800000000001</v>
          </cell>
          <cell r="X210">
            <v>570.35</v>
          </cell>
          <cell r="Y210">
            <v>573.10200000000009</v>
          </cell>
          <cell r="Z210">
            <v>575.92700000000002</v>
          </cell>
          <cell r="AA210">
            <v>10448.729000000001</v>
          </cell>
        </row>
        <row r="211">
          <cell r="B211" t="str">
            <v xml:space="preserve">4.1.8  -  Garantias  (transp. Qd 1.3.)  </v>
          </cell>
          <cell r="G211">
            <v>426.59961700784004</v>
          </cell>
          <cell r="H211">
            <v>426.59961700784004</v>
          </cell>
          <cell r="I211">
            <v>426.59961700784004</v>
          </cell>
          <cell r="J211">
            <v>426.59961700784004</v>
          </cell>
          <cell r="K211">
            <v>426.59961700784004</v>
          </cell>
          <cell r="L211">
            <v>426.59961700784004</v>
          </cell>
          <cell r="M211">
            <v>426.59961700784004</v>
          </cell>
          <cell r="N211">
            <v>426.59961700784004</v>
          </cell>
          <cell r="O211">
            <v>426.59961700784004</v>
          </cell>
          <cell r="P211">
            <v>426.59961700784004</v>
          </cell>
          <cell r="Q211">
            <v>426.59961700784004</v>
          </cell>
          <cell r="R211">
            <v>426.59961700784004</v>
          </cell>
          <cell r="S211">
            <v>426.59961700784004</v>
          </cell>
          <cell r="T211">
            <v>426.59961700784004</v>
          </cell>
          <cell r="U211">
            <v>426.59961700784004</v>
          </cell>
          <cell r="V211">
            <v>426.59961700784004</v>
          </cell>
          <cell r="W211">
            <v>426.59961700784004</v>
          </cell>
          <cell r="X211">
            <v>426.59961700784004</v>
          </cell>
          <cell r="Y211">
            <v>426.59961700784004</v>
          </cell>
          <cell r="Z211">
            <v>426.59961700784004</v>
          </cell>
          <cell r="AA211">
            <v>8531.9923401567976</v>
          </cell>
        </row>
        <row r="212">
          <cell r="B212" t="str">
            <v xml:space="preserve">4.1.9  -  Parc.Variável da Concessão   </v>
          </cell>
          <cell r="G212">
            <v>1842.3850541707204</v>
          </cell>
          <cell r="H212">
            <v>2694.7248106930383</v>
          </cell>
          <cell r="I212">
            <v>2776.458668258002</v>
          </cell>
          <cell r="J212">
            <v>2783.6544867929247</v>
          </cell>
          <cell r="K212">
            <v>3024.5434711251178</v>
          </cell>
          <cell r="L212">
            <v>3113.2714721792031</v>
          </cell>
          <cell r="M212">
            <v>3224.0056334526607</v>
          </cell>
          <cell r="N212">
            <v>3319.8127466118817</v>
          </cell>
          <cell r="O212">
            <v>3408.1463642377353</v>
          </cell>
          <cell r="P212">
            <v>3495.8366710586315</v>
          </cell>
          <cell r="Q212">
            <v>3585.9864192998534</v>
          </cell>
          <cell r="R212">
            <v>3688.8189007951551</v>
          </cell>
          <cell r="S212">
            <v>3875.8436406372161</v>
          </cell>
          <cell r="T212">
            <v>3981.7695248274463</v>
          </cell>
          <cell r="U212">
            <v>4091.483427852555</v>
          </cell>
          <cell r="V212">
            <v>4204.6260194300366</v>
          </cell>
          <cell r="W212">
            <v>4329.0962885579247</v>
          </cell>
          <cell r="X212">
            <v>4450.3897016416295</v>
          </cell>
          <cell r="Y212">
            <v>4569.8558131487371</v>
          </cell>
          <cell r="Z212">
            <v>4693.1140520738609</v>
          </cell>
          <cell r="AA212">
            <v>71153.823166844319</v>
          </cell>
        </row>
        <row r="213">
          <cell r="B213" t="str">
            <v xml:space="preserve">4.1.10 - Parcela Fixa da Concessão   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</row>
        <row r="214">
          <cell r="B214" t="str">
            <v>5 -  RESULTADO BRUTO OPERACIONAL     (3 - 4)</v>
          </cell>
          <cell r="G214">
            <v>18600.569452917778</v>
          </cell>
          <cell r="H214">
            <v>33034.52658830928</v>
          </cell>
          <cell r="I214">
            <v>31816.491674769983</v>
          </cell>
          <cell r="J214">
            <v>23768.134029108347</v>
          </cell>
          <cell r="K214">
            <v>27446.956997395057</v>
          </cell>
          <cell r="L214">
            <v>26395.271100895116</v>
          </cell>
          <cell r="M214">
            <v>28038.74155115911</v>
          </cell>
          <cell r="N214">
            <v>28384.486485714398</v>
          </cell>
          <cell r="O214">
            <v>28252.92519071429</v>
          </cell>
          <cell r="P214">
            <v>27213.777597112508</v>
          </cell>
          <cell r="Q214">
            <v>26593.319518419012</v>
          </cell>
          <cell r="R214">
            <v>22125.078272044164</v>
          </cell>
          <cell r="S214">
            <v>25506.269385902997</v>
          </cell>
          <cell r="T214">
            <v>26637.128447566793</v>
          </cell>
          <cell r="U214">
            <v>27176.441289552909</v>
          </cell>
          <cell r="V214">
            <v>29806.099830800304</v>
          </cell>
          <cell r="W214">
            <v>32381.839240861373</v>
          </cell>
          <cell r="X214">
            <v>34616.777956609512</v>
          </cell>
          <cell r="Y214">
            <v>26833.416077609218</v>
          </cell>
          <cell r="Z214">
            <v>3471.3705185836734</v>
          </cell>
          <cell r="AA214">
            <v>528099.62120604608</v>
          </cell>
        </row>
        <row r="215">
          <cell r="B215" t="str">
            <v>6 -  RESULTADO FINANCEIRO    (6.1)</v>
          </cell>
          <cell r="G215">
            <v>283.54000000000002</v>
          </cell>
          <cell r="H215">
            <v>416.79</v>
          </cell>
          <cell r="I215">
            <v>429.43000000000006</v>
          </cell>
          <cell r="J215">
            <v>442.1</v>
          </cell>
          <cell r="K215">
            <v>460.65000000000003</v>
          </cell>
          <cell r="L215">
            <v>472.98000000000008</v>
          </cell>
          <cell r="M215">
            <v>489.91</v>
          </cell>
          <cell r="N215">
            <v>503.14000000000004</v>
          </cell>
          <cell r="O215">
            <v>515.49</v>
          </cell>
          <cell r="P215">
            <v>528.81000000000006</v>
          </cell>
          <cell r="Q215">
            <v>542.52</v>
          </cell>
          <cell r="R215">
            <v>569.71</v>
          </cell>
          <cell r="S215">
            <v>585.37</v>
          </cell>
          <cell r="T215">
            <v>601.35</v>
          </cell>
          <cell r="U215">
            <v>617.97</v>
          </cell>
          <cell r="V215">
            <v>635.05999999999995</v>
          </cell>
          <cell r="W215">
            <v>668.61</v>
          </cell>
          <cell r="X215">
            <v>687.3</v>
          </cell>
          <cell r="Y215">
            <v>705.76</v>
          </cell>
          <cell r="Z215">
            <v>724.81</v>
          </cell>
          <cell r="AA215">
            <v>10881.300000000001</v>
          </cell>
        </row>
        <row r="216">
          <cell r="B216" t="str">
            <v>6.1 - Receitas    (Transp. Qd. 2B)</v>
          </cell>
          <cell r="G216">
            <v>283.54000000000002</v>
          </cell>
          <cell r="H216">
            <v>416.79</v>
          </cell>
          <cell r="I216">
            <v>429.43000000000006</v>
          </cell>
          <cell r="J216">
            <v>442.1</v>
          </cell>
          <cell r="K216">
            <v>460.65000000000003</v>
          </cell>
          <cell r="L216">
            <v>472.98000000000008</v>
          </cell>
          <cell r="M216">
            <v>489.91</v>
          </cell>
          <cell r="N216">
            <v>503.14000000000004</v>
          </cell>
          <cell r="O216">
            <v>515.49</v>
          </cell>
          <cell r="P216">
            <v>528.81000000000006</v>
          </cell>
          <cell r="Q216">
            <v>542.52</v>
          </cell>
          <cell r="R216">
            <v>569.71</v>
          </cell>
          <cell r="S216">
            <v>585.37</v>
          </cell>
          <cell r="T216">
            <v>601.35</v>
          </cell>
          <cell r="U216">
            <v>617.97</v>
          </cell>
          <cell r="V216">
            <v>635.05999999999995</v>
          </cell>
          <cell r="W216">
            <v>668.61</v>
          </cell>
          <cell r="X216">
            <v>687.3</v>
          </cell>
          <cell r="Y216">
            <v>705.76</v>
          </cell>
          <cell r="Z216">
            <v>724.81</v>
          </cell>
          <cell r="AA216">
            <v>10881.300000000001</v>
          </cell>
        </row>
        <row r="217">
          <cell r="B217" t="str">
            <v>7 -  RESULTADO OPERACIONAL    (5 + 6)</v>
          </cell>
          <cell r="G217">
            <v>18884.109452917779</v>
          </cell>
          <cell r="H217">
            <v>33451.316588309281</v>
          </cell>
          <cell r="I217">
            <v>32245.921674769983</v>
          </cell>
          <cell r="J217">
            <v>24210.234029108346</v>
          </cell>
          <cell r="K217">
            <v>27907.606997395058</v>
          </cell>
          <cell r="L217">
            <v>26868.251100895115</v>
          </cell>
          <cell r="M217">
            <v>28528.65155115911</v>
          </cell>
          <cell r="N217">
            <v>28887.626485714398</v>
          </cell>
          <cell r="O217">
            <v>28768.415190714291</v>
          </cell>
          <cell r="P217">
            <v>27742.58759711251</v>
          </cell>
          <cell r="Q217">
            <v>27135.839518419012</v>
          </cell>
          <cell r="R217">
            <v>22694.788272044163</v>
          </cell>
          <cell r="S217">
            <v>26091.639385902996</v>
          </cell>
          <cell r="T217">
            <v>27238.478447566791</v>
          </cell>
          <cell r="U217">
            <v>27794.411289552911</v>
          </cell>
          <cell r="V217">
            <v>30441.159830800305</v>
          </cell>
          <cell r="W217">
            <v>33050.449240861373</v>
          </cell>
          <cell r="X217">
            <v>35304.077956609515</v>
          </cell>
          <cell r="Y217">
            <v>27539.176077609216</v>
          </cell>
          <cell r="Z217">
            <v>4196.1805185836729</v>
          </cell>
          <cell r="AA217">
            <v>538980.92120604613</v>
          </cell>
        </row>
        <row r="218">
          <cell r="B218" t="str">
            <v>8 -  RESULTADO NÃO OPERACIONAL    (Tr. item 2, Qd. 3A)</v>
          </cell>
          <cell r="G218">
            <v>-1.9110975990372481E-2</v>
          </cell>
          <cell r="H218">
            <v>7.702310128490808E-2</v>
          </cell>
          <cell r="I218">
            <v>2.0796446328063212E-2</v>
          </cell>
          <cell r="J218">
            <v>3.6941030123216478E-3</v>
          </cell>
          <cell r="K218">
            <v>-1.6555936177383046E-2</v>
          </cell>
          <cell r="L218">
            <v>4.038057382081206E-2</v>
          </cell>
          <cell r="M218">
            <v>-1.5748389467148627E-2</v>
          </cell>
          <cell r="N218">
            <v>9.3886330433861076E-3</v>
          </cell>
          <cell r="O218">
            <v>-1.6858742167642049E-2</v>
          </cell>
          <cell r="P218">
            <v>4.2701954388348895E-2</v>
          </cell>
          <cell r="Q218">
            <v>2.2309995115392667E-2</v>
          </cell>
          <cell r="R218">
            <v>0.1300265051779661</v>
          </cell>
          <cell r="S218">
            <v>-7.9512092792811018E-2</v>
          </cell>
          <cell r="T218">
            <v>-1.4839085104313199E-2</v>
          </cell>
          <cell r="U218">
            <v>6.6728418505817899E-2</v>
          </cell>
          <cell r="V218">
            <v>1.5647667863504466E-2</v>
          </cell>
          <cell r="W218">
            <v>-4.0381402514185538E-2</v>
          </cell>
          <cell r="X218">
            <v>7.3388054326869678E-2</v>
          </cell>
          <cell r="Y218">
            <v>-5.622837539158354E-2</v>
          </cell>
          <cell r="Z218">
            <v>-3.1597537958532484E-2</v>
          </cell>
          <cell r="AA218">
            <v>0.21125291530341883</v>
          </cell>
        </row>
        <row r="219">
          <cell r="B219" t="str">
            <v>9 -  RESULTADO ANTES CONTRIBUIÇÃO SOCIAL   (7 + 8)</v>
          </cell>
          <cell r="G219">
            <v>18884.090341941788</v>
          </cell>
          <cell r="H219">
            <v>33451.393611410567</v>
          </cell>
          <cell r="I219">
            <v>32245.942471216313</v>
          </cell>
          <cell r="J219">
            <v>24210.237723211358</v>
          </cell>
          <cell r="K219">
            <v>27907.59044145888</v>
          </cell>
          <cell r="L219">
            <v>26868.291481468936</v>
          </cell>
          <cell r="M219">
            <v>28528.635802769644</v>
          </cell>
          <cell r="N219">
            <v>28887.635874347441</v>
          </cell>
          <cell r="O219">
            <v>28768.398331972123</v>
          </cell>
          <cell r="P219">
            <v>27742.630299066899</v>
          </cell>
          <cell r="Q219">
            <v>27135.861828414127</v>
          </cell>
          <cell r="R219">
            <v>22694.918298549343</v>
          </cell>
          <cell r="S219">
            <v>26091.559873810202</v>
          </cell>
          <cell r="T219">
            <v>27238.463608481688</v>
          </cell>
          <cell r="U219">
            <v>27794.478017971418</v>
          </cell>
          <cell r="V219">
            <v>30441.175478468169</v>
          </cell>
          <cell r="W219">
            <v>33050.408859458861</v>
          </cell>
          <cell r="X219">
            <v>35304.151344663842</v>
          </cell>
          <cell r="Y219">
            <v>27539.119849233823</v>
          </cell>
          <cell r="Z219">
            <v>4196.1489210457148</v>
          </cell>
          <cell r="AA219">
            <v>538981.13245896145</v>
          </cell>
        </row>
        <row r="220">
          <cell r="B220" t="str">
            <v>10- CONTRIBUIÇÃO SOCIAL (Legislação vigente)</v>
          </cell>
          <cell r="G220">
            <v>1510.728756233422</v>
          </cell>
          <cell r="H220">
            <v>2676.105327064744</v>
          </cell>
          <cell r="I220">
            <v>2579.6737339815991</v>
          </cell>
          <cell r="J220">
            <v>1936.8187223286684</v>
          </cell>
          <cell r="K220">
            <v>2232.6085597916035</v>
          </cell>
          <cell r="L220">
            <v>2149.4600880716093</v>
          </cell>
          <cell r="M220">
            <v>2282.2921240927299</v>
          </cell>
          <cell r="N220">
            <v>2311.0101188571516</v>
          </cell>
          <cell r="O220">
            <v>2301.4732152571419</v>
          </cell>
          <cell r="P220">
            <v>2219.4070077689994</v>
          </cell>
          <cell r="Q220">
            <v>2170.8671614735217</v>
          </cell>
          <cell r="R220">
            <v>1815.5830617635334</v>
          </cell>
          <cell r="S220">
            <v>2087.3311508722395</v>
          </cell>
          <cell r="T220">
            <v>2179.0782758053451</v>
          </cell>
          <cell r="U220">
            <v>2223.5529031642332</v>
          </cell>
          <cell r="V220">
            <v>2435.2927864640255</v>
          </cell>
          <cell r="W220">
            <v>2644.0359392689111</v>
          </cell>
          <cell r="X220">
            <v>2824.3262365287596</v>
          </cell>
          <cell r="Y220">
            <v>2203.1340862087386</v>
          </cell>
          <cell r="Z220">
            <v>335.69444148669265</v>
          </cell>
          <cell r="AA220">
            <v>43118.47369648367</v>
          </cell>
        </row>
        <row r="221">
          <cell r="B221" t="str">
            <v>11- RESULTADO ANTES IMPOSTO DE RENDA    (9 - 10)</v>
          </cell>
          <cell r="G221">
            <v>17373.361585708368</v>
          </cell>
          <cell r="H221">
            <v>30775.288284345825</v>
          </cell>
          <cell r="I221">
            <v>29666.268737234714</v>
          </cell>
          <cell r="J221">
            <v>22273.419000882688</v>
          </cell>
          <cell r="K221">
            <v>25674.981881667278</v>
          </cell>
          <cell r="L221">
            <v>24718.831393397326</v>
          </cell>
          <cell r="M221">
            <v>26246.343678676916</v>
          </cell>
          <cell r="N221">
            <v>26576.625755490291</v>
          </cell>
          <cell r="O221">
            <v>26466.925116714981</v>
          </cell>
          <cell r="P221">
            <v>25523.223291297902</v>
          </cell>
          <cell r="Q221">
            <v>24964.994666940605</v>
          </cell>
          <cell r="R221">
            <v>20879.33523678581</v>
          </cell>
          <cell r="S221">
            <v>24004.228722937962</v>
          </cell>
          <cell r="T221">
            <v>25059.385332676342</v>
          </cell>
          <cell r="U221">
            <v>25570.925114807185</v>
          </cell>
          <cell r="V221">
            <v>28005.882692004143</v>
          </cell>
          <cell r="W221">
            <v>30406.372920189951</v>
          </cell>
          <cell r="X221">
            <v>32479.825108135083</v>
          </cell>
          <cell r="Y221">
            <v>25335.985763025084</v>
          </cell>
          <cell r="Z221">
            <v>3860.4544795590223</v>
          </cell>
          <cell r="AA221">
            <v>495862.6587624778</v>
          </cell>
        </row>
        <row r="222">
          <cell r="B222" t="str">
            <v>12- IMPOSTO DE RENDA (Legislação vigente)</v>
          </cell>
          <cell r="G222">
            <v>4697.0225854854461</v>
          </cell>
          <cell r="H222">
            <v>8338.8484028526473</v>
          </cell>
          <cell r="I222">
            <v>8037.4856178040791</v>
          </cell>
          <cell r="J222">
            <v>6028.5594308028412</v>
          </cell>
          <cell r="K222">
            <v>6952.8976103647155</v>
          </cell>
          <cell r="L222">
            <v>6693.0728703672339</v>
          </cell>
          <cell r="M222">
            <v>7108.1589506924101</v>
          </cell>
          <cell r="N222">
            <v>7197.9089685868612</v>
          </cell>
          <cell r="O222">
            <v>7168.0995829930271</v>
          </cell>
          <cell r="P222">
            <v>6911.657574766723</v>
          </cell>
          <cell r="Q222">
            <v>6759.9654571035353</v>
          </cell>
          <cell r="R222">
            <v>5649.7295746373429</v>
          </cell>
          <cell r="S222">
            <v>6498.8899684525504</v>
          </cell>
          <cell r="T222">
            <v>6785.6159021204257</v>
          </cell>
          <cell r="U222">
            <v>6924.6195044928536</v>
          </cell>
          <cell r="V222">
            <v>7586.293869617044</v>
          </cell>
          <cell r="W222">
            <v>8238.6022148647171</v>
          </cell>
          <cell r="X222">
            <v>8802.0378361659568</v>
          </cell>
          <cell r="Y222">
            <v>6860.7799623084602</v>
          </cell>
          <cell r="Z222">
            <v>1025.0372302614246</v>
          </cell>
          <cell r="AA222">
            <v>134265.2831147403</v>
          </cell>
        </row>
        <row r="223">
          <cell r="B223" t="str">
            <v>13- RESULTADO DE EXERCÍCIO    (11 - 12)</v>
          </cell>
          <cell r="G223">
            <v>12676.339000222921</v>
          </cell>
          <cell r="H223">
            <v>22436.439881493177</v>
          </cell>
          <cell r="I223">
            <v>21628.783119430635</v>
          </cell>
          <cell r="J223">
            <v>16244.859570079847</v>
          </cell>
          <cell r="K223">
            <v>18722.084271302563</v>
          </cell>
          <cell r="L223">
            <v>18025.75852303009</v>
          </cell>
          <cell r="M223">
            <v>19138.184727984506</v>
          </cell>
          <cell r="N223">
            <v>19378.716786903431</v>
          </cell>
          <cell r="O223">
            <v>19298.825533721953</v>
          </cell>
          <cell r="P223">
            <v>18611.565716531179</v>
          </cell>
          <cell r="Q223">
            <v>18205.02920983707</v>
          </cell>
          <cell r="R223">
            <v>15229.605662148468</v>
          </cell>
          <cell r="S223">
            <v>17505.338754485412</v>
          </cell>
          <cell r="T223">
            <v>18273.769430555916</v>
          </cell>
          <cell r="U223">
            <v>18646.305610314332</v>
          </cell>
          <cell r="V223">
            <v>20419.588822387101</v>
          </cell>
          <cell r="W223">
            <v>22167.770705325234</v>
          </cell>
          <cell r="X223">
            <v>23677.787271969126</v>
          </cell>
          <cell r="Y223">
            <v>18475.205800716623</v>
          </cell>
          <cell r="Z223">
            <v>2835.4172492975977</v>
          </cell>
          <cell r="AA223">
            <v>361597.37564773753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151254.78980599431</v>
          </cell>
          <cell r="H229">
            <v>156122.44684923536</v>
          </cell>
          <cell r="I229">
            <v>161165.97573009416</v>
          </cell>
          <cell r="J229">
            <v>166392.67816834914</v>
          </cell>
          <cell r="K229">
            <v>171810.2006637016</v>
          </cell>
          <cell r="L229">
            <v>177426.55237003131</v>
          </cell>
          <cell r="M229">
            <v>183250.12395005624</v>
          </cell>
          <cell r="N229">
            <v>189289.70746582557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1356712.4750032877</v>
          </cell>
        </row>
        <row r="230">
          <cell r="B230" t="str">
            <v>1.1 - Operacionais    (1.1.1 + 1.1.2)</v>
          </cell>
          <cell r="G230">
            <v>151254.78980599431</v>
          </cell>
          <cell r="H230">
            <v>156122.44684923536</v>
          </cell>
          <cell r="I230">
            <v>161165.97573009416</v>
          </cell>
          <cell r="J230">
            <v>166392.67816834914</v>
          </cell>
          <cell r="K230">
            <v>171810.2006637016</v>
          </cell>
          <cell r="L230">
            <v>177426.55237003131</v>
          </cell>
          <cell r="M230">
            <v>183250.12395005624</v>
          </cell>
          <cell r="N230">
            <v>189289.70746582557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1356712.4750032877</v>
          </cell>
        </row>
        <row r="231">
          <cell r="B231" t="str">
            <v>1.1.1 - Receitas de  Pedágios    (Transp. Qd.2.1.1.2)</v>
          </cell>
          <cell r="G231">
            <v>149831.38083528151</v>
          </cell>
          <cell r="H231">
            <v>154653.22996255118</v>
          </cell>
          <cell r="I231">
            <v>159649.29585554509</v>
          </cell>
          <cell r="J231">
            <v>164826.8115199637</v>
          </cell>
          <cell r="K231">
            <v>170193.35149681996</v>
          </cell>
          <cell r="L231">
            <v>175756.84956848645</v>
          </cell>
          <cell r="M231">
            <v>181525.61743591999</v>
          </cell>
          <cell r="N231">
            <v>187508.3644219719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1343944.9010965398</v>
          </cell>
        </row>
        <row r="232">
          <cell r="B232" t="str">
            <v>1.1.2 - Outras Receitas Operacionais    (calculado 2.1.2.)</v>
          </cell>
          <cell r="G232">
            <v>1423.4089707128096</v>
          </cell>
          <cell r="H232">
            <v>1469.216886684196</v>
          </cell>
          <cell r="I232">
            <v>1516.6798745490537</v>
          </cell>
          <cell r="J232">
            <v>1565.8666483854472</v>
          </cell>
          <cell r="K232">
            <v>1616.8491668816484</v>
          </cell>
          <cell r="L232">
            <v>1669.7028015448668</v>
          </cell>
          <cell r="M232">
            <v>1724.5065141362356</v>
          </cell>
          <cell r="N232">
            <v>1781.3430438536875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12767.573906747943</v>
          </cell>
        </row>
        <row r="233">
          <cell r="B233" t="str">
            <v>2 -  DEDUÇÕES DA RECEITA    (2.1)</v>
          </cell>
          <cell r="G233">
            <v>13093.370937334019</v>
          </cell>
          <cell r="H233">
            <v>13514.739671141586</v>
          </cell>
          <cell r="I233">
            <v>13951.332750639716</v>
          </cell>
          <cell r="J233">
            <v>14403.782249203818</v>
          </cell>
          <cell r="K233">
            <v>14872.750086083453</v>
          </cell>
          <cell r="L233">
            <v>15358.929573687286</v>
          </cell>
          <cell r="M233">
            <v>15863.047049736702</v>
          </cell>
          <cell r="N233">
            <v>16385.863599086348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117443.81591691292</v>
          </cell>
        </row>
        <row r="234">
          <cell r="B234" t="str">
            <v>2.1 - Tributos sobre Faturamento    (2.1.1+ .... + 2.1.4)</v>
          </cell>
          <cell r="G234">
            <v>13093.370937334019</v>
          </cell>
          <cell r="H234">
            <v>13514.739671141586</v>
          </cell>
          <cell r="I234">
            <v>13951.332750639716</v>
          </cell>
          <cell r="J234">
            <v>14403.782249203818</v>
          </cell>
          <cell r="K234">
            <v>14872.750086083453</v>
          </cell>
          <cell r="L234">
            <v>15358.929573687286</v>
          </cell>
          <cell r="M234">
            <v>15863.047049736702</v>
          </cell>
          <cell r="N234">
            <v>16385.863599086348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117443.81591691292</v>
          </cell>
        </row>
        <row r="235">
          <cell r="B235" t="str">
            <v>2.1.1 - I.S.S    (transp. Qd  1.3.)</v>
          </cell>
          <cell r="G235">
            <v>7562.7394902997157</v>
          </cell>
          <cell r="H235">
            <v>7806.1223424617683</v>
          </cell>
          <cell r="I235">
            <v>8058.298786504708</v>
          </cell>
          <cell r="J235">
            <v>8319.6339084174579</v>
          </cell>
          <cell r="K235">
            <v>8590.5100331850808</v>
          </cell>
          <cell r="L235">
            <v>8871.3276185015657</v>
          </cell>
          <cell r="M235">
            <v>9162.5061975028129</v>
          </cell>
          <cell r="N235">
            <v>9464.4853732912798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67835.623750164392</v>
          </cell>
        </row>
        <row r="236">
          <cell r="B236" t="str">
            <v>2.1.2 - Cofins    (transp. Qd 1.3.)</v>
          </cell>
          <cell r="G236">
            <v>4537.6436941798293</v>
          </cell>
          <cell r="H236">
            <v>4683.6734054770604</v>
          </cell>
          <cell r="I236">
            <v>4834.9792719028246</v>
          </cell>
          <cell r="J236">
            <v>4991.7803450504744</v>
          </cell>
          <cell r="K236">
            <v>5154.3060199110478</v>
          </cell>
          <cell r="L236">
            <v>5322.7965711009392</v>
          </cell>
          <cell r="M236">
            <v>5497.5037185016872</v>
          </cell>
          <cell r="N236">
            <v>5678.6912239747671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40701.374250098626</v>
          </cell>
        </row>
        <row r="237">
          <cell r="B237" t="str">
            <v>2.1.3 - Pis / Pasep    (transp. Qd 1.3.)</v>
          </cell>
          <cell r="G237">
            <v>992.98775285447357</v>
          </cell>
          <cell r="H237">
            <v>1024.9439232027573</v>
          </cell>
          <cell r="I237">
            <v>1058.0546922321828</v>
          </cell>
          <cell r="J237">
            <v>1092.3679957358854</v>
          </cell>
          <cell r="K237">
            <v>1127.9340329873246</v>
          </cell>
          <cell r="L237">
            <v>1164.8053840847806</v>
          </cell>
          <cell r="M237">
            <v>1203.0371337322022</v>
          </cell>
          <cell r="N237">
            <v>1242.6870018203003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8906.8179166499067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138161.41886866029</v>
          </cell>
          <cell r="H239">
            <v>142607.70717809378</v>
          </cell>
          <cell r="I239">
            <v>147214.64297945445</v>
          </cell>
          <cell r="J239">
            <v>151988.89591914532</v>
          </cell>
          <cell r="K239">
            <v>156937.45057761815</v>
          </cell>
          <cell r="L239">
            <v>162067.62279634402</v>
          </cell>
          <cell r="M239">
            <v>167387.07690031955</v>
          </cell>
          <cell r="N239">
            <v>172903.84386673922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1239268.6590863748</v>
          </cell>
        </row>
        <row r="240">
          <cell r="B240" t="str">
            <v>4 -  DESPESAS    (4.1)</v>
          </cell>
          <cell r="G240">
            <v>54642.126649797727</v>
          </cell>
          <cell r="H240">
            <v>54792.510699964805</v>
          </cell>
          <cell r="I240">
            <v>54948.238137287648</v>
          </cell>
          <cell r="J240">
            <v>55109.530276239231</v>
          </cell>
          <cell r="K240">
            <v>55276.618878486595</v>
          </cell>
          <cell r="L240">
            <v>55449.746694482536</v>
          </cell>
          <cell r="M240">
            <v>55629.168034763745</v>
          </cell>
          <cell r="N240">
            <v>55815.149372634536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441663.08874365682</v>
          </cell>
        </row>
        <row r="241">
          <cell r="B241" t="str">
            <v>4.1 - Operacionais    (4.1.1+ .... + 4.1.10)</v>
          </cell>
          <cell r="G241">
            <v>54642.126649797727</v>
          </cell>
          <cell r="H241">
            <v>54792.510699964805</v>
          </cell>
          <cell r="I241">
            <v>54948.238137287648</v>
          </cell>
          <cell r="J241">
            <v>55109.530276239231</v>
          </cell>
          <cell r="K241">
            <v>55276.618878486595</v>
          </cell>
          <cell r="L241">
            <v>55449.746694482536</v>
          </cell>
          <cell r="M241">
            <v>55629.168034763745</v>
          </cell>
          <cell r="N241">
            <v>55815.149372634536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441663.08874365682</v>
          </cell>
        </row>
        <row r="242">
          <cell r="B242" t="str">
            <v>4.1.1  -  Pessoal e Administradores    (Transp. Qd. 1.3.)</v>
          </cell>
          <cell r="G242">
            <v>36395.280000000006</v>
          </cell>
          <cell r="H242">
            <v>36395.280000000006</v>
          </cell>
          <cell r="I242">
            <v>36395.280000000006</v>
          </cell>
          <cell r="J242">
            <v>36395.280000000006</v>
          </cell>
          <cell r="K242">
            <v>36395.280000000006</v>
          </cell>
          <cell r="L242">
            <v>36395.280000000006</v>
          </cell>
          <cell r="M242">
            <v>36395.280000000006</v>
          </cell>
          <cell r="N242">
            <v>36395.280000000006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291162.24000000005</v>
          </cell>
        </row>
        <row r="243">
          <cell r="B243" t="str">
            <v>4.1.2  -  Conservação de Rotina    (Transp. Qd. 1.3.)</v>
          </cell>
          <cell r="G243">
            <v>7778.24</v>
          </cell>
          <cell r="H243">
            <v>7778.24</v>
          </cell>
          <cell r="I243">
            <v>7778.24</v>
          </cell>
          <cell r="J243">
            <v>7778.24</v>
          </cell>
          <cell r="K243">
            <v>7778.24</v>
          </cell>
          <cell r="L243">
            <v>7778.24</v>
          </cell>
          <cell r="M243">
            <v>7778.24</v>
          </cell>
          <cell r="N243">
            <v>7778.24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62225.919999999991</v>
          </cell>
        </row>
        <row r="244">
          <cell r="B244" t="str">
            <v>4.1.3  -  Consumo    (Transp. Qd. 1.3.)</v>
          </cell>
          <cell r="G244">
            <v>951.64</v>
          </cell>
          <cell r="H244">
            <v>951.64</v>
          </cell>
          <cell r="I244">
            <v>951.64</v>
          </cell>
          <cell r="J244">
            <v>951.64</v>
          </cell>
          <cell r="K244">
            <v>951.64</v>
          </cell>
          <cell r="L244">
            <v>951.64</v>
          </cell>
          <cell r="M244">
            <v>951.64</v>
          </cell>
          <cell r="N244">
            <v>951.64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7613.1200000000008</v>
          </cell>
        </row>
        <row r="245">
          <cell r="B245" t="str">
            <v>4.1.4  -  Transportes    (Transp. Qd. 1.3.)</v>
          </cell>
          <cell r="G245">
            <v>811.93</v>
          </cell>
          <cell r="H245">
            <v>811.93</v>
          </cell>
          <cell r="I245">
            <v>811.93</v>
          </cell>
          <cell r="J245">
            <v>811.93</v>
          </cell>
          <cell r="K245">
            <v>811.93</v>
          </cell>
          <cell r="L245">
            <v>811.93</v>
          </cell>
          <cell r="M245">
            <v>811.93</v>
          </cell>
          <cell r="N245">
            <v>811.93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6495.4400000000005</v>
          </cell>
        </row>
        <row r="246">
          <cell r="B246" t="str">
            <v>4.1.5  -  Diversas    (Transp. Qd. 1.3.)</v>
          </cell>
          <cell r="G246">
            <v>3116.6099999999997</v>
          </cell>
          <cell r="H246">
            <v>3116.6099999999997</v>
          </cell>
          <cell r="I246">
            <v>3116.6099999999997</v>
          </cell>
          <cell r="J246">
            <v>3116.6099999999997</v>
          </cell>
          <cell r="K246">
            <v>3116.6099999999997</v>
          </cell>
          <cell r="L246">
            <v>3116.6099999999997</v>
          </cell>
          <cell r="M246">
            <v>3116.6099999999997</v>
          </cell>
          <cell r="N246">
            <v>3116.6099999999997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24932.880000000001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578.80663499999991</v>
          </cell>
          <cell r="H248">
            <v>581.70066817499981</v>
          </cell>
          <cell r="I248">
            <v>584.60917151587478</v>
          </cell>
          <cell r="J248">
            <v>587.53221737345405</v>
          </cell>
          <cell r="K248">
            <v>590.4698784603213</v>
          </cell>
          <cell r="L248">
            <v>593.42222785262288</v>
          </cell>
          <cell r="M248">
            <v>596.38933899188589</v>
          </cell>
          <cell r="N248">
            <v>599.37128568684523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4712.3014230560038</v>
          </cell>
        </row>
        <row r="249">
          <cell r="B249" t="str">
            <v xml:space="preserve">4.1.8  -  Garantias  (transp. Qd 1.3.)  </v>
          </cell>
          <cell r="G249">
            <v>426.59961700784004</v>
          </cell>
          <cell r="H249">
            <v>426.59961700784004</v>
          </cell>
          <cell r="I249">
            <v>426.59961700784004</v>
          </cell>
          <cell r="J249">
            <v>426.59961700784004</v>
          </cell>
          <cell r="K249">
            <v>426.59961700784004</v>
          </cell>
          <cell r="L249">
            <v>426.59961700784004</v>
          </cell>
          <cell r="M249">
            <v>426.59961700784004</v>
          </cell>
          <cell r="N249">
            <v>426.59961700784004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3412.7969360627208</v>
          </cell>
        </row>
        <row r="250">
          <cell r="B250" t="str">
            <v xml:space="preserve">4.1.9  -  Parc.Variável da Concessão   </v>
          </cell>
          <cell r="G250">
            <v>4583.0203977898782</v>
          </cell>
          <cell r="H250">
            <v>4730.5104147819557</v>
          </cell>
          <cell r="I250">
            <v>4883.3293487639212</v>
          </cell>
          <cell r="J250">
            <v>5041.6984418579332</v>
          </cell>
          <cell r="K250">
            <v>5205.8493830184207</v>
          </cell>
          <cell r="L250">
            <v>5376.0248496220647</v>
          </cell>
          <cell r="M250">
            <v>5552.4790787640095</v>
          </cell>
          <cell r="N250">
            <v>5735.4784699398479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41108.390384538026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83519.292218862567</v>
          </cell>
          <cell r="H252">
            <v>87815.196478128986</v>
          </cell>
          <cell r="I252">
            <v>92266.404842166812</v>
          </cell>
          <cell r="J252">
            <v>96879.365642906079</v>
          </cell>
          <cell r="K252">
            <v>101660.83169913155</v>
          </cell>
          <cell r="L252">
            <v>106617.87610186148</v>
          </cell>
          <cell r="M252">
            <v>111757.9088655558</v>
          </cell>
          <cell r="N252">
            <v>117088.69449410468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797605.57034271793</v>
          </cell>
        </row>
        <row r="253">
          <cell r="B253" t="str">
            <v>6 -  RESULTADO FINANCEIRO    (6.1)</v>
          </cell>
          <cell r="G253">
            <v>749.16207216575754</v>
          </cell>
          <cell r="H253">
            <v>773.27148411749852</v>
          </cell>
          <cell r="I253">
            <v>798.25198590695175</v>
          </cell>
          <cell r="J253">
            <v>824.13974281210028</v>
          </cell>
          <cell r="K253">
            <v>850.97262779927053</v>
          </cell>
          <cell r="L253">
            <v>878.79031005397758</v>
          </cell>
          <cell r="M253">
            <v>907.63434836769306</v>
          </cell>
          <cell r="N253">
            <v>937.54828965507579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6719.770860878325</v>
          </cell>
        </row>
        <row r="254">
          <cell r="B254" t="str">
            <v>6.1 - Receitas    (Transp. Qd. 2B)</v>
          </cell>
          <cell r="G254">
            <v>749.16207216575754</v>
          </cell>
          <cell r="H254">
            <v>773.27148411749852</v>
          </cell>
          <cell r="I254">
            <v>798.25198590695175</v>
          </cell>
          <cell r="J254">
            <v>824.13974281210028</v>
          </cell>
          <cell r="K254">
            <v>850.97262779927053</v>
          </cell>
          <cell r="L254">
            <v>878.79031005397758</v>
          </cell>
          <cell r="M254">
            <v>907.63434836769306</v>
          </cell>
          <cell r="N254">
            <v>937.54828965507579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6719.770860878325</v>
          </cell>
        </row>
        <row r="255">
          <cell r="B255" t="str">
            <v>7 -  RESULTADO OPERACIONAL    (5 + 6)</v>
          </cell>
          <cell r="G255">
            <v>84268.45429102832</v>
          </cell>
          <cell r="H255">
            <v>88588.46796224649</v>
          </cell>
          <cell r="I255">
            <v>93064.65682807377</v>
          </cell>
          <cell r="J255">
            <v>97703.505385718177</v>
          </cell>
          <cell r="K255">
            <v>102511.80432693083</v>
          </cell>
          <cell r="L255">
            <v>107496.66641191546</v>
          </cell>
          <cell r="M255">
            <v>112665.54321392349</v>
          </cell>
          <cell r="N255">
            <v>118026.24278375976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804325.34120359621</v>
          </cell>
        </row>
        <row r="256">
          <cell r="B256" t="str">
            <v>8 -  RESULTADO NÃO OPERACIONAL    (Tr. item 2, Qd. 3A)</v>
          </cell>
          <cell r="G256">
            <v>1512.5567870016253</v>
          </cell>
          <cell r="H256">
            <v>1561.2336434965114</v>
          </cell>
          <cell r="I256">
            <v>1611.6692287032108</v>
          </cell>
          <cell r="J256">
            <v>1663.9365602486164</v>
          </cell>
          <cell r="K256">
            <v>1718.11210357911</v>
          </cell>
          <cell r="L256">
            <v>1774.2759507041715</v>
          </cell>
          <cell r="M256">
            <v>1832.5120087440826</v>
          </cell>
          <cell r="N256">
            <v>1892.9081988360281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13567.204481313356</v>
          </cell>
        </row>
        <row r="257">
          <cell r="B257" t="str">
            <v>9 -  RESULTADO ANTES CONTRIBUIÇÃO SOCIAL   (7 + 8)</v>
          </cell>
          <cell r="G257">
            <v>85781.011078029944</v>
          </cell>
          <cell r="H257">
            <v>90149.701605743001</v>
          </cell>
          <cell r="I257">
            <v>94676.326056776976</v>
          </cell>
          <cell r="J257">
            <v>99367.441945966799</v>
          </cell>
          <cell r="K257">
            <v>104229.91643050994</v>
          </cell>
          <cell r="L257">
            <v>109270.94236261964</v>
          </cell>
          <cell r="M257">
            <v>114498.05522266758</v>
          </cell>
          <cell r="N257">
            <v>119919.15098259579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817892.54568490956</v>
          </cell>
        </row>
        <row r="258">
          <cell r="B258" t="str">
            <v>10- CONTRIBUIÇÃO SOCIAL (Legislação vigente)</v>
          </cell>
          <cell r="G258">
            <v>6862.4808862423961</v>
          </cell>
          <cell r="H258">
            <v>7211.9761284594406</v>
          </cell>
          <cell r="I258">
            <v>7574.106084542158</v>
          </cell>
          <cell r="J258">
            <v>7949.395355677344</v>
          </cell>
          <cell r="K258">
            <v>8338.3933144407947</v>
          </cell>
          <cell r="L258">
            <v>8741.6753890095715</v>
          </cell>
          <cell r="M258">
            <v>9159.8444178134068</v>
          </cell>
          <cell r="N258">
            <v>9593.5320786076627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65431.403654792775</v>
          </cell>
        </row>
        <row r="259">
          <cell r="B259" t="str">
            <v>11- RESULTADO ANTES IMPOSTO DE RENDA    (9 - 10)</v>
          </cell>
          <cell r="G259">
            <v>78918.530191787548</v>
          </cell>
          <cell r="H259">
            <v>82937.725477283559</v>
          </cell>
          <cell r="I259">
            <v>87102.219972234816</v>
          </cell>
          <cell r="J259">
            <v>91418.04659028945</v>
          </cell>
          <cell r="K259">
            <v>95891.523116069147</v>
          </cell>
          <cell r="L259">
            <v>100529.26697361007</v>
          </cell>
          <cell r="M259">
            <v>105338.21080485417</v>
          </cell>
          <cell r="N259">
            <v>110325.61890398813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752461.14203011675</v>
          </cell>
        </row>
        <row r="260">
          <cell r="B260" t="str">
            <v>12- IMPOSTO DE RENDA (Legislação vigente)</v>
          </cell>
          <cell r="G260">
            <v>21421.252769507486</v>
          </cell>
          <cell r="H260">
            <v>22513.42540143575</v>
          </cell>
          <cell r="I260">
            <v>23645.081514194244</v>
          </cell>
          <cell r="J260">
            <v>24817.8604864917</v>
          </cell>
          <cell r="K260">
            <v>26033.479107627485</v>
          </cell>
          <cell r="L260">
            <v>27293.735590654909</v>
          </cell>
          <cell r="M260">
            <v>28600.513805666895</v>
          </cell>
          <cell r="N260">
            <v>29955.787745648951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204281.13642122742</v>
          </cell>
        </row>
        <row r="261">
          <cell r="B261" t="str">
            <v>13- RESULTADO DE EXERCÍCIO    (11 - 12)</v>
          </cell>
          <cell r="G261">
            <v>57497.277422280065</v>
          </cell>
          <cell r="H261">
            <v>60424.300075847808</v>
          </cell>
          <cell r="I261">
            <v>63457.138458040572</v>
          </cell>
          <cell r="J261">
            <v>66600.186103797751</v>
          </cell>
          <cell r="K261">
            <v>69858.044008441662</v>
          </cell>
          <cell r="L261">
            <v>73235.53138295516</v>
          </cell>
          <cell r="M261">
            <v>76737.696999187276</v>
          </cell>
          <cell r="N261">
            <v>80369.831158339177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548180.00560888927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57745.615139024012</v>
          </cell>
          <cell r="H267">
            <v>84433.75702310128</v>
          </cell>
          <cell r="I267">
            <v>86994.638941933415</v>
          </cell>
          <cell r="J267">
            <v>87070.656226430845</v>
          </cell>
          <cell r="K267">
            <v>94860.339037503945</v>
          </cell>
          <cell r="L267">
            <v>97658.522405973432</v>
          </cell>
          <cell r="M267">
            <v>101130.7511150887</v>
          </cell>
          <cell r="N267">
            <v>104153.11822039606</v>
          </cell>
          <cell r="O267">
            <v>106937.88214125784</v>
          </cell>
          <cell r="P267">
            <v>109688.6057019544</v>
          </cell>
          <cell r="Q267">
            <v>112516.34730999511</v>
          </cell>
          <cell r="R267">
            <v>115592.3000265052</v>
          </cell>
          <cell r="S267">
            <v>121624.02468790719</v>
          </cell>
          <cell r="T267">
            <v>124948.1541609149</v>
          </cell>
          <cell r="U267">
            <v>128390.39092841851</v>
          </cell>
          <cell r="V267">
            <v>131940.86064766787</v>
          </cell>
          <cell r="W267">
            <v>135655.91961859749</v>
          </cell>
          <cell r="X267">
            <v>139457.24338805431</v>
          </cell>
          <cell r="Y267">
            <v>143200.65377162464</v>
          </cell>
          <cell r="Z267">
            <v>147062.91840246206</v>
          </cell>
          <cell r="AA267">
            <v>2231062.6988948113</v>
          </cell>
        </row>
        <row r="268">
          <cell r="B268" t="str">
            <v>1.1.  RECEITAS     (1.1.1.+ ... + 1.1.4)</v>
          </cell>
          <cell r="G268">
            <v>57745.615139024012</v>
          </cell>
          <cell r="H268">
            <v>84433.75702310128</v>
          </cell>
          <cell r="I268">
            <v>86994.638941933415</v>
          </cell>
          <cell r="J268">
            <v>87070.656226430845</v>
          </cell>
          <cell r="K268">
            <v>94860.339037503945</v>
          </cell>
          <cell r="L268">
            <v>97658.522405973432</v>
          </cell>
          <cell r="M268">
            <v>101130.7511150887</v>
          </cell>
          <cell r="N268">
            <v>104153.11822039606</v>
          </cell>
          <cell r="O268">
            <v>106937.88214125784</v>
          </cell>
          <cell r="P268">
            <v>109688.6057019544</v>
          </cell>
          <cell r="Q268">
            <v>112516.34730999511</v>
          </cell>
          <cell r="R268">
            <v>115592.3000265052</v>
          </cell>
          <cell r="S268">
            <v>121624.02468790719</v>
          </cell>
          <cell r="T268">
            <v>124948.1541609149</v>
          </cell>
          <cell r="U268">
            <v>128390.39092841851</v>
          </cell>
          <cell r="V268">
            <v>131940.86064766787</v>
          </cell>
          <cell r="W268">
            <v>135655.91961859749</v>
          </cell>
          <cell r="X268">
            <v>139457.24338805431</v>
          </cell>
          <cell r="Y268">
            <v>143200.65377162464</v>
          </cell>
          <cell r="Z268">
            <v>147062.91840246206</v>
          </cell>
          <cell r="AA268">
            <v>2231062.6988948113</v>
          </cell>
        </row>
        <row r="269">
          <cell r="B269" t="str">
            <v>1.1.1   Receitas de Pedágio</v>
          </cell>
          <cell r="G269">
            <v>56923.354250000004</v>
          </cell>
          <cell r="H269">
            <v>83225</v>
          </cell>
          <cell r="I269">
            <v>85749.268145487091</v>
          </cell>
          <cell r="J269">
            <v>85788.562532327822</v>
          </cell>
          <cell r="K269">
            <v>93524.465593440123</v>
          </cell>
          <cell r="L269">
            <v>96286.842025399616</v>
          </cell>
          <cell r="M269">
            <v>99710.036863478163</v>
          </cell>
          <cell r="N269">
            <v>102693.99883176302</v>
          </cell>
          <cell r="O269">
            <v>105442.97900000001</v>
          </cell>
          <cell r="P269">
            <v>108155.01300000001</v>
          </cell>
          <cell r="Q269">
            <v>110943.02499999999</v>
          </cell>
          <cell r="R269">
            <v>113940</v>
          </cell>
          <cell r="S269">
            <v>119926.53419999999</v>
          </cell>
          <cell r="T269">
            <v>123204.249</v>
          </cell>
          <cell r="U269">
            <v>126598.2142</v>
          </cell>
          <cell r="V269">
            <v>130099.185</v>
          </cell>
          <cell r="W269">
            <v>133717</v>
          </cell>
          <cell r="X269">
            <v>137464</v>
          </cell>
          <cell r="Y269">
            <v>141154</v>
          </cell>
          <cell r="Z269">
            <v>144961</v>
          </cell>
          <cell r="AA269">
            <v>2199506.7276418963</v>
          </cell>
        </row>
        <row r="270">
          <cell r="B270" t="str">
            <v>1.1.2   Outras Receitas Operacionais</v>
          </cell>
          <cell r="G270">
            <v>538.74</v>
          </cell>
          <cell r="H270">
            <v>791.89</v>
          </cell>
          <cell r="I270">
            <v>815.92000000000007</v>
          </cell>
          <cell r="J270">
            <v>839.99000000000012</v>
          </cell>
          <cell r="K270">
            <v>875.24</v>
          </cell>
          <cell r="L270">
            <v>898.65999999999985</v>
          </cell>
          <cell r="M270">
            <v>930.82</v>
          </cell>
          <cell r="N270">
            <v>955.97000000000014</v>
          </cell>
          <cell r="O270">
            <v>979.43000000000006</v>
          </cell>
          <cell r="P270">
            <v>1004.74</v>
          </cell>
          <cell r="Q270">
            <v>1030.78</v>
          </cell>
          <cell r="R270">
            <v>1082.46</v>
          </cell>
          <cell r="S270">
            <v>1112.2</v>
          </cell>
          <cell r="T270">
            <v>1142.57</v>
          </cell>
          <cell r="U270">
            <v>1174.1400000000001</v>
          </cell>
          <cell r="V270">
            <v>1206.5999999999999</v>
          </cell>
          <cell r="W270">
            <v>1270.3499999999999</v>
          </cell>
          <cell r="X270">
            <v>1305.8699999999999</v>
          </cell>
          <cell r="Y270">
            <v>1340.95</v>
          </cell>
          <cell r="Z270">
            <v>1377.14</v>
          </cell>
          <cell r="AA270">
            <v>20674.460000000003</v>
          </cell>
        </row>
        <row r="271">
          <cell r="B271" t="str">
            <v>1.1.3   Receitas Não Operacionais</v>
          </cell>
          <cell r="G271">
            <v>-1.9110975990372481E-2</v>
          </cell>
          <cell r="H271">
            <v>7.702310128490808E-2</v>
          </cell>
          <cell r="I271">
            <v>2.0796446328063212E-2</v>
          </cell>
          <cell r="J271">
            <v>3.6941030123216478E-3</v>
          </cell>
          <cell r="K271">
            <v>-1.6555936177383046E-2</v>
          </cell>
          <cell r="L271">
            <v>4.038057382081206E-2</v>
          </cell>
          <cell r="M271">
            <v>-1.5748389467148627E-2</v>
          </cell>
          <cell r="N271">
            <v>9.3886330433861076E-3</v>
          </cell>
          <cell r="O271">
            <v>-1.6858742167642049E-2</v>
          </cell>
          <cell r="P271">
            <v>4.2701954388348895E-2</v>
          </cell>
          <cell r="Q271">
            <v>2.2309995115392667E-2</v>
          </cell>
          <cell r="R271">
            <v>0.1300265051779661</v>
          </cell>
          <cell r="S271">
            <v>-7.9512092792811018E-2</v>
          </cell>
          <cell r="T271">
            <v>-1.4839085104313199E-2</v>
          </cell>
          <cell r="U271">
            <v>6.6728418505817899E-2</v>
          </cell>
          <cell r="V271">
            <v>1.5647667863504466E-2</v>
          </cell>
          <cell r="W271">
            <v>-4.0381402514185538E-2</v>
          </cell>
          <cell r="X271">
            <v>7.3388054326869678E-2</v>
          </cell>
          <cell r="Y271">
            <v>-5.622837539158354E-2</v>
          </cell>
          <cell r="Z271">
            <v>-3.1597537958532484E-2</v>
          </cell>
          <cell r="AA271">
            <v>0.21125291530341883</v>
          </cell>
        </row>
        <row r="272">
          <cell r="B272" t="str">
            <v xml:space="preserve">1.1.4   Receitas Financeiras </v>
          </cell>
          <cell r="G272">
            <v>283.54000000000002</v>
          </cell>
          <cell r="H272">
            <v>416.79</v>
          </cell>
          <cell r="I272">
            <v>429.43000000000006</v>
          </cell>
          <cell r="J272">
            <v>442.1</v>
          </cell>
          <cell r="K272">
            <v>460.65000000000003</v>
          </cell>
          <cell r="L272">
            <v>472.98000000000008</v>
          </cell>
          <cell r="M272">
            <v>489.91</v>
          </cell>
          <cell r="N272">
            <v>503.14000000000004</v>
          </cell>
          <cell r="O272">
            <v>515.49</v>
          </cell>
          <cell r="P272">
            <v>528.81000000000006</v>
          </cell>
          <cell r="Q272">
            <v>542.52</v>
          </cell>
          <cell r="R272">
            <v>569.71</v>
          </cell>
          <cell r="S272">
            <v>585.37</v>
          </cell>
          <cell r="T272">
            <v>601.35</v>
          </cell>
          <cell r="U272">
            <v>617.97</v>
          </cell>
          <cell r="V272">
            <v>635.05999999999995</v>
          </cell>
          <cell r="W272">
            <v>668.61</v>
          </cell>
          <cell r="X272">
            <v>687.3</v>
          </cell>
          <cell r="Y272">
            <v>705.76</v>
          </cell>
          <cell r="Z272">
            <v>724.81</v>
          </cell>
          <cell r="AA272">
            <v>10881.300000000001</v>
          </cell>
        </row>
        <row r="273">
          <cell r="B273" t="str">
            <v>2.  DESEMBOLSOS     (2.1.+ ... + 2.4)</v>
          </cell>
          <cell r="G273">
            <v>69752.013154395157</v>
          </cell>
          <cell r="H273">
            <v>93106.517713963127</v>
          </cell>
          <cell r="I273">
            <v>114084.38385272474</v>
          </cell>
          <cell r="J273">
            <v>101714.99559236097</v>
          </cell>
          <cell r="K273">
            <v>96201.785281629287</v>
          </cell>
          <cell r="L273">
            <v>81531.737180982556</v>
          </cell>
          <cell r="M273">
            <v>85650.948056571986</v>
          </cell>
          <cell r="N273">
            <v>98523.888426037345</v>
          </cell>
          <cell r="O273">
            <v>100339.18406445424</v>
          </cell>
          <cell r="P273">
            <v>106996.55685213592</v>
          </cell>
          <cell r="Q273">
            <v>106322.13930617087</v>
          </cell>
          <cell r="R273">
            <v>116770.90172785013</v>
          </cell>
          <cell r="S273">
            <v>89028.147373441258</v>
          </cell>
          <cell r="T273">
            <v>86697.450119807007</v>
          </cell>
          <cell r="U273">
            <v>89098.772491171301</v>
          </cell>
          <cell r="V273">
            <v>77783.551600383144</v>
          </cell>
          <cell r="W273">
            <v>79771.451837220287</v>
          </cell>
          <cell r="X273">
            <v>82001.655417655697</v>
          </cell>
          <cell r="Y273">
            <v>98397.4801541536</v>
          </cell>
          <cell r="Z273">
            <v>95691.727214669765</v>
          </cell>
          <cell r="AA273">
            <v>1869465.2874177787</v>
          </cell>
        </row>
        <row r="274">
          <cell r="B274" t="str">
            <v>2.1.  OPERACIONAIS     (2.1.1.+ ... + 2.1.8)</v>
          </cell>
          <cell r="G274">
            <v>35346.139142911496</v>
          </cell>
          <cell r="H274">
            <v>44753.604000997679</v>
          </cell>
          <cell r="I274">
            <v>45320.895002459103</v>
          </cell>
          <cell r="J274">
            <v>51016.07978113243</v>
          </cell>
          <cell r="K274">
            <v>52905.145889625848</v>
          </cell>
          <cell r="L274">
            <v>55790.122750364513</v>
          </cell>
          <cell r="M274">
            <v>56139.751348334175</v>
          </cell>
          <cell r="N274">
            <v>56388.706591981463</v>
          </cell>
          <cell r="O274">
            <v>56621.912270926019</v>
          </cell>
          <cell r="P274">
            <v>56889.727094070549</v>
          </cell>
          <cell r="Q274">
            <v>57174.441874522818</v>
          </cell>
          <cell r="R274">
            <v>59676.463667180135</v>
          </cell>
          <cell r="S274">
            <v>60206.972613479244</v>
          </cell>
          <cell r="T274">
            <v>60520.6266390538</v>
          </cell>
          <cell r="U274">
            <v>60847.017594042569</v>
          </cell>
          <cell r="V274">
            <v>61217.898811217696</v>
          </cell>
          <cell r="W274">
            <v>61748.777394528726</v>
          </cell>
          <cell r="X274">
            <v>62079.330299030196</v>
          </cell>
          <cell r="Y274">
            <v>62404.974666523412</v>
          </cell>
          <cell r="Z274">
            <v>62740.931086623852</v>
          </cell>
          <cell r="AA274">
            <v>1119789.518519006</v>
          </cell>
        </row>
        <row r="275">
          <cell r="B275" t="str">
            <v xml:space="preserve">2.1.1.  Pessoal / Administradores   </v>
          </cell>
          <cell r="G275">
            <v>21419.41</v>
          </cell>
          <cell r="H275">
            <v>27415.760000000002</v>
          </cell>
          <cell r="I275">
            <v>28974.810000000005</v>
          </cell>
          <cell r="J275">
            <v>33552.080000000002</v>
          </cell>
          <cell r="K275">
            <v>34013.339999999997</v>
          </cell>
          <cell r="L275">
            <v>34474.6</v>
          </cell>
          <cell r="M275">
            <v>34474.6</v>
          </cell>
          <cell r="N275">
            <v>34474.6</v>
          </cell>
          <cell r="O275">
            <v>34474.6</v>
          </cell>
          <cell r="P275">
            <v>34474.6</v>
          </cell>
          <cell r="Q275">
            <v>34474.6</v>
          </cell>
          <cell r="R275">
            <v>36395.280000000006</v>
          </cell>
          <cell r="S275">
            <v>36395.280000000006</v>
          </cell>
          <cell r="T275">
            <v>36395.280000000006</v>
          </cell>
          <cell r="U275">
            <v>36395.280000000006</v>
          </cell>
          <cell r="V275">
            <v>36395.280000000006</v>
          </cell>
          <cell r="W275">
            <v>36395.280000000006</v>
          </cell>
          <cell r="X275">
            <v>36395.280000000006</v>
          </cell>
          <cell r="Y275">
            <v>36395.280000000006</v>
          </cell>
          <cell r="Z275">
            <v>36395.280000000006</v>
          </cell>
          <cell r="AA275">
            <v>679780.52000000025</v>
          </cell>
        </row>
        <row r="276">
          <cell r="B276" t="str">
            <v xml:space="preserve">2.1.2.  Conservação de Rotina  </v>
          </cell>
          <cell r="G276">
            <v>7051.97</v>
          </cell>
          <cell r="H276">
            <v>6654.58</v>
          </cell>
          <cell r="I276">
            <v>6684.02</v>
          </cell>
          <cell r="J276">
            <v>6841.86</v>
          </cell>
          <cell r="K276">
            <v>7245.19</v>
          </cell>
          <cell r="L276">
            <v>7487.46</v>
          </cell>
          <cell r="M276">
            <v>7487.46</v>
          </cell>
          <cell r="N276">
            <v>7487.46</v>
          </cell>
          <cell r="O276">
            <v>7487.46</v>
          </cell>
          <cell r="P276">
            <v>7487.46</v>
          </cell>
          <cell r="Q276">
            <v>7487.46</v>
          </cell>
          <cell r="R276">
            <v>7487.46</v>
          </cell>
          <cell r="S276">
            <v>7487.46</v>
          </cell>
          <cell r="T276">
            <v>7487.46</v>
          </cell>
          <cell r="U276">
            <v>7487.46</v>
          </cell>
          <cell r="V276">
            <v>7487.46</v>
          </cell>
          <cell r="W276">
            <v>7778.24</v>
          </cell>
          <cell r="X276">
            <v>7778.24</v>
          </cell>
          <cell r="Y276">
            <v>7778.24</v>
          </cell>
          <cell r="Z276">
            <v>7778.24</v>
          </cell>
          <cell r="AA276">
            <v>147952.64000000001</v>
          </cell>
        </row>
        <row r="277">
          <cell r="B277" t="str">
            <v xml:space="preserve">2.1.3.  Consumo   </v>
          </cell>
          <cell r="G277">
            <v>389.71000000000004</v>
          </cell>
          <cell r="H277">
            <v>452.17999999999995</v>
          </cell>
          <cell r="I277">
            <v>719.11</v>
          </cell>
          <cell r="J277">
            <v>913.36000000000013</v>
          </cell>
          <cell r="K277">
            <v>919.5100000000001</v>
          </cell>
          <cell r="L277">
            <v>925.66000000000008</v>
          </cell>
          <cell r="M277">
            <v>925.66000000000008</v>
          </cell>
          <cell r="N277">
            <v>925.66000000000008</v>
          </cell>
          <cell r="O277">
            <v>925.66000000000008</v>
          </cell>
          <cell r="P277">
            <v>925.66000000000008</v>
          </cell>
          <cell r="Q277">
            <v>925.66000000000008</v>
          </cell>
          <cell r="R277">
            <v>951.64</v>
          </cell>
          <cell r="S277">
            <v>951.64</v>
          </cell>
          <cell r="T277">
            <v>951.64</v>
          </cell>
          <cell r="U277">
            <v>951.64</v>
          </cell>
          <cell r="V277">
            <v>951.64</v>
          </cell>
          <cell r="W277">
            <v>951.64</v>
          </cell>
          <cell r="X277">
            <v>951.64</v>
          </cell>
          <cell r="Y277">
            <v>951.64</v>
          </cell>
          <cell r="Z277">
            <v>951.64</v>
          </cell>
          <cell r="AA277">
            <v>17512.589999999997</v>
          </cell>
        </row>
        <row r="278">
          <cell r="B278" t="str">
            <v>2.1.4.  Transportes</v>
          </cell>
          <cell r="G278">
            <v>655.61</v>
          </cell>
          <cell r="H278">
            <v>701.7299999999999</v>
          </cell>
          <cell r="I278">
            <v>710.3</v>
          </cell>
          <cell r="J278">
            <v>800.9</v>
          </cell>
          <cell r="K278">
            <v>802.13</v>
          </cell>
          <cell r="L278">
            <v>803.36</v>
          </cell>
          <cell r="M278">
            <v>803.36</v>
          </cell>
          <cell r="N278">
            <v>803.36</v>
          </cell>
          <cell r="O278">
            <v>803.36</v>
          </cell>
          <cell r="P278">
            <v>803.36</v>
          </cell>
          <cell r="Q278">
            <v>803.36</v>
          </cell>
          <cell r="R278">
            <v>811.93</v>
          </cell>
          <cell r="S278">
            <v>811.93</v>
          </cell>
          <cell r="T278">
            <v>811.93</v>
          </cell>
          <cell r="U278">
            <v>811.93</v>
          </cell>
          <cell r="V278">
            <v>811.93</v>
          </cell>
          <cell r="W278">
            <v>811.93</v>
          </cell>
          <cell r="X278">
            <v>811.93</v>
          </cell>
          <cell r="Y278">
            <v>811.93</v>
          </cell>
          <cell r="Z278">
            <v>811.93</v>
          </cell>
          <cell r="AA278">
            <v>15798.2</v>
          </cell>
        </row>
        <row r="279">
          <cell r="B279" t="str">
            <v>2.1.5.  Diversas</v>
          </cell>
          <cell r="G279">
            <v>2867.3599999999997</v>
          </cell>
          <cell r="H279">
            <v>2776.08</v>
          </cell>
          <cell r="I279">
            <v>2561.1</v>
          </cell>
          <cell r="J279">
            <v>2915</v>
          </cell>
          <cell r="K279">
            <v>2857.6099999999997</v>
          </cell>
          <cell r="L279">
            <v>2800.23</v>
          </cell>
          <cell r="M279">
            <v>2800.23</v>
          </cell>
          <cell r="N279">
            <v>2800.23</v>
          </cell>
          <cell r="O279">
            <v>2800.23</v>
          </cell>
          <cell r="P279">
            <v>2800.23</v>
          </cell>
          <cell r="Q279">
            <v>2800.23</v>
          </cell>
          <cell r="R279">
            <v>3116.6099999999997</v>
          </cell>
          <cell r="S279">
            <v>3116.6099999999997</v>
          </cell>
          <cell r="T279">
            <v>3116.6099999999997</v>
          </cell>
          <cell r="U279">
            <v>3116.6099999999997</v>
          </cell>
          <cell r="V279">
            <v>3116.6099999999997</v>
          </cell>
          <cell r="W279">
            <v>3116.6099999999997</v>
          </cell>
          <cell r="X279">
            <v>3116.6099999999997</v>
          </cell>
          <cell r="Y279">
            <v>3116.6099999999997</v>
          </cell>
          <cell r="Z279">
            <v>3116.6099999999997</v>
          </cell>
          <cell r="AA279">
            <v>58828.02</v>
          </cell>
        </row>
        <row r="280">
          <cell r="B280" t="str">
            <v>2.1.6.  Tributos s/ Faturamento</v>
          </cell>
          <cell r="G280">
            <v>2114.9955259036565</v>
          </cell>
          <cell r="H280">
            <v>5857.1233839898296</v>
          </cell>
          <cell r="I280">
            <v>4760.5793854512613</v>
          </cell>
          <cell r="J280">
            <v>5080.9921641245846</v>
          </cell>
          <cell r="K280">
            <v>6174.2212726180051</v>
          </cell>
          <cell r="L280">
            <v>8388.8361333566681</v>
          </cell>
          <cell r="M280">
            <v>8723.3157313263309</v>
          </cell>
          <cell r="N280">
            <v>8984.0869749736175</v>
          </cell>
          <cell r="O280">
            <v>9224.353653918175</v>
          </cell>
          <cell r="P280">
            <v>9461.6204770627046</v>
          </cell>
          <cell r="Q280">
            <v>9705.5362575149684</v>
          </cell>
          <cell r="R280">
            <v>9970.2380501722837</v>
          </cell>
          <cell r="S280">
            <v>10491.215996471396</v>
          </cell>
          <cell r="T280">
            <v>10777.949022045948</v>
          </cell>
          <cell r="U280">
            <v>11074.86497703472</v>
          </cell>
          <cell r="V280">
            <v>11381.130194209842</v>
          </cell>
          <cell r="W280">
            <v>11700.809777520883</v>
          </cell>
          <cell r="X280">
            <v>12028.680682022354</v>
          </cell>
          <cell r="Y280">
            <v>12351.573049515562</v>
          </cell>
          <cell r="Z280">
            <v>12684.704469616003</v>
          </cell>
          <cell r="AA280">
            <v>180936.82717884882</v>
          </cell>
        </row>
        <row r="281">
          <cell r="B281" t="str">
            <v>2.1.7.  Seguros</v>
          </cell>
          <cell r="G281">
            <v>420.48399999999998</v>
          </cell>
          <cell r="H281">
            <v>469.55099999999999</v>
          </cell>
          <cell r="I281">
            <v>484.37599999999998</v>
          </cell>
          <cell r="J281">
            <v>485.28799999999995</v>
          </cell>
          <cell r="K281">
            <v>466.54499999999996</v>
          </cell>
          <cell r="L281">
            <v>483.37700000000001</v>
          </cell>
          <cell r="M281">
            <v>498.52599999999995</v>
          </cell>
          <cell r="N281">
            <v>486.71000000000004</v>
          </cell>
          <cell r="O281">
            <v>479.649</v>
          </cell>
          <cell r="P281">
            <v>510.19699999999995</v>
          </cell>
          <cell r="Q281">
            <v>550.99599999999998</v>
          </cell>
          <cell r="R281">
            <v>516.70600000000002</v>
          </cell>
          <cell r="S281">
            <v>526.23700000000008</v>
          </cell>
          <cell r="T281">
            <v>553.15800000000002</v>
          </cell>
          <cell r="U281">
            <v>582.63300000000004</v>
          </cell>
          <cell r="V281">
            <v>647.24900000000002</v>
          </cell>
          <cell r="W281">
            <v>567.66800000000001</v>
          </cell>
          <cell r="X281">
            <v>570.35</v>
          </cell>
          <cell r="Y281">
            <v>573.10200000000009</v>
          </cell>
          <cell r="Z281">
            <v>575.92700000000002</v>
          </cell>
          <cell r="AA281">
            <v>10448.729000000001</v>
          </cell>
        </row>
        <row r="282">
          <cell r="B282" t="str">
            <v xml:space="preserve">2.1.8.  Garantias </v>
          </cell>
          <cell r="G282">
            <v>426.59961700784004</v>
          </cell>
          <cell r="H282">
            <v>426.59961700784004</v>
          </cell>
          <cell r="I282">
            <v>426.59961700784004</v>
          </cell>
          <cell r="J282">
            <v>426.59961700784004</v>
          </cell>
          <cell r="K282">
            <v>426.59961700784004</v>
          </cell>
          <cell r="L282">
            <v>426.59961700784004</v>
          </cell>
          <cell r="M282">
            <v>426.59961700784004</v>
          </cell>
          <cell r="N282">
            <v>426.59961700784004</v>
          </cell>
          <cell r="O282">
            <v>426.59961700784004</v>
          </cell>
          <cell r="P282">
            <v>426.59961700784004</v>
          </cell>
          <cell r="Q282">
            <v>426.59961700784004</v>
          </cell>
          <cell r="R282">
            <v>426.59961700784004</v>
          </cell>
          <cell r="S282">
            <v>426.59961700784004</v>
          </cell>
          <cell r="T282">
            <v>426.59961700784004</v>
          </cell>
          <cell r="U282">
            <v>426.59961700784004</v>
          </cell>
          <cell r="V282">
            <v>426.59961700784004</v>
          </cell>
          <cell r="W282">
            <v>426.59961700784004</v>
          </cell>
          <cell r="X282">
            <v>426.59961700784004</v>
          </cell>
          <cell r="Y282">
            <v>426.59961700784004</v>
          </cell>
          <cell r="Z282">
            <v>426.59961700784004</v>
          </cell>
          <cell r="AA282">
            <v>8531.9923401567976</v>
          </cell>
        </row>
        <row r="283">
          <cell r="B283" t="str">
            <v>2.2.  INVESTIMENTOS / IMOBILIZADO     (2.2.1.+ ... + 2.2.7)</v>
          </cell>
          <cell r="G283">
            <v>26355.737615594073</v>
          </cell>
          <cell r="H283">
            <v>34643.235172355024</v>
          </cell>
          <cell r="I283">
            <v>55369.87083022196</v>
          </cell>
          <cell r="J283">
            <v>39949.883171304115</v>
          </cell>
          <cell r="K283">
            <v>31086.589750722007</v>
          </cell>
          <cell r="L283">
            <v>13785.810000000001</v>
          </cell>
          <cell r="M283">
            <v>16896.739999999998</v>
          </cell>
          <cell r="N283">
            <v>29306.45</v>
          </cell>
          <cell r="O283">
            <v>30839.552631040315</v>
          </cell>
          <cell r="P283">
            <v>37479.928504471034</v>
          </cell>
          <cell r="Q283">
            <v>36630.878393771141</v>
          </cell>
          <cell r="R283">
            <v>45940.306523473948</v>
          </cell>
          <cell r="S283">
            <v>16359.110000000002</v>
          </cell>
          <cell r="T283">
            <v>13230.359777999998</v>
          </cell>
          <cell r="U283">
            <v>15012.09906161909</v>
          </cell>
          <cell r="V283">
            <v>2339.4401136543488</v>
          </cell>
          <cell r="W283">
            <v>2810.94</v>
          </cell>
          <cell r="X283">
            <v>3845.5713442891474</v>
          </cell>
          <cell r="Y283">
            <v>22358.735625964258</v>
          </cell>
          <cell r="Z283">
            <v>26896.950404223942</v>
          </cell>
          <cell r="AA283">
            <v>501138.18892070436</v>
          </cell>
        </row>
        <row r="284">
          <cell r="B284" t="str">
            <v xml:space="preserve">2.2.1.  Ampliação Principal </v>
          </cell>
          <cell r="G284">
            <v>23.075248196865232</v>
          </cell>
          <cell r="H284">
            <v>11224.277233771787</v>
          </cell>
          <cell r="I284">
            <v>22588.720000000001</v>
          </cell>
          <cell r="J284">
            <v>17528.340000000004</v>
          </cell>
          <cell r="K284">
            <v>7000.23</v>
          </cell>
          <cell r="L284">
            <v>0</v>
          </cell>
          <cell r="M284">
            <v>0</v>
          </cell>
          <cell r="N284">
            <v>0</v>
          </cell>
          <cell r="O284">
            <v>7729.7</v>
          </cell>
          <cell r="P284">
            <v>22671.98814695295</v>
          </cell>
          <cell r="Q284">
            <v>25095.959009556875</v>
          </cell>
          <cell r="R284">
            <v>27071.760000000002</v>
          </cell>
          <cell r="S284">
            <v>0</v>
          </cell>
          <cell r="T284">
            <v>719.81999999999971</v>
          </cell>
          <cell r="U284">
            <v>697.88653561908723</v>
          </cell>
          <cell r="V284">
            <v>64.019803428640444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142415.77597752621</v>
          </cell>
        </row>
        <row r="285">
          <cell r="B285" t="str">
            <v>2.2.2.  Demais Obras de Ampliação/Melhoramentos</v>
          </cell>
          <cell r="G285">
            <v>4388.7960225722054</v>
          </cell>
          <cell r="H285">
            <v>11004.754766643829</v>
          </cell>
          <cell r="I285">
            <v>20660.820480145168</v>
          </cell>
          <cell r="J285">
            <v>10931.522586767689</v>
          </cell>
          <cell r="K285">
            <v>10891.722715434889</v>
          </cell>
          <cell r="L285">
            <v>5506.84</v>
          </cell>
          <cell r="M285">
            <v>5454.3799999999992</v>
          </cell>
          <cell r="N285">
            <v>10452.94</v>
          </cell>
          <cell r="O285">
            <v>3731.8</v>
          </cell>
          <cell r="P285">
            <v>4391.2106770000009</v>
          </cell>
          <cell r="Q285">
            <v>7261.1949130000012</v>
          </cell>
          <cell r="R285">
            <v>7999.2199567000007</v>
          </cell>
          <cell r="S285">
            <v>0</v>
          </cell>
          <cell r="T285">
            <v>0</v>
          </cell>
          <cell r="U285">
            <v>-2.8239999992365483E-3</v>
          </cell>
          <cell r="V285">
            <v>7.6399999852583278E-4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102675.2000582638</v>
          </cell>
        </row>
        <row r="286">
          <cell r="B286" t="str">
            <v xml:space="preserve">2.2.3.  Equipamentos, Veiculos e Sist. Controle </v>
          </cell>
          <cell r="G286">
            <v>6391.0400000000009</v>
          </cell>
          <cell r="H286">
            <v>763.2</v>
          </cell>
          <cell r="I286">
            <v>827.54</v>
          </cell>
          <cell r="J286">
            <v>1365.8799999999992</v>
          </cell>
          <cell r="K286">
            <v>518.99999999999989</v>
          </cell>
          <cell r="L286">
            <v>481.40000000000032</v>
          </cell>
          <cell r="M286">
            <v>3101.4700000000003</v>
          </cell>
          <cell r="N286">
            <v>2098.19</v>
          </cell>
          <cell r="O286">
            <v>1122.6599999999999</v>
          </cell>
          <cell r="P286">
            <v>1509.3</v>
          </cell>
          <cell r="Q286">
            <v>2673.1600000000003</v>
          </cell>
          <cell r="R286">
            <v>1159.31</v>
          </cell>
          <cell r="S286">
            <v>121.82</v>
          </cell>
          <cell r="T286">
            <v>182.82</v>
          </cell>
          <cell r="U286">
            <v>1554.43</v>
          </cell>
          <cell r="V286">
            <v>929.02</v>
          </cell>
          <cell r="W286">
            <v>667.23</v>
          </cell>
          <cell r="X286">
            <v>866.18000000000006</v>
          </cell>
          <cell r="Y286">
            <v>126.67000000000002</v>
          </cell>
          <cell r="Z286">
            <v>126.67</v>
          </cell>
          <cell r="AA286">
            <v>26586.989999999994</v>
          </cell>
        </row>
        <row r="287">
          <cell r="B287" t="str">
            <v>2.2.4.  Desapropriações</v>
          </cell>
          <cell r="G287">
            <v>1.8199999999879424E-4</v>
          </cell>
          <cell r="H287">
            <v>0.90678799999999882</v>
          </cell>
          <cell r="I287">
            <v>21.12</v>
          </cell>
          <cell r="J287">
            <v>8.76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0.26</v>
          </cell>
          <cell r="P287">
            <v>0.25916000000000006</v>
          </cell>
          <cell r="Q287">
            <v>0.26</v>
          </cell>
          <cell r="R287">
            <v>0</v>
          </cell>
          <cell r="S287">
            <v>0</v>
          </cell>
          <cell r="T287">
            <v>3.4232780000000034</v>
          </cell>
          <cell r="U287">
            <v>10.26</v>
          </cell>
          <cell r="V287">
            <v>6.84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52.089408000000006</v>
          </cell>
        </row>
        <row r="288">
          <cell r="B288" t="str">
            <v xml:space="preserve">2.2.5.  Conservação Especial </v>
          </cell>
          <cell r="G288">
            <v>15552.826162825</v>
          </cell>
          <cell r="H288">
            <v>11650.096383939403</v>
          </cell>
          <cell r="I288">
            <v>11271.670350076794</v>
          </cell>
          <cell r="J288">
            <v>10115.380584536422</v>
          </cell>
          <cell r="K288">
            <v>12675.637035287114</v>
          </cell>
          <cell r="L288">
            <v>7797.57</v>
          </cell>
          <cell r="M288">
            <v>8340.89</v>
          </cell>
          <cell r="N288">
            <v>16755.32</v>
          </cell>
          <cell r="O288">
            <v>18255.132631040313</v>
          </cell>
          <cell r="P288">
            <v>8907.1705205180788</v>
          </cell>
          <cell r="Q288">
            <v>1600.3044712142605</v>
          </cell>
          <cell r="R288">
            <v>9710.0165667739475</v>
          </cell>
          <cell r="S288">
            <v>16237.290000000003</v>
          </cell>
          <cell r="T288">
            <v>12324.296499999999</v>
          </cell>
          <cell r="U288">
            <v>12749.525350000002</v>
          </cell>
          <cell r="V288">
            <v>1339.5595462257097</v>
          </cell>
          <cell r="W288">
            <v>2143.71</v>
          </cell>
          <cell r="X288">
            <v>2979.3913442891471</v>
          </cell>
          <cell r="Y288">
            <v>22232.06562596426</v>
          </cell>
          <cell r="Z288">
            <v>26770.280404223944</v>
          </cell>
          <cell r="AA288">
            <v>229408.13347691437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1842.3850541707204</v>
          </cell>
          <cell r="H291">
            <v>2694.7248106930383</v>
          </cell>
          <cell r="I291">
            <v>2776.458668258002</v>
          </cell>
          <cell r="J291">
            <v>2783.6544867929247</v>
          </cell>
          <cell r="K291">
            <v>3024.5434711251178</v>
          </cell>
          <cell r="L291">
            <v>3113.2714721792031</v>
          </cell>
          <cell r="M291">
            <v>3224.0056334526607</v>
          </cell>
          <cell r="N291">
            <v>3319.8127466118817</v>
          </cell>
          <cell r="O291">
            <v>3408.1463642377353</v>
          </cell>
          <cell r="P291">
            <v>3495.8366710586315</v>
          </cell>
          <cell r="Q291">
            <v>3585.9864192998534</v>
          </cell>
          <cell r="R291">
            <v>3688.8189007951551</v>
          </cell>
          <cell r="S291">
            <v>3875.8436406372161</v>
          </cell>
          <cell r="T291">
            <v>3981.7695248274463</v>
          </cell>
          <cell r="U291">
            <v>4091.483427852555</v>
          </cell>
          <cell r="V291">
            <v>4204.6260194300366</v>
          </cell>
          <cell r="W291">
            <v>4329.0962885579247</v>
          </cell>
          <cell r="X291">
            <v>4450.3897016416295</v>
          </cell>
          <cell r="Y291">
            <v>4569.8558131487371</v>
          </cell>
          <cell r="Z291">
            <v>4693.1140520738609</v>
          </cell>
          <cell r="AA291">
            <v>71153.823166844319</v>
          </cell>
        </row>
        <row r="292">
          <cell r="B292" t="str">
            <v>2.3.1.  Valor Variável da Concessão</v>
          </cell>
          <cell r="G292">
            <v>1842.3850541707204</v>
          </cell>
          <cell r="H292">
            <v>2694.7248106930383</v>
          </cell>
          <cell r="I292">
            <v>2776.458668258002</v>
          </cell>
          <cell r="J292">
            <v>2783.6544867929247</v>
          </cell>
          <cell r="K292">
            <v>3024.5434711251178</v>
          </cell>
          <cell r="L292">
            <v>3113.2714721792031</v>
          </cell>
          <cell r="M292">
            <v>3224.0056334526607</v>
          </cell>
          <cell r="N292">
            <v>3319.8127466118817</v>
          </cell>
          <cell r="O292">
            <v>3408.1463642377353</v>
          </cell>
          <cell r="P292">
            <v>3495.8366710586315</v>
          </cell>
          <cell r="Q292">
            <v>3585.9864192998534</v>
          </cell>
          <cell r="R292">
            <v>3688.8189007951551</v>
          </cell>
          <cell r="S292">
            <v>3875.8436406372161</v>
          </cell>
          <cell r="T292">
            <v>3981.7695248274463</v>
          </cell>
          <cell r="U292">
            <v>4091.483427852555</v>
          </cell>
          <cell r="V292">
            <v>4204.6260194300366</v>
          </cell>
          <cell r="W292">
            <v>4329.0962885579247</v>
          </cell>
          <cell r="X292">
            <v>4450.3897016416295</v>
          </cell>
          <cell r="Y292">
            <v>4569.8558131487371</v>
          </cell>
          <cell r="Z292">
            <v>4693.1140520738609</v>
          </cell>
          <cell r="AA292">
            <v>71153.823166844319</v>
          </cell>
        </row>
        <row r="293">
          <cell r="B293" t="str">
            <v xml:space="preserve">2.3.2.  Valor Fixo da Concessão 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</row>
        <row r="294">
          <cell r="B294" t="str">
            <v>2.4.  DESEMBOLSOS  SOBRE O LUCRO     (2.4.1. + 2.4.2)</v>
          </cell>
          <cell r="G294">
            <v>6207.7513417188684</v>
          </cell>
          <cell r="H294">
            <v>11014.953729917392</v>
          </cell>
          <cell r="I294">
            <v>10617.159351785678</v>
          </cell>
          <cell r="J294">
            <v>7965.3781531315099</v>
          </cell>
          <cell r="K294">
            <v>9185.5061701563191</v>
          </cell>
          <cell r="L294">
            <v>8842.5329584388437</v>
          </cell>
          <cell r="M294">
            <v>9390.45107478514</v>
          </cell>
          <cell r="N294">
            <v>9508.9190874440137</v>
          </cell>
          <cell r="O294">
            <v>9469.5727982501685</v>
          </cell>
          <cell r="P294">
            <v>9131.0645825357224</v>
          </cell>
          <cell r="Q294">
            <v>8930.8326185770566</v>
          </cell>
          <cell r="R294">
            <v>7465.3126364008767</v>
          </cell>
          <cell r="S294">
            <v>8586.2211193247895</v>
          </cell>
          <cell r="T294">
            <v>8964.6941779257704</v>
          </cell>
          <cell r="U294">
            <v>9148.1724076570863</v>
          </cell>
          <cell r="V294">
            <v>10021.58665608107</v>
          </cell>
          <cell r="W294">
            <v>10882.638154133629</v>
          </cell>
          <cell r="X294">
            <v>11626.364072694716</v>
          </cell>
          <cell r="Y294">
            <v>9063.9140485171993</v>
          </cell>
          <cell r="Z294">
            <v>1360.7316717481172</v>
          </cell>
          <cell r="AA294">
            <v>177383.75681122398</v>
          </cell>
        </row>
        <row r="295">
          <cell r="B295" t="str">
            <v xml:space="preserve">2.4.1.  Contribuição Social  </v>
          </cell>
          <cell r="G295">
            <v>1510.728756233422</v>
          </cell>
          <cell r="H295">
            <v>2676.105327064744</v>
          </cell>
          <cell r="I295">
            <v>2579.6737339815991</v>
          </cell>
          <cell r="J295">
            <v>1936.8187223286684</v>
          </cell>
          <cell r="K295">
            <v>2232.6085597916035</v>
          </cell>
          <cell r="L295">
            <v>2149.4600880716093</v>
          </cell>
          <cell r="M295">
            <v>2282.2921240927299</v>
          </cell>
          <cell r="N295">
            <v>2311.0101188571516</v>
          </cell>
          <cell r="O295">
            <v>2301.4732152571419</v>
          </cell>
          <cell r="P295">
            <v>2219.4070077689994</v>
          </cell>
          <cell r="Q295">
            <v>2170.8671614735217</v>
          </cell>
          <cell r="R295">
            <v>1815.5830617635334</v>
          </cell>
          <cell r="S295">
            <v>2087.3311508722395</v>
          </cell>
          <cell r="T295">
            <v>2179.0782758053451</v>
          </cell>
          <cell r="U295">
            <v>2223.5529031642332</v>
          </cell>
          <cell r="V295">
            <v>2435.2927864640255</v>
          </cell>
          <cell r="W295">
            <v>2644.0359392689111</v>
          </cell>
          <cell r="X295">
            <v>2824.3262365287596</v>
          </cell>
          <cell r="Y295">
            <v>2203.1340862087386</v>
          </cell>
          <cell r="Z295">
            <v>335.69444148669265</v>
          </cell>
          <cell r="AA295">
            <v>43118.47369648367</v>
          </cell>
        </row>
        <row r="296">
          <cell r="B296" t="str">
            <v xml:space="preserve">2.4.2.  Imposto de Renda  </v>
          </cell>
          <cell r="G296">
            <v>4697.0225854854461</v>
          </cell>
          <cell r="H296">
            <v>8338.8484028526473</v>
          </cell>
          <cell r="I296">
            <v>8037.4856178040791</v>
          </cell>
          <cell r="J296">
            <v>6028.5594308028412</v>
          </cell>
          <cell r="K296">
            <v>6952.8976103647155</v>
          </cell>
          <cell r="L296">
            <v>6693.0728703672339</v>
          </cell>
          <cell r="M296">
            <v>7108.1589506924101</v>
          </cell>
          <cell r="N296">
            <v>7197.9089685868612</v>
          </cell>
          <cell r="O296">
            <v>7168.0995829930271</v>
          </cell>
          <cell r="P296">
            <v>6911.657574766723</v>
          </cell>
          <cell r="Q296">
            <v>6759.9654571035353</v>
          </cell>
          <cell r="R296">
            <v>5649.7295746373429</v>
          </cell>
          <cell r="S296">
            <v>6498.8899684525504</v>
          </cell>
          <cell r="T296">
            <v>6785.6159021204257</v>
          </cell>
          <cell r="U296">
            <v>6924.6195044928536</v>
          </cell>
          <cell r="V296">
            <v>7586.293869617044</v>
          </cell>
          <cell r="W296">
            <v>8238.6022148647171</v>
          </cell>
          <cell r="X296">
            <v>8802.0378361659568</v>
          </cell>
          <cell r="Y296">
            <v>6860.7799623084602</v>
          </cell>
          <cell r="Z296">
            <v>1025.0372302614246</v>
          </cell>
          <cell r="AA296">
            <v>134265.2831147403</v>
          </cell>
        </row>
        <row r="297">
          <cell r="B297" t="str">
            <v>3.  SALDO DO CAIXA     (1 - 2)</v>
          </cell>
          <cell r="G297">
            <v>-12006.398015371145</v>
          </cell>
          <cell r="H297">
            <v>-8672.7606908618473</v>
          </cell>
          <cell r="I297">
            <v>-27089.744910791327</v>
          </cell>
          <cell r="J297">
            <v>-14644.339365930122</v>
          </cell>
          <cell r="K297">
            <v>-1341.4462441253418</v>
          </cell>
          <cell r="L297">
            <v>16126.785224990876</v>
          </cell>
          <cell r="M297">
            <v>15479.803058516714</v>
          </cell>
          <cell r="N297">
            <v>5629.2297943587182</v>
          </cell>
          <cell r="O297">
            <v>6598.698076803601</v>
          </cell>
          <cell r="P297">
            <v>2692.0488498184714</v>
          </cell>
          <cell r="Q297">
            <v>6194.208003824242</v>
          </cell>
          <cell r="R297">
            <v>-1178.6017013449309</v>
          </cell>
          <cell r="S297">
            <v>32595.877314465935</v>
          </cell>
          <cell r="T297">
            <v>38250.704041107892</v>
          </cell>
          <cell r="U297">
            <v>39291.618437247205</v>
          </cell>
          <cell r="V297">
            <v>54157.309047284725</v>
          </cell>
          <cell r="W297">
            <v>55884.4677813772</v>
          </cell>
          <cell r="X297">
            <v>57455.587970398614</v>
          </cell>
          <cell r="Y297">
            <v>44803.173617471039</v>
          </cell>
          <cell r="Z297">
            <v>51371.191187792298</v>
          </cell>
          <cell r="AA297">
            <v>361597.41147703258</v>
          </cell>
        </row>
        <row r="298">
          <cell r="B298" t="str">
            <v xml:space="preserve">4. T.I.R. (Taxa Interna de Retorno) Anual do Projeto     </v>
          </cell>
          <cell r="G298">
            <v>0.17682629641928518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153516.5086651617</v>
          </cell>
          <cell r="H303">
            <v>158456.95197684938</v>
          </cell>
          <cell r="I303">
            <v>163575.89694470432</v>
          </cell>
          <cell r="J303">
            <v>168880.75447140986</v>
          </cell>
          <cell r="K303">
            <v>174379.28539507996</v>
          </cell>
          <cell r="L303">
            <v>180079.61863078945</v>
          </cell>
          <cell r="M303">
            <v>185990.27030716802</v>
          </cell>
          <cell r="N303">
            <v>192120.16395431667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1376999.4503454794</v>
          </cell>
        </row>
        <row r="304">
          <cell r="B304" t="str">
            <v>1.1.  RECEITAS     (1.1.1.+ ... + 1.1.4)</v>
          </cell>
          <cell r="G304">
            <v>153516.5086651617</v>
          </cell>
          <cell r="H304">
            <v>158456.95197684938</v>
          </cell>
          <cell r="I304">
            <v>163575.89694470432</v>
          </cell>
          <cell r="J304">
            <v>168880.75447140986</v>
          </cell>
          <cell r="K304">
            <v>174379.28539507996</v>
          </cell>
          <cell r="L304">
            <v>180079.61863078945</v>
          </cell>
          <cell r="M304">
            <v>185990.27030716802</v>
          </cell>
          <cell r="N304">
            <v>192120.16395431667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1376999.4503454794</v>
          </cell>
        </row>
        <row r="305">
          <cell r="B305" t="str">
            <v>1.1.1   Receitas de Pedágio</v>
          </cell>
          <cell r="G305">
            <v>149831.38083528151</v>
          </cell>
          <cell r="H305">
            <v>154653.22996255118</v>
          </cell>
          <cell r="I305">
            <v>159649.29585554509</v>
          </cell>
          <cell r="J305">
            <v>164826.8115199637</v>
          </cell>
          <cell r="K305">
            <v>170193.35149681996</v>
          </cell>
          <cell r="L305">
            <v>175756.84956848645</v>
          </cell>
          <cell r="M305">
            <v>181525.61743591999</v>
          </cell>
          <cell r="N305">
            <v>187508.3644219719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1343944.9010965398</v>
          </cell>
        </row>
        <row r="306">
          <cell r="B306" t="str">
            <v>1.1.2   Outras Receitas Operacionais</v>
          </cell>
          <cell r="G306">
            <v>1423.4089707128096</v>
          </cell>
          <cell r="H306">
            <v>1469.216886684196</v>
          </cell>
          <cell r="I306">
            <v>1516.6798745490537</v>
          </cell>
          <cell r="J306">
            <v>1565.8666483854472</v>
          </cell>
          <cell r="K306">
            <v>1616.8491668816484</v>
          </cell>
          <cell r="L306">
            <v>1669.7028015448668</v>
          </cell>
          <cell r="M306">
            <v>1724.5065141362356</v>
          </cell>
          <cell r="N306">
            <v>1781.3430438536875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12767.573906747943</v>
          </cell>
        </row>
        <row r="307">
          <cell r="B307" t="str">
            <v>1.1.3   Receitas Não Operacionais</v>
          </cell>
          <cell r="G307">
            <v>1512.5567870016253</v>
          </cell>
          <cell r="H307">
            <v>1561.2336434965114</v>
          </cell>
          <cell r="I307">
            <v>1611.6692287032108</v>
          </cell>
          <cell r="J307">
            <v>1663.9365602486164</v>
          </cell>
          <cell r="K307">
            <v>1718.11210357911</v>
          </cell>
          <cell r="L307">
            <v>1774.2759507041715</v>
          </cell>
          <cell r="M307">
            <v>1832.5120087440826</v>
          </cell>
          <cell r="N307">
            <v>1892.9081988360281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13567.204481313356</v>
          </cell>
        </row>
        <row r="308">
          <cell r="B308" t="str">
            <v xml:space="preserve">1.1.4   Receitas Financeiras </v>
          </cell>
          <cell r="G308">
            <v>749.16207216575754</v>
          </cell>
          <cell r="H308">
            <v>773.27148411749852</v>
          </cell>
          <cell r="I308">
            <v>798.25198590695175</v>
          </cell>
          <cell r="J308">
            <v>824.13974281210028</v>
          </cell>
          <cell r="K308">
            <v>850.97262779927053</v>
          </cell>
          <cell r="L308">
            <v>878.79031005397758</v>
          </cell>
          <cell r="M308">
            <v>907.63434836769306</v>
          </cell>
          <cell r="N308">
            <v>937.54828965507579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6719.770860878325</v>
          </cell>
        </row>
        <row r="309">
          <cell r="B309" t="str">
            <v>2.  DESEMBOLSOS     (2.1.+ ... + 2.4)</v>
          </cell>
          <cell r="G309">
            <v>96019.231242881622</v>
          </cell>
          <cell r="H309">
            <v>98032.651901001576</v>
          </cell>
          <cell r="I309">
            <v>100118.75848666376</v>
          </cell>
          <cell r="J309">
            <v>102280.5683676121</v>
          </cell>
          <cell r="K309">
            <v>104521.24138663833</v>
          </cell>
          <cell r="L309">
            <v>106844.08724783429</v>
          </cell>
          <cell r="M309">
            <v>109252.57330798074</v>
          </cell>
          <cell r="N309">
            <v>111750.33279597751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828819.44473658991</v>
          </cell>
        </row>
        <row r="310">
          <cell r="B310" t="str">
            <v>2.1.  OPERACIONAIS     (2.1.1.+ ... + 2.1.8)</v>
          </cell>
          <cell r="G310">
            <v>63152.477189341866</v>
          </cell>
          <cell r="H310">
            <v>63576.739956324433</v>
          </cell>
          <cell r="I310">
            <v>64016.241539163442</v>
          </cell>
          <cell r="J310">
            <v>64471.614083585118</v>
          </cell>
          <cell r="K310">
            <v>64943.519581551627</v>
          </cell>
          <cell r="L310">
            <v>65432.651418547757</v>
          </cell>
          <cell r="M310">
            <v>65939.736005736428</v>
          </cell>
          <cell r="N310">
            <v>66465.534501781047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517998.5142760317</v>
          </cell>
        </row>
        <row r="311">
          <cell r="B311" t="str">
            <v xml:space="preserve">2.1.1.  Pessoal / Administradores   </v>
          </cell>
          <cell r="G311">
            <v>36395.280000000006</v>
          </cell>
          <cell r="H311">
            <v>36395.280000000006</v>
          </cell>
          <cell r="I311">
            <v>36395.280000000006</v>
          </cell>
          <cell r="J311">
            <v>36395.280000000006</v>
          </cell>
          <cell r="K311">
            <v>36395.280000000006</v>
          </cell>
          <cell r="L311">
            <v>36395.280000000006</v>
          </cell>
          <cell r="M311">
            <v>36395.280000000006</v>
          </cell>
          <cell r="N311">
            <v>36395.280000000006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291162.24000000005</v>
          </cell>
        </row>
        <row r="312">
          <cell r="B312" t="str">
            <v xml:space="preserve">2.1.2.  Conservação de Rotina  </v>
          </cell>
          <cell r="G312">
            <v>7778.24</v>
          </cell>
          <cell r="H312">
            <v>7778.24</v>
          </cell>
          <cell r="I312">
            <v>7778.24</v>
          </cell>
          <cell r="J312">
            <v>7778.24</v>
          </cell>
          <cell r="K312">
            <v>7778.24</v>
          </cell>
          <cell r="L312">
            <v>7778.24</v>
          </cell>
          <cell r="M312">
            <v>7778.24</v>
          </cell>
          <cell r="N312">
            <v>7778.24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62225.919999999991</v>
          </cell>
        </row>
        <row r="313">
          <cell r="B313" t="str">
            <v xml:space="preserve">2.1.3.  Consumo   </v>
          </cell>
          <cell r="G313">
            <v>951.64</v>
          </cell>
          <cell r="H313">
            <v>951.64</v>
          </cell>
          <cell r="I313">
            <v>951.64</v>
          </cell>
          <cell r="J313">
            <v>951.64</v>
          </cell>
          <cell r="K313">
            <v>951.64</v>
          </cell>
          <cell r="L313">
            <v>951.64</v>
          </cell>
          <cell r="M313">
            <v>951.64</v>
          </cell>
          <cell r="N313">
            <v>951.64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7613.1200000000008</v>
          </cell>
        </row>
        <row r="314">
          <cell r="B314" t="str">
            <v>2.1.4.  Transportes</v>
          </cell>
          <cell r="G314">
            <v>811.93</v>
          </cell>
          <cell r="H314">
            <v>811.93</v>
          </cell>
          <cell r="I314">
            <v>811.93</v>
          </cell>
          <cell r="J314">
            <v>811.93</v>
          </cell>
          <cell r="K314">
            <v>811.93</v>
          </cell>
          <cell r="L314">
            <v>811.93</v>
          </cell>
          <cell r="M314">
            <v>811.93</v>
          </cell>
          <cell r="N314">
            <v>811.93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6495.4400000000005</v>
          </cell>
        </row>
        <row r="315">
          <cell r="B315" t="str">
            <v>2.1.5.  Diversas</v>
          </cell>
          <cell r="G315">
            <v>3116.6099999999997</v>
          </cell>
          <cell r="H315">
            <v>3116.6099999999997</v>
          </cell>
          <cell r="I315">
            <v>3116.6099999999997</v>
          </cell>
          <cell r="J315">
            <v>3116.6099999999997</v>
          </cell>
          <cell r="K315">
            <v>3116.6099999999997</v>
          </cell>
          <cell r="L315">
            <v>3116.6099999999997</v>
          </cell>
          <cell r="M315">
            <v>3116.6099999999997</v>
          </cell>
          <cell r="N315">
            <v>3116.6099999999997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24932.880000000001</v>
          </cell>
        </row>
        <row r="316">
          <cell r="B316" t="str">
            <v>2.1.6.  Tributos s/ Faturamento</v>
          </cell>
          <cell r="G316">
            <v>13093.370937334019</v>
          </cell>
          <cell r="H316">
            <v>13514.739671141586</v>
          </cell>
          <cell r="I316">
            <v>13951.332750639716</v>
          </cell>
          <cell r="J316">
            <v>14403.782249203818</v>
          </cell>
          <cell r="K316">
            <v>14872.750086083453</v>
          </cell>
          <cell r="L316">
            <v>15358.929573687286</v>
          </cell>
          <cell r="M316">
            <v>15863.047049736702</v>
          </cell>
          <cell r="N316">
            <v>16385.863599086348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117443.81591691292</v>
          </cell>
        </row>
        <row r="317">
          <cell r="B317" t="str">
            <v>2.1.7.  Seguros</v>
          </cell>
          <cell r="G317">
            <v>578.80663499999991</v>
          </cell>
          <cell r="H317">
            <v>581.70066817499981</v>
          </cell>
          <cell r="I317">
            <v>584.60917151587478</v>
          </cell>
          <cell r="J317">
            <v>587.53221737345405</v>
          </cell>
          <cell r="K317">
            <v>590.4698784603213</v>
          </cell>
          <cell r="L317">
            <v>593.42222785262288</v>
          </cell>
          <cell r="M317">
            <v>596.38933899188589</v>
          </cell>
          <cell r="N317">
            <v>599.37128568684523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4712.3014230560038</v>
          </cell>
        </row>
        <row r="318">
          <cell r="B318" t="str">
            <v xml:space="preserve">2.1.8.  Garantias </v>
          </cell>
          <cell r="G318">
            <v>426.59961700784004</v>
          </cell>
          <cell r="H318">
            <v>426.59961700784004</v>
          </cell>
          <cell r="I318">
            <v>426.59961700784004</v>
          </cell>
          <cell r="J318">
            <v>426.59961700784004</v>
          </cell>
          <cell r="K318">
            <v>426.59961700784004</v>
          </cell>
          <cell r="L318">
            <v>426.59961700784004</v>
          </cell>
          <cell r="M318">
            <v>426.59961700784004</v>
          </cell>
          <cell r="N318">
            <v>426.59961700784004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3412.7969360627208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4583.0203977898782</v>
          </cell>
          <cell r="H327">
            <v>4730.5104147819557</v>
          </cell>
          <cell r="I327">
            <v>4883.3293487639212</v>
          </cell>
          <cell r="J327">
            <v>5041.6984418579332</v>
          </cell>
          <cell r="K327">
            <v>5205.8493830184207</v>
          </cell>
          <cell r="L327">
            <v>5376.0248496220647</v>
          </cell>
          <cell r="M327">
            <v>5552.4790787640095</v>
          </cell>
          <cell r="N327">
            <v>5735.4784699398479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41108.390384538026</v>
          </cell>
        </row>
        <row r="328">
          <cell r="B328" t="str">
            <v>2.3.1.  Valor Variável da Concessão</v>
          </cell>
          <cell r="G328">
            <v>4583.0203977898782</v>
          </cell>
          <cell r="H328">
            <v>4730.5104147819557</v>
          </cell>
          <cell r="I328">
            <v>4883.3293487639212</v>
          </cell>
          <cell r="J328">
            <v>5041.6984418579332</v>
          </cell>
          <cell r="K328">
            <v>5205.8493830184207</v>
          </cell>
          <cell r="L328">
            <v>5376.0248496220647</v>
          </cell>
          <cell r="M328">
            <v>5552.4790787640095</v>
          </cell>
          <cell r="N328">
            <v>5735.4784699398479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41108.390384538026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28283.733655749882</v>
          </cell>
          <cell r="H330">
            <v>29725.401529895193</v>
          </cell>
          <cell r="I330">
            <v>31219.187598736404</v>
          </cell>
          <cell r="J330">
            <v>32767.255842169045</v>
          </cell>
          <cell r="K330">
            <v>34371.872422068278</v>
          </cell>
          <cell r="L330">
            <v>36035.410979664477</v>
          </cell>
          <cell r="M330">
            <v>37760.358223480303</v>
          </cell>
          <cell r="N330">
            <v>39549.319824256614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269712.54007602017</v>
          </cell>
        </row>
        <row r="331">
          <cell r="B331" t="str">
            <v xml:space="preserve">2.4.1.  Contribuição Social  </v>
          </cell>
          <cell r="G331">
            <v>6862.4808862423961</v>
          </cell>
          <cell r="H331">
            <v>7211.9761284594406</v>
          </cell>
          <cell r="I331">
            <v>7574.106084542158</v>
          </cell>
          <cell r="J331">
            <v>7949.395355677344</v>
          </cell>
          <cell r="K331">
            <v>8338.3933144407947</v>
          </cell>
          <cell r="L331">
            <v>8741.6753890095715</v>
          </cell>
          <cell r="M331">
            <v>9159.8444178134068</v>
          </cell>
          <cell r="N331">
            <v>9593.5320786076627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65431.403654792775</v>
          </cell>
        </row>
        <row r="332">
          <cell r="B332" t="str">
            <v xml:space="preserve">2.4.2.  Imposto de Renda  </v>
          </cell>
          <cell r="G332">
            <v>21421.252769507486</v>
          </cell>
          <cell r="H332">
            <v>22513.42540143575</v>
          </cell>
          <cell r="I332">
            <v>23645.081514194244</v>
          </cell>
          <cell r="J332">
            <v>24817.8604864917</v>
          </cell>
          <cell r="K332">
            <v>26033.479107627485</v>
          </cell>
          <cell r="L332">
            <v>27293.735590654909</v>
          </cell>
          <cell r="M332">
            <v>28600.513805666895</v>
          </cell>
          <cell r="N332">
            <v>29955.787745648951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204281.13642122742</v>
          </cell>
        </row>
        <row r="333">
          <cell r="B333" t="str">
            <v>3.  SALDO DO CAIXA     (1 - 2)</v>
          </cell>
          <cell r="G333">
            <v>57497.27742228008</v>
          </cell>
          <cell r="H333">
            <v>60424.300075847801</v>
          </cell>
          <cell r="I333">
            <v>63457.138458040557</v>
          </cell>
          <cell r="J333">
            <v>66600.186103797765</v>
          </cell>
          <cell r="K333">
            <v>69858.044008441633</v>
          </cell>
          <cell r="L333">
            <v>73235.53138295516</v>
          </cell>
          <cell r="M333">
            <v>76737.696999187276</v>
          </cell>
          <cell r="N333">
            <v>80369.831158339162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548180.00560888951</v>
          </cell>
        </row>
        <row r="334">
          <cell r="B334" t="str">
            <v xml:space="preserve">4. T.I.R. (Taxa Interna de Retorno) Anual do Projeto     </v>
          </cell>
          <cell r="G334">
            <v>0.19900892467808481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4">
          <cell r="F54" t="str">
            <v>ESTUDO DO REEQUILÍBRIO ECONÔMICO-FINANCEIRO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omparativo de Mercado"/>
      <sheetName val="Capa Simulador"/>
      <sheetName val="FLUXO + DRE  Original 20 anos"/>
      <sheetName val="Fatores 20 anos"/>
      <sheetName val="Prorrogação Fluxo 26 anos"/>
      <sheetName val="Prorrogação DRE 26 an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ECOVIAS</v>
          </cell>
        </row>
        <row r="56">
          <cell r="F56" t="str">
            <v>Versão: A-001 - agosto/2006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Ganho na Antecipação da Obra SP-160</v>
          </cell>
          <cell r="G67">
            <v>2038.3056849513359</v>
          </cell>
          <cell r="H67">
            <v>10998.965666509945</v>
          </cell>
          <cell r="I67">
            <v>0.2076675875382909</v>
          </cell>
        </row>
        <row r="68">
          <cell r="B68" t="str">
            <v>FATOR 2</v>
          </cell>
          <cell r="C68" t="str">
            <v>Majoração da COFINS</v>
          </cell>
          <cell r="G68">
            <v>-5872.5873228488454</v>
          </cell>
          <cell r="H68">
            <v>-31689.253881042936</v>
          </cell>
          <cell r="I68">
            <v>0.20119834290630281</v>
          </cell>
        </row>
        <row r="69">
          <cell r="B69" t="str">
            <v>FATOR 3</v>
          </cell>
          <cell r="C69" t="str">
            <v>Majoração do PIS</v>
          </cell>
          <cell r="G69">
            <v>-281.25966615177794</v>
          </cell>
          <cell r="H69">
            <v>-1517.7141653565632</v>
          </cell>
          <cell r="I69">
            <v>0.20575591843717594</v>
          </cell>
        </row>
        <row r="70">
          <cell r="B70" t="str">
            <v>FATOR 4</v>
          </cell>
          <cell r="C70" t="str">
            <v>Alteração da ISS-QN</v>
          </cell>
          <cell r="G70">
            <v>-2600.6581380424582</v>
          </cell>
          <cell r="H70">
            <v>-14033.493495035611</v>
          </cell>
          <cell r="I70">
            <v>0.20381993215133618</v>
          </cell>
        </row>
        <row r="71">
          <cell r="B71" t="str">
            <v>FATOR 5</v>
          </cell>
          <cell r="C71" t="str">
            <v>Despesas com a PMRV</v>
          </cell>
          <cell r="G71">
            <v>-1907.1040991544592</v>
          </cell>
          <cell r="H71">
            <v>-10290.984646672894</v>
          </cell>
          <cell r="I71">
            <v>0.20442664792195181</v>
          </cell>
        </row>
        <row r="72">
          <cell r="B72" t="str">
            <v>FATOR 6</v>
          </cell>
          <cell r="C72" t="str">
            <v>Perda de Receita - Parcelamento Reajuste Tarifário</v>
          </cell>
          <cell r="G72">
            <v>-1198.2596749111906</v>
          </cell>
          <cell r="H72">
            <v>-6465.9668670973724</v>
          </cell>
          <cell r="I72">
            <v>0.20500501013984487</v>
          </cell>
        </row>
        <row r="73">
          <cell r="B73" t="str">
            <v>FATOR 7</v>
          </cell>
          <cell r="C73" t="str">
            <v>1ª Adequação - Investimentos</v>
          </cell>
          <cell r="G73">
            <v>-106.34018766305778</v>
          </cell>
          <cell r="H73">
            <v>-573.82564436311304</v>
          </cell>
          <cell r="I73">
            <v>0.20590200808606335</v>
          </cell>
        </row>
        <row r="74">
          <cell r="B74" t="str">
            <v>FATOR 8</v>
          </cell>
          <cell r="C74" t="str">
            <v>2ª Adequação - Investimentos</v>
          </cell>
          <cell r="G74">
            <v>425.63401994992296</v>
          </cell>
          <cell r="H74">
            <v>2296.7771745382647</v>
          </cell>
          <cell r="I74">
            <v>0.20634547163225292</v>
          </cell>
        </row>
        <row r="75">
          <cell r="B75" t="str">
            <v>FATOR 9</v>
          </cell>
          <cell r="C75" t="str">
            <v>3ª e 4ª Adequações - Investimentos</v>
          </cell>
          <cell r="G75">
            <v>24.398397252539297</v>
          </cell>
          <cell r="H75">
            <v>131.65696179911171</v>
          </cell>
          <cell r="I75">
            <v>0.20600677650322619</v>
          </cell>
        </row>
        <row r="76">
          <cell r="B76" t="str">
            <v>FATOR 10</v>
          </cell>
          <cell r="C76" t="str">
            <v>Compartimentação de Túneis</v>
          </cell>
          <cell r="G76">
            <v>-4180.8647974701216</v>
          </cell>
          <cell r="H76">
            <v>-22560.49654534119</v>
          </cell>
          <cell r="I76">
            <v>0.20257901029251171</v>
          </cell>
        </row>
        <row r="77">
          <cell r="B77" t="str">
            <v>FATOR 11</v>
          </cell>
          <cell r="C77" t="str">
            <v>Equipamentos - Ampliação</v>
          </cell>
          <cell r="G77">
            <v>-4139.9069405042419</v>
          </cell>
          <cell r="H77">
            <v>-22339.482560114389</v>
          </cell>
          <cell r="I77">
            <v>0.2026286780235434</v>
          </cell>
        </row>
        <row r="78">
          <cell r="B78" t="str">
            <v>FATOR 12</v>
          </cell>
          <cell r="C78" t="str">
            <v>7ª Adequação de Investimentos</v>
          </cell>
          <cell r="G78">
            <v>5067.2028038068056</v>
          </cell>
          <cell r="H78">
            <v>27343.293047649335</v>
          </cell>
          <cell r="I78">
            <v>0.21016376800672076</v>
          </cell>
        </row>
        <row r="79">
          <cell r="B79" t="str">
            <v>FATOR 13</v>
          </cell>
          <cell r="C79">
            <v>0</v>
          </cell>
          <cell r="G79">
            <v>1.6063392582988022E-10</v>
          </cell>
          <cell r="H79">
            <v>8.6680179922166078E-10</v>
          </cell>
          <cell r="I79">
            <v>0.20598665865139795</v>
          </cell>
        </row>
        <row r="80">
          <cell r="B80" t="str">
            <v>FATOR 14</v>
          </cell>
          <cell r="C80">
            <v>0</v>
          </cell>
          <cell r="G80">
            <v>1.6063392582988022E-10</v>
          </cell>
          <cell r="H80">
            <v>8.6680179922166078E-10</v>
          </cell>
          <cell r="I80">
            <v>0.20598665865139795</v>
          </cell>
        </row>
        <row r="81">
          <cell r="B81" t="str">
            <v>FATOR 15</v>
          </cell>
          <cell r="C81">
            <v>0</v>
          </cell>
          <cell r="G81">
            <v>1.6063392582988022E-10</v>
          </cell>
          <cell r="H81">
            <v>8.6680179922166078E-10</v>
          </cell>
          <cell r="I81">
            <v>0.20598665865139795</v>
          </cell>
        </row>
        <row r="82">
          <cell r="B82" t="str">
            <v>TOTAL GERAL</v>
          </cell>
          <cell r="G82">
            <v>-12731.439920785069</v>
          </cell>
          <cell r="H82">
            <v>-68700.524954524779</v>
          </cell>
          <cell r="I82">
            <v>0.19560116118791618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26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0.20598665865139795</v>
          </cell>
        </row>
        <row r="98">
          <cell r="B98" t="str">
            <v>TIR Resultante dos Desequilibrio no Contrato Original (ao ano)</v>
          </cell>
          <cell r="J98">
            <v>0.19560116118791618</v>
          </cell>
        </row>
        <row r="100">
          <cell r="B100" t="str">
            <v>Diferença entre a TIR Original x TIR Desequilibrios</v>
          </cell>
          <cell r="J100">
            <v>-1.0385497463481774E-2</v>
          </cell>
        </row>
        <row r="102">
          <cell r="B102" t="str">
            <v>TIR Resultante das Alternativas Utilizadas para o Reequilibrio (ao ano)</v>
          </cell>
          <cell r="J102">
            <v>0.20622234876489354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1.6063392582988022E-10</v>
          </cell>
          <cell r="G136">
            <v>0.20598665865139795</v>
          </cell>
          <cell r="H136">
            <v>-39229.718373034237</v>
          </cell>
          <cell r="I136">
            <v>-29908.212028162554</v>
          </cell>
          <cell r="J136">
            <v>-50145.101041049667</v>
          </cell>
          <cell r="K136">
            <v>-164186.73942439881</v>
          </cell>
          <cell r="L136">
            <v>-122190.77248663284</v>
          </cell>
          <cell r="M136">
            <v>88633.051028939692</v>
          </cell>
          <cell r="N136">
            <v>99501.281783748724</v>
          </cell>
          <cell r="O136">
            <v>112481.56994213944</v>
          </cell>
          <cell r="P136">
            <v>115333.2602316126</v>
          </cell>
          <cell r="Q136">
            <v>121364.68999219264</v>
          </cell>
          <cell r="R136">
            <v>125949.2910516144</v>
          </cell>
          <cell r="S136">
            <v>128957.20994893744</v>
          </cell>
          <cell r="T136">
            <v>104174.25336412256</v>
          </cell>
          <cell r="U136">
            <v>145903.26841051108</v>
          </cell>
          <cell r="V136">
            <v>149578.38589610436</v>
          </cell>
          <cell r="W136">
            <v>152769.60051223767</v>
          </cell>
          <cell r="X136">
            <v>140677.21782348497</v>
          </cell>
          <cell r="Y136">
            <v>162443.50158830633</v>
          </cell>
          <cell r="Z136">
            <v>175208.30228440434</v>
          </cell>
          <cell r="AA136">
            <v>168397.60233190004</v>
          </cell>
        </row>
        <row r="137">
          <cell r="B137" t="str">
            <v>(+)Desequilibrio do Projeto Original (a)</v>
          </cell>
        </row>
        <row r="138">
          <cell r="B138" t="str">
            <v>Ganho na Antecipação da Obra SP-160</v>
          </cell>
        </row>
        <row r="139">
          <cell r="B139" t="str">
            <v>Fluxo de Caixa do Fator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5199.7424473090314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</row>
        <row r="140">
          <cell r="B140" t="str">
            <v>Somatoria com Projeto Original</v>
          </cell>
          <cell r="F140">
            <v>2038.3056849513359</v>
          </cell>
          <cell r="G140">
            <v>0.2076675875382909</v>
          </cell>
          <cell r="H140">
            <v>-39229.718373034237</v>
          </cell>
          <cell r="I140">
            <v>-29908.212028162554</v>
          </cell>
          <cell r="J140">
            <v>-50145.101041049667</v>
          </cell>
          <cell r="K140">
            <v>-164186.73942439881</v>
          </cell>
          <cell r="L140">
            <v>-116991.0300393238</v>
          </cell>
          <cell r="M140">
            <v>88633.051028939692</v>
          </cell>
          <cell r="N140">
            <v>99501.281783748724</v>
          </cell>
          <cell r="O140">
            <v>112481.56994213944</v>
          </cell>
          <cell r="P140">
            <v>115333.2602316126</v>
          </cell>
          <cell r="Q140">
            <v>121364.68999219264</v>
          </cell>
          <cell r="R140">
            <v>125949.2910516144</v>
          </cell>
          <cell r="S140">
            <v>128957.20994893744</v>
          </cell>
          <cell r="T140">
            <v>104174.25336412256</v>
          </cell>
          <cell r="U140">
            <v>145903.26841051108</v>
          </cell>
          <cell r="V140">
            <v>149578.38589610436</v>
          </cell>
          <cell r="W140">
            <v>152769.60051223767</v>
          </cell>
          <cell r="X140">
            <v>140677.21782348497</v>
          </cell>
          <cell r="Y140">
            <v>162443.50158830633</v>
          </cell>
          <cell r="Z140">
            <v>175208.30228440434</v>
          </cell>
          <cell r="AA140">
            <v>168397.60233190004</v>
          </cell>
        </row>
        <row r="141">
          <cell r="B141" t="str">
            <v>Majoração da COFINS</v>
          </cell>
        </row>
        <row r="142">
          <cell r="B142" t="str">
            <v>Fluxo de Caixa do Fator</v>
          </cell>
          <cell r="H142">
            <v>-365.01642433333313</v>
          </cell>
          <cell r="I142">
            <v>-1127.6515400000003</v>
          </cell>
          <cell r="J142">
            <v>-1161.4517669999996</v>
          </cell>
          <cell r="K142">
            <v>-1195.9743209999997</v>
          </cell>
          <cell r="L142">
            <v>-1287.1470118472223</v>
          </cell>
          <cell r="M142">
            <v>-1932.0372923251493</v>
          </cell>
          <cell r="N142">
            <v>-1637.5178683793852</v>
          </cell>
          <cell r="O142">
            <v>-1496.3578329999998</v>
          </cell>
          <cell r="P142">
            <v>-1540.5537799999997</v>
          </cell>
          <cell r="Q142">
            <v>-1585.9069509999995</v>
          </cell>
          <cell r="R142">
            <v>-1632.5810939999997</v>
          </cell>
          <cell r="S142">
            <v>-1680.8306080000002</v>
          </cell>
          <cell r="T142">
            <v>-1730.3732220000002</v>
          </cell>
          <cell r="U142">
            <v>-1781.5350920000001</v>
          </cell>
          <cell r="V142">
            <v>-1834.1584329999994</v>
          </cell>
          <cell r="W142">
            <v>-1888.3920519999995</v>
          </cell>
          <cell r="X142">
            <v>-1944.0756180000003</v>
          </cell>
          <cell r="Y142">
            <v>-2001.6153519999993</v>
          </cell>
          <cell r="Z142">
            <v>-2060.7888810000004</v>
          </cell>
          <cell r="AA142">
            <v>-2121.8567679999987</v>
          </cell>
        </row>
        <row r="143">
          <cell r="B143" t="str">
            <v>Somatoria com Projeto Original</v>
          </cell>
          <cell r="F143">
            <v>-5872.5873228488454</v>
          </cell>
          <cell r="G143">
            <v>0.20119834290630281</v>
          </cell>
          <cell r="H143">
            <v>-39594.734797367571</v>
          </cell>
          <cell r="I143">
            <v>-31035.863568162553</v>
          </cell>
          <cell r="J143">
            <v>-51306.552808049666</v>
          </cell>
          <cell r="K143">
            <v>-165382.7137453988</v>
          </cell>
          <cell r="L143">
            <v>-123477.91949848006</v>
          </cell>
          <cell r="M143">
            <v>86701.013736614535</v>
          </cell>
          <cell r="N143">
            <v>97863.763915369345</v>
          </cell>
          <cell r="O143">
            <v>110985.21210913944</v>
          </cell>
          <cell r="P143">
            <v>113792.7064516126</v>
          </cell>
          <cell r="Q143">
            <v>119778.78304119264</v>
          </cell>
          <cell r="R143">
            <v>124316.70995761441</v>
          </cell>
          <cell r="S143">
            <v>127276.37934093743</v>
          </cell>
          <cell r="T143">
            <v>102443.88014212257</v>
          </cell>
          <cell r="U143">
            <v>144121.73331851108</v>
          </cell>
          <cell r="V143">
            <v>147744.22746310435</v>
          </cell>
          <cell r="W143">
            <v>150881.20846023766</v>
          </cell>
          <cell r="X143">
            <v>138733.14220548497</v>
          </cell>
          <cell r="Y143">
            <v>160441.88623630634</v>
          </cell>
          <cell r="Z143">
            <v>173147.51340340433</v>
          </cell>
          <cell r="AA143">
            <v>166275.74556390004</v>
          </cell>
        </row>
        <row r="144">
          <cell r="B144" t="str">
            <v>Majoração do PIS</v>
          </cell>
        </row>
        <row r="145">
          <cell r="B145" t="str">
            <v>Fluxo de Caixa do Fator</v>
          </cell>
          <cell r="H145">
            <v>-1.1138928666666748</v>
          </cell>
          <cell r="I145">
            <v>-3.4411903500000287</v>
          </cell>
          <cell r="J145">
            <v>-3.5443167500000095</v>
          </cell>
          <cell r="K145">
            <v>-3.6497077499999091</v>
          </cell>
          <cell r="L145">
            <v>-346.24327491903955</v>
          </cell>
          <cell r="M145">
            <v>-370.4568192841565</v>
          </cell>
          <cell r="N145">
            <v>-44.516180459998218</v>
          </cell>
          <cell r="O145">
            <v>-4.5663917000000875</v>
          </cell>
          <cell r="P145">
            <v>-4.7011789500000347</v>
          </cell>
          <cell r="Q145">
            <v>-4.8395808500000728</v>
          </cell>
          <cell r="R145">
            <v>-4.9820764499999814</v>
          </cell>
          <cell r="S145">
            <v>-5.1292754500000504</v>
          </cell>
          <cell r="T145">
            <v>-5.2804810500000574</v>
          </cell>
          <cell r="U145">
            <v>-5.4366513500000222</v>
          </cell>
          <cell r="V145">
            <v>-5.5971766499999607</v>
          </cell>
          <cell r="W145">
            <v>-5.7626666500000079</v>
          </cell>
          <cell r="X145">
            <v>-5.9326858500000457</v>
          </cell>
          <cell r="Y145">
            <v>-6.108235900000059</v>
          </cell>
          <cell r="Z145">
            <v>-6.2887506500000292</v>
          </cell>
          <cell r="AA145">
            <v>-6.4752317499999412</v>
          </cell>
        </row>
        <row r="146">
          <cell r="B146" t="str">
            <v>Somatoria com Projeto Original</v>
          </cell>
          <cell r="F146">
            <v>-281.25966615177794</v>
          </cell>
          <cell r="G146">
            <v>0.20575591843717594</v>
          </cell>
          <cell r="H146">
            <v>-39230.832265900906</v>
          </cell>
          <cell r="I146">
            <v>-29911.653218512554</v>
          </cell>
          <cell r="J146">
            <v>-50148.645357799665</v>
          </cell>
          <cell r="K146">
            <v>-164190.38913214882</v>
          </cell>
          <cell r="L146">
            <v>-122537.01576155187</v>
          </cell>
          <cell r="M146">
            <v>88262.594209655537</v>
          </cell>
          <cell r="N146">
            <v>99456.765603288732</v>
          </cell>
          <cell r="O146">
            <v>112477.00355043943</v>
          </cell>
          <cell r="P146">
            <v>115328.5590526626</v>
          </cell>
          <cell r="Q146">
            <v>121359.85041134263</v>
          </cell>
          <cell r="R146">
            <v>125944.3089751644</v>
          </cell>
          <cell r="S146">
            <v>128952.08067348743</v>
          </cell>
          <cell r="T146">
            <v>104168.97288307257</v>
          </cell>
          <cell r="U146">
            <v>145897.83175916108</v>
          </cell>
          <cell r="V146">
            <v>149572.78871945437</v>
          </cell>
          <cell r="W146">
            <v>152763.83784558767</v>
          </cell>
          <cell r="X146">
            <v>140671.28513763496</v>
          </cell>
          <cell r="Y146">
            <v>162437.39335240633</v>
          </cell>
          <cell r="Z146">
            <v>175202.01353375433</v>
          </cell>
          <cell r="AA146">
            <v>168391.12710015004</v>
          </cell>
        </row>
        <row r="147">
          <cell r="B147" t="str">
            <v>Alteração da ISS-QN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-4391.1071375000001</v>
          </cell>
          <cell r="V148">
            <v>-9041.6265500000009</v>
          </cell>
          <cell r="W148">
            <v>-9308.9756450000004</v>
          </cell>
          <cell r="X148">
            <v>-9583.4699550000005</v>
          </cell>
          <cell r="Y148">
            <v>-9867.117470000001</v>
          </cell>
          <cell r="Z148">
            <v>-10158.819390000001</v>
          </cell>
          <cell r="AA148">
            <v>-10459.855415</v>
          </cell>
        </row>
        <row r="149">
          <cell r="B149" t="str">
            <v>Somatoria com Projeto Original</v>
          </cell>
          <cell r="F149">
            <v>-2600.6581380424582</v>
          </cell>
          <cell r="G149">
            <v>0.20381993215133618</v>
          </cell>
          <cell r="H149">
            <v>-39229.718373034237</v>
          </cell>
          <cell r="I149">
            <v>-29908.212028162554</v>
          </cell>
          <cell r="J149">
            <v>-50145.101041049667</v>
          </cell>
          <cell r="K149">
            <v>-164186.73942439881</v>
          </cell>
          <cell r="L149">
            <v>-122190.77248663284</v>
          </cell>
          <cell r="M149">
            <v>88633.051028939692</v>
          </cell>
          <cell r="N149">
            <v>99501.281783748724</v>
          </cell>
          <cell r="O149">
            <v>112481.56994213944</v>
          </cell>
          <cell r="P149">
            <v>115333.2602316126</v>
          </cell>
          <cell r="Q149">
            <v>121364.68999219264</v>
          </cell>
          <cell r="R149">
            <v>125949.2910516144</v>
          </cell>
          <cell r="S149">
            <v>128957.20994893744</v>
          </cell>
          <cell r="T149">
            <v>104174.25336412256</v>
          </cell>
          <cell r="U149">
            <v>141512.16127301109</v>
          </cell>
          <cell r="V149">
            <v>140536.75934610434</v>
          </cell>
          <cell r="W149">
            <v>143460.62486723767</v>
          </cell>
          <cell r="X149">
            <v>131093.74786848496</v>
          </cell>
          <cell r="Y149">
            <v>152576.38411830633</v>
          </cell>
          <cell r="Z149">
            <v>165049.48289440435</v>
          </cell>
          <cell r="AA149">
            <v>157937.74691690004</v>
          </cell>
        </row>
        <row r="150">
          <cell r="B150" t="str">
            <v>Despesas com a PMRV</v>
          </cell>
        </row>
        <row r="151">
          <cell r="B151" t="str">
            <v>Fluxo de Caixa do Fator</v>
          </cell>
          <cell r="H151">
            <v>-207.56353136168502</v>
          </cell>
          <cell r="I151">
            <v>-536.70364782000001</v>
          </cell>
          <cell r="J151">
            <v>-512.49327425102513</v>
          </cell>
          <cell r="K151">
            <v>-390.42060891595662</v>
          </cell>
          <cell r="L151">
            <v>-499.33547547878385</v>
          </cell>
          <cell r="M151">
            <v>-47.500371870791952</v>
          </cell>
          <cell r="N151">
            <v>-488.17069975879593</v>
          </cell>
          <cell r="O151">
            <v>-488.17069975879593</v>
          </cell>
          <cell r="P151">
            <v>-488.17069975879593</v>
          </cell>
          <cell r="Q151">
            <v>-488.17069975879593</v>
          </cell>
          <cell r="R151">
            <v>-235.17069975879593</v>
          </cell>
          <cell r="S151">
            <v>-488.17069975879593</v>
          </cell>
          <cell r="T151">
            <v>-488.17069975879593</v>
          </cell>
          <cell r="U151">
            <v>-488.17069975879593</v>
          </cell>
          <cell r="V151">
            <v>-488.17069975879593</v>
          </cell>
          <cell r="W151">
            <v>-235.17069975879593</v>
          </cell>
          <cell r="X151">
            <v>-492.34519975879596</v>
          </cell>
          <cell r="Y151">
            <v>-492.34519975879596</v>
          </cell>
          <cell r="Z151">
            <v>-492.34519975879596</v>
          </cell>
          <cell r="AA151">
            <v>-831.36519975879594</v>
          </cell>
        </row>
        <row r="152">
          <cell r="B152" t="str">
            <v>Somatoria com Projeto Original</v>
          </cell>
          <cell r="F152">
            <v>-1907.1040991544592</v>
          </cell>
          <cell r="G152">
            <v>0.20442664792195181</v>
          </cell>
          <cell r="H152">
            <v>-39437.281904395924</v>
          </cell>
          <cell r="I152">
            <v>-30444.915675982553</v>
          </cell>
          <cell r="J152">
            <v>-50657.594315300696</v>
          </cell>
          <cell r="K152">
            <v>-164577.16003331478</v>
          </cell>
          <cell r="L152">
            <v>-122690.10796211162</v>
          </cell>
          <cell r="M152">
            <v>88585.550657068903</v>
          </cell>
          <cell r="N152">
            <v>99013.111083989934</v>
          </cell>
          <cell r="O152">
            <v>111993.39924238065</v>
          </cell>
          <cell r="P152">
            <v>114845.08953185381</v>
          </cell>
          <cell r="Q152">
            <v>120876.51929243385</v>
          </cell>
          <cell r="R152">
            <v>125714.12035185561</v>
          </cell>
          <cell r="S152">
            <v>128469.03924917865</v>
          </cell>
          <cell r="T152">
            <v>103686.08266436377</v>
          </cell>
          <cell r="U152">
            <v>145415.09771075228</v>
          </cell>
          <cell r="V152">
            <v>149090.21519634555</v>
          </cell>
          <cell r="W152">
            <v>152534.42981247886</v>
          </cell>
          <cell r="X152">
            <v>140184.87262372617</v>
          </cell>
          <cell r="Y152">
            <v>161951.15638854753</v>
          </cell>
          <cell r="Z152">
            <v>174715.95708464555</v>
          </cell>
          <cell r="AA152">
            <v>167566.23713214125</v>
          </cell>
        </row>
        <row r="153">
          <cell r="B153" t="str">
            <v>Perda de Receita - Parcelamento Reajuste Tarifário</v>
          </cell>
        </row>
        <row r="154">
          <cell r="B154" t="str">
            <v>Fluxo de Caixa do Fator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-3686.4297705310373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B155" t="str">
            <v>Somatoria com Projeto Original</v>
          </cell>
          <cell r="F155">
            <v>-1198.2596749111906</v>
          </cell>
          <cell r="G155">
            <v>0.20500501013984487</v>
          </cell>
          <cell r="H155">
            <v>-39229.718373034237</v>
          </cell>
          <cell r="I155">
            <v>-29908.212028162554</v>
          </cell>
          <cell r="J155">
            <v>-50145.101041049667</v>
          </cell>
          <cell r="K155">
            <v>-164186.73942439881</v>
          </cell>
          <cell r="L155">
            <v>-122190.77248663284</v>
          </cell>
          <cell r="M155">
            <v>84946.621258408661</v>
          </cell>
          <cell r="N155">
            <v>99501.281783748724</v>
          </cell>
          <cell r="O155">
            <v>112481.56994213944</v>
          </cell>
          <cell r="P155">
            <v>115333.2602316126</v>
          </cell>
          <cell r="Q155">
            <v>121364.68999219264</v>
          </cell>
          <cell r="R155">
            <v>125949.2910516144</v>
          </cell>
          <cell r="S155">
            <v>128957.20994893744</v>
          </cell>
          <cell r="T155">
            <v>104174.25336412256</v>
          </cell>
          <cell r="U155">
            <v>145903.26841051108</v>
          </cell>
          <cell r="V155">
            <v>149578.38589610436</v>
          </cell>
          <cell r="W155">
            <v>152769.60051223767</v>
          </cell>
          <cell r="X155">
            <v>140677.21782348497</v>
          </cell>
          <cell r="Y155">
            <v>162443.50158830633</v>
          </cell>
          <cell r="Z155">
            <v>175208.30228440434</v>
          </cell>
          <cell r="AA155">
            <v>168397.60233190004</v>
          </cell>
        </row>
        <row r="156">
          <cell r="B156" t="str">
            <v>1ª Adequação - Investimentos</v>
          </cell>
        </row>
        <row r="157">
          <cell r="B157" t="str">
            <v>Fluxo de Caixa do Fator</v>
          </cell>
          <cell r="H157">
            <v>32489.314749999998</v>
          </cell>
          <cell r="I157">
            <v>-33665.428480000002</v>
          </cell>
          <cell r="J157">
            <v>-94913.596050000036</v>
          </cell>
          <cell r="K157">
            <v>33325.821270000022</v>
          </cell>
          <cell r="L157">
            <v>83168.222569999998</v>
          </cell>
          <cell r="M157">
            <v>8852.0866999999998</v>
          </cell>
          <cell r="N157">
            <v>5352.4538499999999</v>
          </cell>
          <cell r="O157">
            <v>-5226.7782999999999</v>
          </cell>
          <cell r="P157">
            <v>-4642.7378999999983</v>
          </cell>
          <cell r="Q157">
            <v>-5610.6613200000011</v>
          </cell>
          <cell r="R157">
            <v>-2623.8730499999997</v>
          </cell>
          <cell r="S157">
            <v>4211.3567400000011</v>
          </cell>
          <cell r="T157">
            <v>17886.02893</v>
          </cell>
          <cell r="U157">
            <v>-5354.8308099999995</v>
          </cell>
          <cell r="V157">
            <v>1839.8130100000003</v>
          </cell>
          <cell r="W157">
            <v>-5211.6170000000002</v>
          </cell>
          <cell r="X157">
            <v>13558.89</v>
          </cell>
          <cell r="Y157">
            <v>1416.8767400000006</v>
          </cell>
          <cell r="Z157">
            <v>-28078.945299999999</v>
          </cell>
          <cell r="AA157">
            <v>-22107.001009999993</v>
          </cell>
        </row>
        <row r="158">
          <cell r="B158" t="str">
            <v>Somatoria com Projeto Original</v>
          </cell>
          <cell r="F158">
            <v>-106.34018766305778</v>
          </cell>
          <cell r="G158">
            <v>0.20590200808606335</v>
          </cell>
          <cell r="H158">
            <v>-6740.403623034239</v>
          </cell>
          <cell r="I158">
            <v>-63573.640508162556</v>
          </cell>
          <cell r="J158">
            <v>-145058.69709104969</v>
          </cell>
          <cell r="K158">
            <v>-130860.91815439879</v>
          </cell>
          <cell r="L158">
            <v>-39022.549916632837</v>
          </cell>
          <cell r="M158">
            <v>97485.137728939691</v>
          </cell>
          <cell r="N158">
            <v>104853.73563374873</v>
          </cell>
          <cell r="O158">
            <v>107254.79164213943</v>
          </cell>
          <cell r="P158">
            <v>110690.52233161261</v>
          </cell>
          <cell r="Q158">
            <v>115754.02867219264</v>
          </cell>
          <cell r="R158">
            <v>123325.41800161441</v>
          </cell>
          <cell r="S158">
            <v>133168.56668893743</v>
          </cell>
          <cell r="T158">
            <v>122060.28229412256</v>
          </cell>
          <cell r="U158">
            <v>140548.43760051107</v>
          </cell>
          <cell r="V158">
            <v>151418.19890610437</v>
          </cell>
          <cell r="W158">
            <v>147557.98351223767</v>
          </cell>
          <cell r="X158">
            <v>154236.10782348498</v>
          </cell>
          <cell r="Y158">
            <v>163860.37832830634</v>
          </cell>
          <cell r="Z158">
            <v>147129.35698440435</v>
          </cell>
          <cell r="AA158">
            <v>146290.60132190003</v>
          </cell>
        </row>
        <row r="159">
          <cell r="B159" t="str">
            <v>2ª Adequação - Investimentos</v>
          </cell>
        </row>
        <row r="160">
          <cell r="B160" t="str">
            <v>Fluxo de Caixa do Fator</v>
          </cell>
          <cell r="H160">
            <v>-0.35474999999769352</v>
          </cell>
          <cell r="I160">
            <v>-75.281520000002274</v>
          </cell>
          <cell r="J160">
            <v>5395.0160500000147</v>
          </cell>
          <cell r="K160">
            <v>5210.8387299999904</v>
          </cell>
          <cell r="L160">
            <v>4847.0974300000089</v>
          </cell>
          <cell r="M160">
            <v>2139.5332999999996</v>
          </cell>
          <cell r="N160">
            <v>-6973.6038499999995</v>
          </cell>
          <cell r="O160">
            <v>-7071.6217000000006</v>
          </cell>
          <cell r="P160">
            <v>0.51789999999823522</v>
          </cell>
          <cell r="Q160">
            <v>-7642.4486799999995</v>
          </cell>
          <cell r="R160">
            <v>-13429.516950000001</v>
          </cell>
          <cell r="S160">
            <v>-11654.12674</v>
          </cell>
          <cell r="T160">
            <v>-8091.4189300000007</v>
          </cell>
          <cell r="U160">
            <v>-977.44918999999993</v>
          </cell>
          <cell r="V160">
            <v>0.44699000000014166</v>
          </cell>
          <cell r="W160">
            <v>-0.18299999999999272</v>
          </cell>
          <cell r="X160">
            <v>0.55000000000063665</v>
          </cell>
          <cell r="Y160">
            <v>-0.55673999999999069</v>
          </cell>
          <cell r="Z160">
            <v>13430.0353</v>
          </cell>
          <cell r="AA160">
            <v>13429.591009999991</v>
          </cell>
        </row>
        <row r="161">
          <cell r="B161" t="str">
            <v>Somatoria com Projeto Original</v>
          </cell>
          <cell r="F161">
            <v>425.63401994992296</v>
          </cell>
          <cell r="G161">
            <v>0.20634547163225292</v>
          </cell>
          <cell r="H161">
            <v>-39230.073123034235</v>
          </cell>
          <cell r="I161">
            <v>-29983.493548162558</v>
          </cell>
          <cell r="J161">
            <v>-44750.084991049654</v>
          </cell>
          <cell r="K161">
            <v>-158975.90069439882</v>
          </cell>
          <cell r="L161">
            <v>-117343.67505663283</v>
          </cell>
          <cell r="M161">
            <v>90772.584328939687</v>
          </cell>
          <cell r="N161">
            <v>92527.677933748724</v>
          </cell>
          <cell r="O161">
            <v>105409.94824213944</v>
          </cell>
          <cell r="P161">
            <v>115333.77813161259</v>
          </cell>
          <cell r="Q161">
            <v>113722.24131219264</v>
          </cell>
          <cell r="R161">
            <v>112519.7741016144</v>
          </cell>
          <cell r="S161">
            <v>117303.08320893743</v>
          </cell>
          <cell r="T161">
            <v>96082.83443412256</v>
          </cell>
          <cell r="U161">
            <v>144925.81922051107</v>
          </cell>
          <cell r="V161">
            <v>149578.83288610436</v>
          </cell>
          <cell r="W161">
            <v>152769.41751223768</v>
          </cell>
          <cell r="X161">
            <v>140677.76782348496</v>
          </cell>
          <cell r="Y161">
            <v>162442.94484830633</v>
          </cell>
          <cell r="Z161">
            <v>188638.33758440433</v>
          </cell>
          <cell r="AA161">
            <v>181827.19334190004</v>
          </cell>
        </row>
        <row r="162">
          <cell r="B162" t="str">
            <v>3ª e 4ª Adequações - Investimentos</v>
          </cell>
        </row>
        <row r="163">
          <cell r="B163" t="str">
            <v>Fluxo de Caixa do Fator</v>
          </cell>
          <cell r="H163">
            <v>-579.61000000000115</v>
          </cell>
          <cell r="I163">
            <v>-1676.8576838401275</v>
          </cell>
          <cell r="J163">
            <v>951.76817721821158</v>
          </cell>
          <cell r="K163">
            <v>-964.47342669650493</v>
          </cell>
          <cell r="L163">
            <v>5380.6579997353529</v>
          </cell>
          <cell r="M163">
            <v>5163.6837382257972</v>
          </cell>
          <cell r="N163">
            <v>11244.893565044298</v>
          </cell>
          <cell r="O163">
            <v>901.66824203336705</v>
          </cell>
          <cell r="P163">
            <v>-11961.179701323388</v>
          </cell>
          <cell r="Q163">
            <v>-8280.5278338806293</v>
          </cell>
          <cell r="R163">
            <v>-15915.890367716973</v>
          </cell>
          <cell r="S163">
            <v>-15897.450750233285</v>
          </cell>
          <cell r="T163">
            <v>9867.2137542922865</v>
          </cell>
          <cell r="U163">
            <v>-661.73100193628557</v>
          </cell>
          <cell r="V163">
            <v>-2451.9007447029589</v>
          </cell>
          <cell r="W163">
            <v>5278.3714073770416</v>
          </cell>
          <cell r="X163">
            <v>4787.6068264645473</v>
          </cell>
          <cell r="Y163">
            <v>-1843.2677670652774</v>
          </cell>
          <cell r="Z163">
            <v>6909.346379808303</v>
          </cell>
          <cell r="AA163">
            <v>20493.13195296493</v>
          </cell>
        </row>
        <row r="164">
          <cell r="B164" t="str">
            <v>Somatoria com Projeto Original</v>
          </cell>
          <cell r="F164">
            <v>24.398397252539297</v>
          </cell>
          <cell r="G164">
            <v>0.20600677650322619</v>
          </cell>
          <cell r="H164">
            <v>-39809.328373034237</v>
          </cell>
          <cell r="I164">
            <v>-31585.069712002682</v>
          </cell>
          <cell r="J164">
            <v>-49193.332863831456</v>
          </cell>
          <cell r="K164">
            <v>-165151.2128510953</v>
          </cell>
          <cell r="L164">
            <v>-116810.11448689748</v>
          </cell>
          <cell r="M164">
            <v>93796.734767165486</v>
          </cell>
          <cell r="N164">
            <v>110746.17534879303</v>
          </cell>
          <cell r="O164">
            <v>113383.23818417281</v>
          </cell>
          <cell r="P164">
            <v>103372.08053028921</v>
          </cell>
          <cell r="Q164">
            <v>113084.16215831201</v>
          </cell>
          <cell r="R164">
            <v>110033.40068389743</v>
          </cell>
          <cell r="S164">
            <v>113059.75919870415</v>
          </cell>
          <cell r="T164">
            <v>114041.46711841485</v>
          </cell>
          <cell r="U164">
            <v>145241.5374085748</v>
          </cell>
          <cell r="V164">
            <v>147126.4851514014</v>
          </cell>
          <cell r="W164">
            <v>158047.97191961471</v>
          </cell>
          <cell r="X164">
            <v>145464.82464994953</v>
          </cell>
          <cell r="Y164">
            <v>160600.23382124107</v>
          </cell>
          <cell r="Z164">
            <v>182117.64866421264</v>
          </cell>
          <cell r="AA164">
            <v>188890.73428486497</v>
          </cell>
        </row>
        <row r="165">
          <cell r="B165" t="str">
            <v>Compartimentação de Túneis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-9830.34</v>
          </cell>
          <cell r="M166">
            <v>225.36487934196433</v>
          </cell>
          <cell r="N166">
            <v>225.36487934196433</v>
          </cell>
          <cell r="O166">
            <v>225.36487934196433</v>
          </cell>
          <cell r="P166">
            <v>225.36487934196433</v>
          </cell>
          <cell r="Q166">
            <v>225.36487934196433</v>
          </cell>
          <cell r="R166">
            <v>225.36487934196433</v>
          </cell>
          <cell r="S166">
            <v>225.36487934196433</v>
          </cell>
          <cell r="T166">
            <v>-5243.1951206580361</v>
          </cell>
          <cell r="U166">
            <v>-4995.138673340708</v>
          </cell>
          <cell r="V166">
            <v>762.82051519617505</v>
          </cell>
          <cell r="W166">
            <v>762.82051519617505</v>
          </cell>
          <cell r="X166">
            <v>762.82051519617505</v>
          </cell>
          <cell r="Y166">
            <v>762.82051519617505</v>
          </cell>
          <cell r="Z166">
            <v>762.82051519617505</v>
          </cell>
          <cell r="AA166">
            <v>762.82051519617505</v>
          </cell>
        </row>
        <row r="167">
          <cell r="B167" t="str">
            <v>Somatoria com Projeto Original</v>
          </cell>
          <cell r="F167">
            <v>-4180.8647974701216</v>
          </cell>
          <cell r="G167">
            <v>0.20257901029251171</v>
          </cell>
          <cell r="H167">
            <v>-39229.718373034237</v>
          </cell>
          <cell r="I167">
            <v>-29908.212028162554</v>
          </cell>
          <cell r="J167">
            <v>-50145.101041049667</v>
          </cell>
          <cell r="K167">
            <v>-164186.73942439881</v>
          </cell>
          <cell r="L167">
            <v>-132021.11248663283</v>
          </cell>
          <cell r="M167">
            <v>88858.415908281662</v>
          </cell>
          <cell r="N167">
            <v>99726.646663090694</v>
          </cell>
          <cell r="O167">
            <v>112706.93482148141</v>
          </cell>
          <cell r="P167">
            <v>115558.62511095457</v>
          </cell>
          <cell r="Q167">
            <v>121590.05487153461</v>
          </cell>
          <cell r="R167">
            <v>126174.65593095637</v>
          </cell>
          <cell r="S167">
            <v>129182.57482827941</v>
          </cell>
          <cell r="T167">
            <v>98931.058243464518</v>
          </cell>
          <cell r="U167">
            <v>140908.12973717038</v>
          </cell>
          <cell r="V167">
            <v>150341.20641130055</v>
          </cell>
          <cell r="W167">
            <v>153532.42102743385</v>
          </cell>
          <cell r="X167">
            <v>141440.03833868116</v>
          </cell>
          <cell r="Y167">
            <v>163206.32210350252</v>
          </cell>
          <cell r="Z167">
            <v>175971.12279960053</v>
          </cell>
          <cell r="AA167">
            <v>169160.42284709623</v>
          </cell>
        </row>
        <row r="168">
          <cell r="B168" t="str">
            <v>Equipamentos - Ampliação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-2627.6819264577266</v>
          </cell>
          <cell r="L169">
            <v>-9605.4885108624858</v>
          </cell>
          <cell r="M169">
            <v>615.97888367940379</v>
          </cell>
          <cell r="N169">
            <v>832.22396348003895</v>
          </cell>
          <cell r="O169">
            <v>832.22396348003895</v>
          </cell>
          <cell r="P169">
            <v>832.22396348003895</v>
          </cell>
          <cell r="Q169">
            <v>658.79695633382903</v>
          </cell>
          <cell r="R169">
            <v>13.388532145255084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-4139.9069405042419</v>
          </cell>
          <cell r="G170">
            <v>0.2026286780235434</v>
          </cell>
          <cell r="H170">
            <v>-39229.718373034237</v>
          </cell>
          <cell r="I170">
            <v>-29908.212028162554</v>
          </cell>
          <cell r="J170">
            <v>-50145.101041049667</v>
          </cell>
          <cell r="K170">
            <v>-166814.42135085654</v>
          </cell>
          <cell r="L170">
            <v>-131796.26099749532</v>
          </cell>
          <cell r="M170">
            <v>89249.029912619095</v>
          </cell>
          <cell r="N170">
            <v>100333.50574722876</v>
          </cell>
          <cell r="O170">
            <v>113313.79390561947</v>
          </cell>
          <cell r="P170">
            <v>116165.48419509263</v>
          </cell>
          <cell r="Q170">
            <v>122023.48694852646</v>
          </cell>
          <cell r="R170">
            <v>125962.67958375966</v>
          </cell>
          <cell r="S170">
            <v>128957.20994893744</v>
          </cell>
          <cell r="T170">
            <v>104174.25336412256</v>
          </cell>
          <cell r="U170">
            <v>145903.26841051108</v>
          </cell>
          <cell r="V170">
            <v>149578.38589610436</v>
          </cell>
          <cell r="W170">
            <v>152769.60051223767</v>
          </cell>
          <cell r="X170">
            <v>140677.21782348497</v>
          </cell>
          <cell r="Y170">
            <v>162443.50158830633</v>
          </cell>
          <cell r="Z170">
            <v>175208.30228440434</v>
          </cell>
          <cell r="AA170">
            <v>168397.60233190004</v>
          </cell>
        </row>
        <row r="171">
          <cell r="B171" t="str">
            <v>7ª Adequação de Investimentos</v>
          </cell>
        </row>
        <row r="172">
          <cell r="B172" t="str">
            <v>Fluxo de Caixa do Fator</v>
          </cell>
          <cell r="H172">
            <v>-287.12651345919033</v>
          </cell>
          <cell r="I172">
            <v>-33.902000000000001</v>
          </cell>
          <cell r="J172">
            <v>-33.902000000000001</v>
          </cell>
          <cell r="K172">
            <v>-33.902000000000001</v>
          </cell>
          <cell r="L172">
            <v>-33.902000000000001</v>
          </cell>
          <cell r="M172">
            <v>-286.90852390945838</v>
          </cell>
          <cell r="N172">
            <v>-33.902000000000001</v>
          </cell>
          <cell r="O172">
            <v>8403.3837250000015</v>
          </cell>
          <cell r="P172">
            <v>14924.766817562499</v>
          </cell>
          <cell r="Q172">
            <v>16098.9741173125</v>
          </cell>
          <cell r="R172">
            <v>8082.0915814125001</v>
          </cell>
          <cell r="S172">
            <v>-2652.4117645875035</v>
          </cell>
          <cell r="T172">
            <v>-16924.79386359375</v>
          </cell>
          <cell r="U172">
            <v>-767.01734742946485</v>
          </cell>
          <cell r="V172">
            <v>-767.01496742946495</v>
          </cell>
          <cell r="W172">
            <v>-1087.818937429462</v>
          </cell>
          <cell r="X172">
            <v>-834.83115742946268</v>
          </cell>
          <cell r="Y172">
            <v>-5602.4509774294647</v>
          </cell>
          <cell r="Z172">
            <v>-13089.393137279463</v>
          </cell>
          <cell r="AA172">
            <v>-6307.7189522794652</v>
          </cell>
        </row>
        <row r="173">
          <cell r="B173" t="str">
            <v>Somatoria com Projeto Original</v>
          </cell>
          <cell r="F173">
            <v>5067.2028038068056</v>
          </cell>
          <cell r="G173">
            <v>0.21016376800672076</v>
          </cell>
          <cell r="H173">
            <v>-39516.844886493425</v>
          </cell>
          <cell r="I173">
            <v>-29942.114028162552</v>
          </cell>
          <cell r="J173">
            <v>-50179.003041049669</v>
          </cell>
          <cell r="K173">
            <v>-164220.64142439881</v>
          </cell>
          <cell r="L173">
            <v>-122224.67448663284</v>
          </cell>
          <cell r="M173">
            <v>88346.142505030235</v>
          </cell>
          <cell r="N173">
            <v>99467.379783748722</v>
          </cell>
          <cell r="O173">
            <v>120884.95366713945</v>
          </cell>
          <cell r="P173">
            <v>130258.0270491751</v>
          </cell>
          <cell r="Q173">
            <v>137463.66410950513</v>
          </cell>
          <cell r="R173">
            <v>134031.38263302689</v>
          </cell>
          <cell r="S173">
            <v>126304.79818434993</v>
          </cell>
          <cell r="T173">
            <v>87249.459500528814</v>
          </cell>
          <cell r="U173">
            <v>145136.25106308161</v>
          </cell>
          <cell r="V173">
            <v>148811.37092867491</v>
          </cell>
          <cell r="W173">
            <v>151681.78157480821</v>
          </cell>
          <cell r="X173">
            <v>139842.38666605551</v>
          </cell>
          <cell r="Y173">
            <v>156841.05061087687</v>
          </cell>
          <cell r="Z173">
            <v>162118.90914712488</v>
          </cell>
          <cell r="AA173">
            <v>162089.88337962056</v>
          </cell>
        </row>
        <row r="174">
          <cell r="B174">
            <v>0</v>
          </cell>
        </row>
        <row r="175">
          <cell r="B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>
            <v>0</v>
          </cell>
          <cell r="F176">
            <v>1.6063392582988022E-10</v>
          </cell>
          <cell r="G176">
            <v>0.20598665865139795</v>
          </cell>
          <cell r="H176">
            <v>-39229.718373034237</v>
          </cell>
          <cell r="I176">
            <v>-29908.212028162554</v>
          </cell>
          <cell r="J176">
            <v>-50145.101041049667</v>
          </cell>
          <cell r="K176">
            <v>-164186.73942439881</v>
          </cell>
          <cell r="L176">
            <v>-122190.77248663284</v>
          </cell>
          <cell r="M176">
            <v>88633.051028939692</v>
          </cell>
          <cell r="N176">
            <v>99501.281783748724</v>
          </cell>
          <cell r="O176">
            <v>112481.56994213944</v>
          </cell>
          <cell r="P176">
            <v>115333.2602316126</v>
          </cell>
          <cell r="Q176">
            <v>121364.68999219264</v>
          </cell>
          <cell r="R176">
            <v>125949.2910516144</v>
          </cell>
          <cell r="S176">
            <v>128957.20994893744</v>
          </cell>
          <cell r="T176">
            <v>104174.25336412256</v>
          </cell>
          <cell r="U176">
            <v>145903.26841051108</v>
          </cell>
          <cell r="V176">
            <v>149578.38589610436</v>
          </cell>
          <cell r="W176">
            <v>152769.60051223767</v>
          </cell>
          <cell r="X176">
            <v>140677.21782348497</v>
          </cell>
          <cell r="Y176">
            <v>162443.50158830633</v>
          </cell>
          <cell r="Z176">
            <v>175208.30228440434</v>
          </cell>
          <cell r="AA176">
            <v>168397.60233190004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1.6063392582988022E-10</v>
          </cell>
          <cell r="G179">
            <v>0.20598665865139795</v>
          </cell>
          <cell r="H179">
            <v>-39229.718373034237</v>
          </cell>
          <cell r="I179">
            <v>-29908.212028162554</v>
          </cell>
          <cell r="J179">
            <v>-50145.101041049667</v>
          </cell>
          <cell r="K179">
            <v>-164186.73942439881</v>
          </cell>
          <cell r="L179">
            <v>-122190.77248663284</v>
          </cell>
          <cell r="M179">
            <v>88633.051028939692</v>
          </cell>
          <cell r="N179">
            <v>99501.281783748724</v>
          </cell>
          <cell r="O179">
            <v>112481.56994213944</v>
          </cell>
          <cell r="P179">
            <v>115333.2602316126</v>
          </cell>
          <cell r="Q179">
            <v>121364.68999219264</v>
          </cell>
          <cell r="R179">
            <v>125949.2910516144</v>
          </cell>
          <cell r="S179">
            <v>128957.20994893744</v>
          </cell>
          <cell r="T179">
            <v>104174.25336412256</v>
          </cell>
          <cell r="U179">
            <v>145903.26841051108</v>
          </cell>
          <cell r="V179">
            <v>149578.38589610436</v>
          </cell>
          <cell r="W179">
            <v>152769.60051223767</v>
          </cell>
          <cell r="X179">
            <v>140677.21782348497</v>
          </cell>
          <cell r="Y179">
            <v>162443.50158830633</v>
          </cell>
          <cell r="Z179">
            <v>175208.30228440434</v>
          </cell>
          <cell r="AA179">
            <v>168397.60233190004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1.6063392582988022E-10</v>
          </cell>
          <cell r="G182">
            <v>0.20598665865139795</v>
          </cell>
          <cell r="H182">
            <v>-39229.718373034237</v>
          </cell>
          <cell r="I182">
            <v>-29908.212028162554</v>
          </cell>
          <cell r="J182">
            <v>-50145.101041049667</v>
          </cell>
          <cell r="K182">
            <v>-164186.73942439881</v>
          </cell>
          <cell r="L182">
            <v>-122190.77248663284</v>
          </cell>
          <cell r="M182">
            <v>88633.051028939692</v>
          </cell>
          <cell r="N182">
            <v>99501.281783748724</v>
          </cell>
          <cell r="O182">
            <v>112481.56994213944</v>
          </cell>
          <cell r="P182">
            <v>115333.2602316126</v>
          </cell>
          <cell r="Q182">
            <v>121364.68999219264</v>
          </cell>
          <cell r="R182">
            <v>125949.2910516144</v>
          </cell>
          <cell r="S182">
            <v>128957.20994893744</v>
          </cell>
          <cell r="T182">
            <v>104174.25336412256</v>
          </cell>
          <cell r="U182">
            <v>145903.26841051108</v>
          </cell>
          <cell r="V182">
            <v>149578.38589610436</v>
          </cell>
          <cell r="W182">
            <v>152769.60051223767</v>
          </cell>
          <cell r="X182">
            <v>140677.21782348497</v>
          </cell>
          <cell r="Y182">
            <v>162443.50158830633</v>
          </cell>
          <cell r="Z182">
            <v>175208.30228440434</v>
          </cell>
          <cell r="AA182">
            <v>168397.60233190004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31048.529637979125</v>
          </cell>
          <cell r="I184">
            <v>-37119.266062010138</v>
          </cell>
          <cell r="J184">
            <v>-90278.203180782832</v>
          </cell>
          <cell r="K184">
            <v>33320.558009179826</v>
          </cell>
          <cell r="L184">
            <v>76993.264173936856</v>
          </cell>
          <cell r="M184">
            <v>10673.31472332657</v>
          </cell>
          <cell r="N184">
            <v>8477.2256592681224</v>
          </cell>
          <cell r="O184">
            <v>-3924.8541146034222</v>
          </cell>
          <cell r="P184">
            <v>-2654.4696996476832</v>
          </cell>
          <cell r="Q184">
            <v>-6629.4191125011312</v>
          </cell>
          <cell r="R184">
            <v>-25521.169245026056</v>
          </cell>
          <cell r="S184">
            <v>-27941.39821868762</v>
          </cell>
          <cell r="T184">
            <v>-4729.9896327682964</v>
          </cell>
          <cell r="U184">
            <v>-19422.416603315254</v>
          </cell>
          <cell r="V184">
            <v>-11985.388056345044</v>
          </cell>
          <cell r="W184">
            <v>-11696.728078265041</v>
          </cell>
          <cell r="X184">
            <v>6249.212725622463</v>
          </cell>
          <cell r="Y184">
            <v>-17633.764486957363</v>
          </cell>
          <cell r="Z184">
            <v>-32784.378463683788</v>
          </cell>
          <cell r="AA184">
            <v>-7148.7290986271573</v>
          </cell>
        </row>
        <row r="185">
          <cell r="B185" t="str">
            <v>Somatoria com Projeto Original</v>
          </cell>
          <cell r="F185">
            <v>-12731.439920787421</v>
          </cell>
          <cell r="G185">
            <v>0.19560116118791618</v>
          </cell>
          <cell r="H185">
            <v>-8181.1887350551115</v>
          </cell>
          <cell r="I185">
            <v>-67027.478090172692</v>
          </cell>
          <cell r="J185">
            <v>-140423.30422183248</v>
          </cell>
          <cell r="K185">
            <v>-130866.18141521898</v>
          </cell>
          <cell r="L185">
            <v>-45197.50831269598</v>
          </cell>
          <cell r="M185">
            <v>99306.365752266254</v>
          </cell>
          <cell r="N185">
            <v>107978.50744301685</v>
          </cell>
          <cell r="O185">
            <v>108556.71582753601</v>
          </cell>
          <cell r="P185">
            <v>112678.79053196491</v>
          </cell>
          <cell r="Q185">
            <v>114735.27087969151</v>
          </cell>
          <cell r="R185">
            <v>100428.12180658834</v>
          </cell>
          <cell r="S185">
            <v>101015.81173024981</v>
          </cell>
          <cell r="T185">
            <v>99444.263731354265</v>
          </cell>
          <cell r="U185">
            <v>126480.85180719582</v>
          </cell>
          <cell r="V185">
            <v>137592.99783975931</v>
          </cell>
          <cell r="W185">
            <v>141072.87243397263</v>
          </cell>
          <cell r="X185">
            <v>146926.43054910743</v>
          </cell>
          <cell r="Y185">
            <v>144809.73710134896</v>
          </cell>
          <cell r="Z185">
            <v>142423.92382072055</v>
          </cell>
          <cell r="AA185">
            <v>161248.87323327287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161137.82999999999</v>
          </cell>
          <cell r="H191">
            <v>165935.56349999999</v>
          </cell>
          <cell r="I191">
            <v>170907.5655</v>
          </cell>
          <cell r="J191">
            <v>175990.13250000001</v>
          </cell>
          <cell r="K191">
            <v>189401.81722222219</v>
          </cell>
          <cell r="L191">
            <v>201852.55016418584</v>
          </cell>
          <cell r="M191">
            <v>213904.152</v>
          </cell>
          <cell r="N191">
            <v>220192.73850000001</v>
          </cell>
          <cell r="O191">
            <v>226693.46699999998</v>
          </cell>
          <cell r="P191">
            <v>233367.19349999999</v>
          </cell>
          <cell r="Q191">
            <v>240236.86050000001</v>
          </cell>
          <cell r="R191">
            <v>247335.18600000002</v>
          </cell>
          <cell r="S191">
            <v>254627.74050000004</v>
          </cell>
          <cell r="T191">
            <v>262156.70250000001</v>
          </cell>
          <cell r="U191">
            <v>269898.22650000005</v>
          </cell>
          <cell r="V191">
            <v>277877.61749999999</v>
          </cell>
          <cell r="W191">
            <v>286077.32999999996</v>
          </cell>
          <cell r="X191">
            <v>294542.16749999998</v>
          </cell>
          <cell r="Y191">
            <v>303247.08750000002</v>
          </cell>
          <cell r="Z191">
            <v>312238.2795</v>
          </cell>
          <cell r="AA191">
            <v>4707620.2078864081</v>
          </cell>
        </row>
        <row r="192">
          <cell r="B192" t="str">
            <v>1.1 - Operacionais    (1.1.1 + 1.1.2)</v>
          </cell>
          <cell r="G192">
            <v>161137.82999999999</v>
          </cell>
          <cell r="H192">
            <v>165935.56349999999</v>
          </cell>
          <cell r="I192">
            <v>170907.5655</v>
          </cell>
          <cell r="J192">
            <v>175990.13250000001</v>
          </cell>
          <cell r="K192">
            <v>189401.81722222219</v>
          </cell>
          <cell r="L192">
            <v>201852.55016418584</v>
          </cell>
          <cell r="M192">
            <v>213904.152</v>
          </cell>
          <cell r="N192">
            <v>220192.73850000001</v>
          </cell>
          <cell r="O192">
            <v>226693.46699999998</v>
          </cell>
          <cell r="P192">
            <v>233367.19349999999</v>
          </cell>
          <cell r="Q192">
            <v>240236.86050000001</v>
          </cell>
          <cell r="R192">
            <v>247335.18600000002</v>
          </cell>
          <cell r="S192">
            <v>254627.74050000004</v>
          </cell>
          <cell r="T192">
            <v>262156.70250000001</v>
          </cell>
          <cell r="U192">
            <v>269898.22650000005</v>
          </cell>
          <cell r="V192">
            <v>277877.61749999999</v>
          </cell>
          <cell r="W192">
            <v>286077.32999999996</v>
          </cell>
          <cell r="X192">
            <v>294542.16749999998</v>
          </cell>
          <cell r="Y192">
            <v>303247.08750000002</v>
          </cell>
          <cell r="Z192">
            <v>312238.2795</v>
          </cell>
          <cell r="AA192">
            <v>4707620.2078864081</v>
          </cell>
        </row>
        <row r="193">
          <cell r="B193" t="str">
            <v>1.1.1 - Receitas de  Pedágios    (Transp. Qd.2.1.1.2)</v>
          </cell>
          <cell r="G193">
            <v>153464.59999999998</v>
          </cell>
          <cell r="H193">
            <v>158033.87</v>
          </cell>
          <cell r="I193">
            <v>162769.10999999999</v>
          </cell>
          <cell r="J193">
            <v>167609.65</v>
          </cell>
          <cell r="K193">
            <v>180772.37222222218</v>
          </cell>
          <cell r="L193">
            <v>191958.16666418585</v>
          </cell>
          <cell r="M193">
            <v>203718.24</v>
          </cell>
          <cell r="N193">
            <v>209707.37</v>
          </cell>
          <cell r="O193">
            <v>215898.53999999998</v>
          </cell>
          <cell r="P193">
            <v>222254.47</v>
          </cell>
          <cell r="Q193">
            <v>228797.01</v>
          </cell>
          <cell r="R193">
            <v>235557.32</v>
          </cell>
          <cell r="S193">
            <v>242502.61000000004</v>
          </cell>
          <cell r="T193">
            <v>249673.05000000002</v>
          </cell>
          <cell r="U193">
            <v>257045.93000000002</v>
          </cell>
          <cell r="V193">
            <v>264645.34999999998</v>
          </cell>
          <cell r="W193">
            <v>272454.59999999998</v>
          </cell>
          <cell r="X193">
            <v>280516.34999999998</v>
          </cell>
          <cell r="Y193">
            <v>288806.75</v>
          </cell>
          <cell r="Z193">
            <v>297369.78999999998</v>
          </cell>
          <cell r="AA193">
            <v>4483555.1488864077</v>
          </cell>
        </row>
        <row r="194">
          <cell r="B194" t="str">
            <v>1.1.2 - Outras Receitas Operacionais    (calculado 2.1.2.)</v>
          </cell>
          <cell r="G194">
            <v>7673.23</v>
          </cell>
          <cell r="H194">
            <v>7901.6935000000003</v>
          </cell>
          <cell r="I194">
            <v>8138.4555</v>
          </cell>
          <cell r="J194">
            <v>8380.4825000000001</v>
          </cell>
          <cell r="K194">
            <v>8629.4449999999979</v>
          </cell>
          <cell r="L194">
            <v>9894.3835000000017</v>
          </cell>
          <cell r="M194">
            <v>10185.912</v>
          </cell>
          <cell r="N194">
            <v>10485.3685</v>
          </cell>
          <cell r="O194">
            <v>10794.927</v>
          </cell>
          <cell r="P194">
            <v>11112.7235</v>
          </cell>
          <cell r="Q194">
            <v>11439.8505</v>
          </cell>
          <cell r="R194">
            <v>11777.866000000002</v>
          </cell>
          <cell r="S194">
            <v>12125.130500000003</v>
          </cell>
          <cell r="T194">
            <v>12483.652500000002</v>
          </cell>
          <cell r="U194">
            <v>12852.296500000002</v>
          </cell>
          <cell r="V194">
            <v>13232.2675</v>
          </cell>
          <cell r="W194">
            <v>13622.73</v>
          </cell>
          <cell r="X194">
            <v>14025.817499999999</v>
          </cell>
          <cell r="Y194">
            <v>14440.337500000001</v>
          </cell>
          <cell r="Z194">
            <v>14868.4895</v>
          </cell>
          <cell r="AA194">
            <v>224065.05899999998</v>
          </cell>
        </row>
        <row r="195">
          <cell r="B195" t="str">
            <v>2 -  DEDUÇÕES DA RECEITA    (2.1)</v>
          </cell>
          <cell r="G195">
            <v>5218.498493395924</v>
          </cell>
          <cell r="H195">
            <v>6154.0753527334191</v>
          </cell>
          <cell r="I195">
            <v>6267.8506107499998</v>
          </cell>
          <cell r="J195">
            <v>6454.2221362499995</v>
          </cell>
          <cell r="K195">
            <v>7458.1284168557377</v>
          </cell>
          <cell r="L195">
            <v>8785.3069720812327</v>
          </cell>
          <cell r="M195">
            <v>8178.9586083572885</v>
          </cell>
          <cell r="N195">
            <v>8075.2929802500003</v>
          </cell>
          <cell r="O195">
            <v>8313.7275604999995</v>
          </cell>
          <cell r="P195">
            <v>8558.4791827499994</v>
          </cell>
          <cell r="Q195">
            <v>8810.4009382500008</v>
          </cell>
          <cell r="R195">
            <v>9070.7404640000004</v>
          </cell>
          <cell r="S195">
            <v>9338.1630382500007</v>
          </cell>
          <cell r="T195">
            <v>16168.165871250003</v>
          </cell>
          <cell r="U195">
            <v>23393.171897249998</v>
          </cell>
          <cell r="V195">
            <v>24084.84695875</v>
          </cell>
          <cell r="W195">
            <v>24795.195899999999</v>
          </cell>
          <cell r="X195">
            <v>25529.010808750001</v>
          </cell>
          <cell r="Y195">
            <v>26283.655313750001</v>
          </cell>
          <cell r="Z195">
            <v>27062.653831749998</v>
          </cell>
          <cell r="AA195">
            <v>268000.54533592361</v>
          </cell>
        </row>
        <row r="196">
          <cell r="B196" t="str">
            <v>2.1 - Tributos sobre Faturamento    (2.1.1+ .... + 2.1.4)</v>
          </cell>
          <cell r="G196">
            <v>5218.498493395924</v>
          </cell>
          <cell r="H196">
            <v>6154.0753527334191</v>
          </cell>
          <cell r="I196">
            <v>6267.8506107499998</v>
          </cell>
          <cell r="J196">
            <v>6454.2221362499995</v>
          </cell>
          <cell r="K196">
            <v>7458.1284168557377</v>
          </cell>
          <cell r="L196">
            <v>8785.3069720812327</v>
          </cell>
          <cell r="M196">
            <v>8178.9586083572885</v>
          </cell>
          <cell r="N196">
            <v>8075.2929802500003</v>
          </cell>
          <cell r="O196">
            <v>8313.7275604999995</v>
          </cell>
          <cell r="P196">
            <v>8558.4791827499994</v>
          </cell>
          <cell r="Q196">
            <v>8810.4009382500008</v>
          </cell>
          <cell r="R196">
            <v>9070.7404640000004</v>
          </cell>
          <cell r="S196">
            <v>9338.1630382500007</v>
          </cell>
          <cell r="T196">
            <v>16168.165871250003</v>
          </cell>
          <cell r="U196">
            <v>23393.171897249998</v>
          </cell>
          <cell r="V196">
            <v>24084.84695875</v>
          </cell>
          <cell r="W196">
            <v>24795.195899999999</v>
          </cell>
          <cell r="X196">
            <v>25529.010808750001</v>
          </cell>
          <cell r="Y196">
            <v>26283.655313750001</v>
          </cell>
          <cell r="Z196">
            <v>27062.653831749998</v>
          </cell>
          <cell r="AA196">
            <v>268000.54533592361</v>
          </cell>
        </row>
        <row r="197">
          <cell r="B197" t="str">
            <v>2.1.1 - I.S.S    (transp. Qd  1.3.)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6553.8912500000006</v>
          </cell>
          <cell r="U197">
            <v>13494.965</v>
          </cell>
          <cell r="V197">
            <v>13893.9935</v>
          </cell>
          <cell r="W197">
            <v>14303.6865</v>
          </cell>
          <cell r="X197">
            <v>14727.041000000001</v>
          </cell>
          <cell r="Y197">
            <v>15162.417000000001</v>
          </cell>
          <cell r="Z197">
            <v>15611.7245</v>
          </cell>
          <cell r="AA197">
            <v>93747.71875</v>
          </cell>
        </row>
        <row r="198">
          <cell r="B198" t="str">
            <v>2.1.2 - Cofins    (transp. Qd 1.3.)</v>
          </cell>
          <cell r="G198">
            <v>3767.557233333333</v>
          </cell>
          <cell r="H198">
            <v>5001.7732699999997</v>
          </cell>
          <cell r="I198">
            <v>5151.6614099999997</v>
          </cell>
          <cell r="J198">
            <v>5304.8389499999994</v>
          </cell>
          <cell r="K198">
            <v>5709.9696347222216</v>
          </cell>
          <cell r="L198">
            <v>6920.3447702167759</v>
          </cell>
          <cell r="M198">
            <v>6722.1395599692314</v>
          </cell>
          <cell r="N198">
            <v>6637.2246699999996</v>
          </cell>
          <cell r="O198">
            <v>6833.2033399999991</v>
          </cell>
          <cell r="P198">
            <v>7034.369169999999</v>
          </cell>
          <cell r="Q198">
            <v>7241.4254099999998</v>
          </cell>
          <cell r="R198">
            <v>7455.4061200000006</v>
          </cell>
          <cell r="S198">
            <v>7675.2014100000006</v>
          </cell>
          <cell r="T198">
            <v>7902.1416500000005</v>
          </cell>
          <cell r="U198">
            <v>8135.5144300000002</v>
          </cell>
          <cell r="V198">
            <v>8376.0479500000001</v>
          </cell>
          <cell r="W198">
            <v>8623.152</v>
          </cell>
          <cell r="X198">
            <v>8878.3289499999992</v>
          </cell>
          <cell r="Y198">
            <v>9140.7460500000016</v>
          </cell>
          <cell r="Z198">
            <v>9411.715989999997</v>
          </cell>
          <cell r="AA198">
            <v>141922.76196824154</v>
          </cell>
        </row>
        <row r="199">
          <cell r="B199" t="str">
            <v>2.1.3 - Pis / Pasep    (transp. Qd 1.3.)</v>
          </cell>
          <cell r="G199">
            <v>1049.0584216666666</v>
          </cell>
          <cell r="H199">
            <v>1083.71726775</v>
          </cell>
          <cell r="I199">
            <v>1116.1892007500001</v>
          </cell>
          <cell r="J199">
            <v>1149.3831862499999</v>
          </cell>
          <cell r="K199">
            <v>1748.1587821335165</v>
          </cell>
          <cell r="L199">
            <v>1864.9622018644563</v>
          </cell>
          <cell r="M199">
            <v>1456.8190483880571</v>
          </cell>
          <cell r="N199">
            <v>1438.0683102500002</v>
          </cell>
          <cell r="O199">
            <v>1480.5242204999997</v>
          </cell>
          <cell r="P199">
            <v>1524.1100127499999</v>
          </cell>
          <cell r="Q199">
            <v>1568.97552825</v>
          </cell>
          <cell r="R199">
            <v>1615.3343440000001</v>
          </cell>
          <cell r="S199">
            <v>1662.9616282500003</v>
          </cell>
          <cell r="T199">
            <v>1712.1329712500001</v>
          </cell>
          <cell r="U199">
            <v>1762.6924672500002</v>
          </cell>
          <cell r="V199">
            <v>1814.8055087499999</v>
          </cell>
          <cell r="W199">
            <v>1868.3573999999996</v>
          </cell>
          <cell r="X199">
            <v>1923.6408587499998</v>
          </cell>
          <cell r="Y199">
            <v>1980.4922637500001</v>
          </cell>
          <cell r="Z199">
            <v>2039.2133417499999</v>
          </cell>
          <cell r="AA199">
            <v>31859.596964302695</v>
          </cell>
        </row>
        <row r="200">
          <cell r="B200" t="str">
            <v>2.1.4 - CPMF    (transp Qd 1.3.)</v>
          </cell>
          <cell r="G200">
            <v>401.88283839592401</v>
          </cell>
          <cell r="H200">
            <v>68.584814983419506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470.46765337934352</v>
          </cell>
        </row>
        <row r="201">
          <cell r="B201" t="str">
            <v>3 -  RECEITA LIQUIDA    (1 - 2)</v>
          </cell>
          <cell r="G201">
            <v>155919.33150660407</v>
          </cell>
          <cell r="H201">
            <v>159781.48814726656</v>
          </cell>
          <cell r="I201">
            <v>164639.71488925</v>
          </cell>
          <cell r="J201">
            <v>169535.91036375001</v>
          </cell>
          <cell r="K201">
            <v>181943.68880536646</v>
          </cell>
          <cell r="L201">
            <v>193067.24319210462</v>
          </cell>
          <cell r="M201">
            <v>205725.19339164271</v>
          </cell>
          <cell r="N201">
            <v>212117.44551975001</v>
          </cell>
          <cell r="O201">
            <v>218379.73943949997</v>
          </cell>
          <cell r="P201">
            <v>224808.71431725001</v>
          </cell>
          <cell r="Q201">
            <v>231426.45956175</v>
          </cell>
          <cell r="R201">
            <v>238264.44553600001</v>
          </cell>
          <cell r="S201">
            <v>245289.57746175004</v>
          </cell>
          <cell r="T201">
            <v>245988.53662875001</v>
          </cell>
          <cell r="U201">
            <v>246505.05460275005</v>
          </cell>
          <cell r="V201">
            <v>253792.77054125001</v>
          </cell>
          <cell r="W201">
            <v>261282.13409999997</v>
          </cell>
          <cell r="X201">
            <v>269013.15669124998</v>
          </cell>
          <cell r="Y201">
            <v>276963.43218624999</v>
          </cell>
          <cell r="Z201">
            <v>285175.62566825002</v>
          </cell>
          <cell r="AA201">
            <v>4439619.6625504848</v>
          </cell>
        </row>
        <row r="202">
          <cell r="B202" t="str">
            <v>4 -  DESPESAS    (4.1)</v>
          </cell>
          <cell r="G202">
            <v>81633.814703776443</v>
          </cell>
          <cell r="H202">
            <v>73529.797796570347</v>
          </cell>
          <cell r="I202">
            <v>78349.763573324453</v>
          </cell>
          <cell r="J202">
            <v>82179.853226487132</v>
          </cell>
          <cell r="K202">
            <v>85996.494539314488</v>
          </cell>
          <cell r="L202">
            <v>120215.56945637865</v>
          </cell>
          <cell r="M202">
            <v>117259.48382509107</v>
          </cell>
          <cell r="N202">
            <v>115166.01685999734</v>
          </cell>
          <cell r="O202">
            <v>115871.55375853264</v>
          </cell>
          <cell r="P202">
            <v>114947.37586870851</v>
          </cell>
          <cell r="Q202">
            <v>113043.59451531865</v>
          </cell>
          <cell r="R202">
            <v>115314.04867375342</v>
          </cell>
          <cell r="S202">
            <v>119382.92184370465</v>
          </cell>
          <cell r="T202">
            <v>124933.05172029418</v>
          </cell>
          <cell r="U202">
            <v>128048.70765066291</v>
          </cell>
          <cell r="V202">
            <v>128737.90858719747</v>
          </cell>
          <cell r="W202">
            <v>129291.51027925276</v>
          </cell>
          <cell r="X202">
            <v>129858.43908815201</v>
          </cell>
          <cell r="Y202">
            <v>134854.73679225973</v>
          </cell>
          <cell r="Z202">
            <v>184343.04368627677</v>
          </cell>
          <cell r="AA202">
            <v>2292957.6864450541</v>
          </cell>
        </row>
        <row r="203">
          <cell r="B203" t="str">
            <v>4.1 - Operacionais    (4.1.1+ .... + 4.1.10)</v>
          </cell>
          <cell r="G203">
            <v>81633.814703776443</v>
          </cell>
          <cell r="H203">
            <v>73529.797796570347</v>
          </cell>
          <cell r="I203">
            <v>78349.763573324453</v>
          </cell>
          <cell r="J203">
            <v>82179.853226487132</v>
          </cell>
          <cell r="K203">
            <v>85996.494539314488</v>
          </cell>
          <cell r="L203">
            <v>120215.56945637865</v>
          </cell>
          <cell r="M203">
            <v>117259.48382509107</v>
          </cell>
          <cell r="N203">
            <v>115166.01685999734</v>
          </cell>
          <cell r="O203">
            <v>115871.55375853264</v>
          </cell>
          <cell r="P203">
            <v>114947.37586870851</v>
          </cell>
          <cell r="Q203">
            <v>113043.59451531865</v>
          </cell>
          <cell r="R203">
            <v>115314.04867375342</v>
          </cell>
          <cell r="S203">
            <v>119382.92184370465</v>
          </cell>
          <cell r="T203">
            <v>124933.05172029418</v>
          </cell>
          <cell r="U203">
            <v>128048.70765066291</v>
          </cell>
          <cell r="V203">
            <v>128737.90858719747</v>
          </cell>
          <cell r="W203">
            <v>129291.51027925276</v>
          </cell>
          <cell r="X203">
            <v>129858.43908815201</v>
          </cell>
          <cell r="Y203">
            <v>134854.73679225973</v>
          </cell>
          <cell r="Z203">
            <v>184343.04368627677</v>
          </cell>
          <cell r="AA203">
            <v>2292957.6864450541</v>
          </cell>
        </row>
        <row r="204">
          <cell r="B204" t="str">
            <v>4.1.1  -  Pessoal e Administradores    (Transp. Qd. 1.3.)</v>
          </cell>
          <cell r="G204">
            <v>31530.224160000005</v>
          </cell>
          <cell r="H204">
            <v>31456.546200000001</v>
          </cell>
          <cell r="I204">
            <v>31715.339759999999</v>
          </cell>
          <cell r="J204">
            <v>31514.817599999998</v>
          </cell>
          <cell r="K204">
            <v>31868.450159999997</v>
          </cell>
          <cell r="L204">
            <v>30033.861000000001</v>
          </cell>
          <cell r="M204">
            <v>29833.33884</v>
          </cell>
          <cell r="N204">
            <v>29155.886760000001</v>
          </cell>
          <cell r="O204">
            <v>29055.625680000001</v>
          </cell>
          <cell r="P204">
            <v>29055.625680000001</v>
          </cell>
          <cell r="Q204">
            <v>29055.625680000001</v>
          </cell>
          <cell r="R204">
            <v>29055.625680000001</v>
          </cell>
          <cell r="S204">
            <v>29055.625680000001</v>
          </cell>
          <cell r="T204">
            <v>29055.625680000001</v>
          </cell>
          <cell r="U204">
            <v>29055.625680000001</v>
          </cell>
          <cell r="V204">
            <v>29055.625680000001</v>
          </cell>
          <cell r="W204">
            <v>29055.625680000001</v>
          </cell>
          <cell r="X204">
            <v>28454.0592</v>
          </cell>
          <cell r="Y204">
            <v>28454.0592</v>
          </cell>
          <cell r="Z204">
            <v>28454.0592</v>
          </cell>
          <cell r="AA204">
            <v>593971.27320000005</v>
          </cell>
        </row>
        <row r="205">
          <cell r="B205" t="str">
            <v>4.1.2  -  Conservação de Rotina    (Transp. Qd. 1.3.)</v>
          </cell>
          <cell r="G205">
            <v>16616.123720014613</v>
          </cell>
          <cell r="H205">
            <v>7458.3971050546133</v>
          </cell>
          <cell r="I205">
            <v>7513.0237288846138</v>
          </cell>
          <cell r="J205">
            <v>7538.7792954046135</v>
          </cell>
          <cell r="K205">
            <v>7628.7614924399986</v>
          </cell>
          <cell r="L205">
            <v>8563.0869698723072</v>
          </cell>
          <cell r="M205">
            <v>8568.2191388723077</v>
          </cell>
          <cell r="N205">
            <v>8680.1416681223072</v>
          </cell>
          <cell r="O205">
            <v>8700.7336414223046</v>
          </cell>
          <cell r="P205">
            <v>8757.5037930299968</v>
          </cell>
          <cell r="Q205">
            <v>8757.5037930299968</v>
          </cell>
          <cell r="R205">
            <v>8757.5037930299968</v>
          </cell>
          <cell r="S205">
            <v>8757.5037930299968</v>
          </cell>
          <cell r="T205">
            <v>8784.4615605599993</v>
          </cell>
          <cell r="U205">
            <v>8784.4615605599993</v>
          </cell>
          <cell r="V205">
            <v>8784.4615605599993</v>
          </cell>
          <cell r="W205">
            <v>8784.4615605599993</v>
          </cell>
          <cell r="X205">
            <v>8826.8220224400011</v>
          </cell>
          <cell r="Y205">
            <v>8903.44235682</v>
          </cell>
          <cell r="Z205">
            <v>8903.44235682</v>
          </cell>
          <cell r="AA205">
            <v>178068.83491052769</v>
          </cell>
        </row>
        <row r="206">
          <cell r="B206" t="str">
            <v>4.1.3  -  Consumo    (Transp. Qd. 1.3.)</v>
          </cell>
          <cell r="G206">
            <v>2706.2184000000002</v>
          </cell>
          <cell r="H206">
            <v>2678.1288000000004</v>
          </cell>
          <cell r="I206">
            <v>2708.6567999999997</v>
          </cell>
          <cell r="J206">
            <v>2695.8119999999999</v>
          </cell>
          <cell r="K206">
            <v>2726.3399999999997</v>
          </cell>
          <cell r="L206">
            <v>2652.0504000000001</v>
          </cell>
          <cell r="M206">
            <v>2639.2055999999998</v>
          </cell>
          <cell r="N206">
            <v>2615.5175999999997</v>
          </cell>
          <cell r="O206">
            <v>2609.0952000000002</v>
          </cell>
          <cell r="P206">
            <v>2609.0952000000002</v>
          </cell>
          <cell r="Q206">
            <v>2609.0952000000002</v>
          </cell>
          <cell r="R206">
            <v>2609.0952000000002</v>
          </cell>
          <cell r="S206">
            <v>2609.0952000000002</v>
          </cell>
          <cell r="T206">
            <v>2609.0952000000002</v>
          </cell>
          <cell r="U206">
            <v>2609.0952000000002</v>
          </cell>
          <cell r="V206">
            <v>2609.0952000000002</v>
          </cell>
          <cell r="W206">
            <v>2609.0952000000002</v>
          </cell>
          <cell r="X206">
            <v>2570.5607999999997</v>
          </cell>
          <cell r="Y206">
            <v>2570.5607999999997</v>
          </cell>
          <cell r="Z206">
            <v>2570.5607999999997</v>
          </cell>
          <cell r="AA206">
            <v>52615.46880000001</v>
          </cell>
        </row>
        <row r="207">
          <cell r="B207" t="str">
            <v>4.1.4  -  Transportes    (Transp. Qd. 1.3.)</v>
          </cell>
          <cell r="G207">
            <v>2563.9840800000002</v>
          </cell>
          <cell r="H207">
            <v>2585.3680800000002</v>
          </cell>
          <cell r="I207">
            <v>2585.3680800000002</v>
          </cell>
          <cell r="J207">
            <v>2585.3680800000002</v>
          </cell>
          <cell r="K207">
            <v>2585.3680800000002</v>
          </cell>
          <cell r="L207">
            <v>2174.5582800000002</v>
          </cell>
          <cell r="M207">
            <v>2174.5582800000002</v>
          </cell>
          <cell r="N207">
            <v>2174.5582800000002</v>
          </cell>
          <cell r="O207">
            <v>2174.5582800000002</v>
          </cell>
          <cell r="P207">
            <v>2174.5582800000002</v>
          </cell>
          <cell r="Q207">
            <v>2174.5582800000002</v>
          </cell>
          <cell r="R207">
            <v>2174.5582800000002</v>
          </cell>
          <cell r="S207">
            <v>2174.5582800000002</v>
          </cell>
          <cell r="T207">
            <v>2174.5582800000002</v>
          </cell>
          <cell r="U207">
            <v>2174.5582800000002</v>
          </cell>
          <cell r="V207">
            <v>2174.5582800000002</v>
          </cell>
          <cell r="W207">
            <v>2174.5582800000002</v>
          </cell>
          <cell r="X207">
            <v>2174.5582800000002</v>
          </cell>
          <cell r="Y207">
            <v>2174.5582800000002</v>
          </cell>
          <cell r="Z207">
            <v>2174.5582800000002</v>
          </cell>
          <cell r="AA207">
            <v>45523.830599999994</v>
          </cell>
        </row>
        <row r="208">
          <cell r="B208" t="str">
            <v>4.1.5  -  Diversas    (Transp. Qd. 1.3.)</v>
          </cell>
          <cell r="G208">
            <v>8330.5970557637083</v>
          </cell>
          <cell r="H208">
            <v>8265.0478325671647</v>
          </cell>
          <cell r="I208">
            <v>6953.3225466433214</v>
          </cell>
          <cell r="J208">
            <v>6311.9469386805322</v>
          </cell>
          <cell r="K208">
            <v>6545.08564101311</v>
          </cell>
          <cell r="L208">
            <v>4040.2496296578984</v>
          </cell>
          <cell r="M208">
            <v>4217.7689966549196</v>
          </cell>
          <cell r="N208">
            <v>4135.6025966549196</v>
          </cell>
          <cell r="O208">
            <v>4249.5737966549204</v>
          </cell>
          <cell r="P208">
            <v>4120.3673966549195</v>
          </cell>
          <cell r="Q208">
            <v>4182.0601966549184</v>
          </cell>
          <cell r="R208">
            <v>4101.9097966549198</v>
          </cell>
          <cell r="S208">
            <v>4217.8489966549187</v>
          </cell>
          <cell r="T208">
            <v>4090.7641966549195</v>
          </cell>
          <cell r="U208">
            <v>4255.8169966549194</v>
          </cell>
          <cell r="V208">
            <v>4279.064996654919</v>
          </cell>
          <cell r="W208">
            <v>4445.2601966549191</v>
          </cell>
          <cell r="X208">
            <v>4272.4985966549193</v>
          </cell>
          <cell r="Y208">
            <v>4439.9513966549193</v>
          </cell>
          <cell r="Z208">
            <v>4822.5145966549198</v>
          </cell>
          <cell r="AA208">
            <v>100277.25239749459</v>
          </cell>
        </row>
        <row r="209">
          <cell r="B209" t="str">
            <v>4.1.6  -  Depreciação/Amortização    (Transp. Qd. 1.3.)</v>
          </cell>
          <cell r="G209">
            <v>250</v>
          </cell>
          <cell r="H209">
            <v>6693.1498109774966</v>
          </cell>
          <cell r="I209">
            <v>11845.929548851434</v>
          </cell>
          <cell r="J209">
            <v>14489.693531285662</v>
          </cell>
          <cell r="K209">
            <v>17790.877787833408</v>
          </cell>
          <cell r="L209">
            <v>58234.288309251744</v>
          </cell>
          <cell r="M209">
            <v>54896.63986675741</v>
          </cell>
          <cell r="N209">
            <v>53387.451921919928</v>
          </cell>
          <cell r="O209">
            <v>53827.591084475222</v>
          </cell>
          <cell r="P209">
            <v>52777.376540828394</v>
          </cell>
          <cell r="Q209">
            <v>50591.520034748537</v>
          </cell>
          <cell r="R209">
            <v>52681.640313943302</v>
          </cell>
          <cell r="S209">
            <v>55952.708171596547</v>
          </cell>
          <cell r="T209">
            <v>61890.687249820054</v>
          </cell>
          <cell r="U209">
            <v>64562.428790032813</v>
          </cell>
          <cell r="V209">
            <v>64929.804961487353</v>
          </cell>
          <cell r="W209">
            <v>64784.201712293645</v>
          </cell>
          <cell r="X209">
            <v>66042.475406369907</v>
          </cell>
          <cell r="Y209">
            <v>70593.307883865622</v>
          </cell>
          <cell r="Z209">
            <v>119063.67747233268</v>
          </cell>
          <cell r="AA209">
            <v>995285.45039867132</v>
          </cell>
        </row>
        <row r="210">
          <cell r="B210" t="str">
            <v>4.1.7  -  Seguros    (transp. Qd 1.3.)</v>
          </cell>
          <cell r="G210">
            <v>2586.4227907981117</v>
          </cell>
          <cell r="H210">
            <v>2784.3417182990715</v>
          </cell>
          <cell r="I210">
            <v>3277.4736792730787</v>
          </cell>
          <cell r="J210">
            <v>5180.2568292975302</v>
          </cell>
          <cell r="K210">
            <v>4879.4615651200702</v>
          </cell>
          <cell r="L210">
            <v>2542.0610707039446</v>
          </cell>
          <cell r="M210">
            <v>2506.2873550008198</v>
          </cell>
          <cell r="N210">
            <v>2432.7705895121835</v>
          </cell>
          <cell r="O210">
            <v>2493.6495840621833</v>
          </cell>
          <cell r="P210">
            <v>2511.9557002871834</v>
          </cell>
          <cell r="Q210">
            <v>2544.3719937371834</v>
          </cell>
          <cell r="R210">
            <v>2609.2921155371832</v>
          </cell>
          <cell r="S210">
            <v>3091.5919450971837</v>
          </cell>
          <cell r="T210">
            <v>2632.2301290671835</v>
          </cell>
          <cell r="U210">
            <v>2690.3373392871836</v>
          </cell>
          <cell r="V210">
            <v>2762.4511652871829</v>
          </cell>
          <cell r="W210">
            <v>3064.7510504921829</v>
          </cell>
          <cell r="X210">
            <v>2925.7804507271831</v>
          </cell>
          <cell r="Y210">
            <v>2885.6074154671833</v>
          </cell>
          <cell r="Z210">
            <v>3263.4875556171833</v>
          </cell>
          <cell r="AA210">
            <v>59664.582042671005</v>
          </cell>
        </row>
        <row r="211">
          <cell r="B211" t="str">
            <v xml:space="preserve">4.1.8  -  Garantias  (transp. Qd 1.3.)  </v>
          </cell>
          <cell r="G211">
            <v>2576.5026371999998</v>
          </cell>
          <cell r="H211">
            <v>2559.1513446720001</v>
          </cell>
          <cell r="I211">
            <v>2551.822464672</v>
          </cell>
          <cell r="J211">
            <v>2511.8749768187795</v>
          </cell>
          <cell r="K211">
            <v>2218.4952962412326</v>
          </cell>
          <cell r="L211">
            <v>1970.2372201197195</v>
          </cell>
          <cell r="M211">
            <v>1934.7411878055975</v>
          </cell>
          <cell r="N211">
            <v>1906.705288788</v>
          </cell>
          <cell r="O211">
            <v>1888.3224819179998</v>
          </cell>
          <cell r="P211">
            <v>1868.2774729079999</v>
          </cell>
          <cell r="Q211">
            <v>1850.1535221479999</v>
          </cell>
          <cell r="R211">
            <v>1832.7679145880002</v>
          </cell>
          <cell r="S211">
            <v>1813.5575623260002</v>
          </cell>
          <cell r="T211">
            <v>1759.3283491920004</v>
          </cell>
          <cell r="U211">
            <v>1747.8370091279999</v>
          </cell>
          <cell r="V211">
            <v>1734.9182182080003</v>
          </cell>
          <cell r="W211">
            <v>1719.6366992520002</v>
          </cell>
          <cell r="X211">
            <v>1683.8193069599999</v>
          </cell>
          <cell r="Y211">
            <v>1664.236834452</v>
          </cell>
          <cell r="Z211">
            <v>1651.9950398520004</v>
          </cell>
          <cell r="AA211">
            <v>39444.380827249333</v>
          </cell>
        </row>
        <row r="212">
          <cell r="B212" t="str">
            <v xml:space="preserve">4.1.9  -  Parc.Variável da Concessão   </v>
          </cell>
          <cell r="G212">
            <v>4834.1348999999991</v>
          </cell>
          <cell r="H212">
            <v>4978.0669049999997</v>
          </cell>
          <cell r="I212">
            <v>5127.2269649999998</v>
          </cell>
          <cell r="J212">
            <v>5279.7039750000004</v>
          </cell>
          <cell r="K212">
            <v>5682.0545166666652</v>
          </cell>
          <cell r="L212">
            <v>6055.5765049255751</v>
          </cell>
          <cell r="M212">
            <v>6417.1245600000002</v>
          </cell>
          <cell r="N212">
            <v>6605.7821549999999</v>
          </cell>
          <cell r="O212">
            <v>6800.8040099999989</v>
          </cell>
          <cell r="P212">
            <v>7001.015805</v>
          </cell>
          <cell r="Q212">
            <v>7207.1058149999999</v>
          </cell>
          <cell r="R212">
            <v>7420.0555800000002</v>
          </cell>
          <cell r="S212">
            <v>7638.8322150000013</v>
          </cell>
          <cell r="T212">
            <v>7864.7010749999999</v>
          </cell>
          <cell r="U212">
            <v>8096.9467950000007</v>
          </cell>
          <cell r="V212">
            <v>8336.328524999999</v>
          </cell>
          <cell r="W212">
            <v>8582.3198999999986</v>
          </cell>
          <cell r="X212">
            <v>8836.2650249999988</v>
          </cell>
          <cell r="Y212">
            <v>9097.4126250000008</v>
          </cell>
          <cell r="Z212">
            <v>9367.1483850000004</v>
          </cell>
          <cell r="AA212">
            <v>141228.60623659226</v>
          </cell>
        </row>
        <row r="213">
          <cell r="B213" t="str">
            <v xml:space="preserve">4.1.10 - Parcela Fixa da Concessão   </v>
          </cell>
          <cell r="G213">
            <v>9639.6069599999992</v>
          </cell>
          <cell r="H213">
            <v>4071.6</v>
          </cell>
          <cell r="I213">
            <v>4071.6</v>
          </cell>
          <cell r="J213">
            <v>4071.6</v>
          </cell>
          <cell r="K213">
            <v>4071.6</v>
          </cell>
          <cell r="L213">
            <v>3949.6000718474861</v>
          </cell>
          <cell r="M213">
            <v>4071.6</v>
          </cell>
          <cell r="N213">
            <v>4071.6</v>
          </cell>
          <cell r="O213">
            <v>4071.6</v>
          </cell>
          <cell r="P213">
            <v>4071.6</v>
          </cell>
          <cell r="Q213">
            <v>4071.6</v>
          </cell>
          <cell r="R213">
            <v>4071.6</v>
          </cell>
          <cell r="S213">
            <v>4071.6</v>
          </cell>
          <cell r="T213">
            <v>4071.6</v>
          </cell>
          <cell r="U213">
            <v>4071.6</v>
          </cell>
          <cell r="V213">
            <v>4071.6</v>
          </cell>
          <cell r="W213">
            <v>4071.6</v>
          </cell>
          <cell r="X213">
            <v>4071.6</v>
          </cell>
          <cell r="Y213">
            <v>4071.6</v>
          </cell>
          <cell r="Z213">
            <v>4071.6</v>
          </cell>
          <cell r="AA213">
            <v>86878.007031847505</v>
          </cell>
        </row>
        <row r="214">
          <cell r="B214" t="str">
            <v>5 -  RESULTADO BRUTO OPERACIONAL     (3 - 4)</v>
          </cell>
          <cell r="G214">
            <v>74285.516802827624</v>
          </cell>
          <cell r="H214">
            <v>86251.690350696212</v>
          </cell>
          <cell r="I214">
            <v>86289.951315925544</v>
          </cell>
          <cell r="J214">
            <v>87356.057137262876</v>
          </cell>
          <cell r="K214">
            <v>95947.194266051971</v>
          </cell>
          <cell r="L214">
            <v>72851.67373572597</v>
          </cell>
          <cell r="M214">
            <v>88465.709566551639</v>
          </cell>
          <cell r="N214">
            <v>96951.428659752666</v>
          </cell>
          <cell r="O214">
            <v>102508.18568096733</v>
          </cell>
          <cell r="P214">
            <v>109861.3384485415</v>
          </cell>
          <cell r="Q214">
            <v>118382.86504643135</v>
          </cell>
          <cell r="R214">
            <v>122950.39686224659</v>
          </cell>
          <cell r="S214">
            <v>125906.65561804539</v>
          </cell>
          <cell r="T214">
            <v>121055.48490845582</v>
          </cell>
          <cell r="U214">
            <v>118456.34695208714</v>
          </cell>
          <cell r="V214">
            <v>125054.86195405254</v>
          </cell>
          <cell r="W214">
            <v>131990.62382074719</v>
          </cell>
          <cell r="X214">
            <v>139154.71760309796</v>
          </cell>
          <cell r="Y214">
            <v>142108.69539399026</v>
          </cell>
          <cell r="Z214">
            <v>100832.58198197326</v>
          </cell>
          <cell r="AA214">
            <v>2146661.9761054306</v>
          </cell>
        </row>
        <row r="215">
          <cell r="B215" t="str">
            <v>6 -  RESULTADO FINANCEIRO    (6.1)</v>
          </cell>
          <cell r="G215">
            <v>767.32299999999987</v>
          </cell>
          <cell r="H215">
            <v>790.16935000000001</v>
          </cell>
          <cell r="I215">
            <v>813.84555</v>
          </cell>
          <cell r="J215">
            <v>838.04824999999994</v>
          </cell>
          <cell r="K215">
            <v>903.86186111111101</v>
          </cell>
          <cell r="L215">
            <v>959.79083332092932</v>
          </cell>
          <cell r="M215">
            <v>1018.5912</v>
          </cell>
          <cell r="N215">
            <v>1048.53685</v>
          </cell>
          <cell r="O215">
            <v>1079.4927</v>
          </cell>
          <cell r="P215">
            <v>1111.27235</v>
          </cell>
          <cell r="Q215">
            <v>1143.98505</v>
          </cell>
          <cell r="R215">
            <v>1177.7866000000001</v>
          </cell>
          <cell r="S215">
            <v>1212.5130500000002</v>
          </cell>
          <cell r="T215">
            <v>1248.3652500000001</v>
          </cell>
          <cell r="U215">
            <v>1285.2296500000002</v>
          </cell>
          <cell r="V215">
            <v>1323.2267499999998</v>
          </cell>
          <cell r="W215">
            <v>1362.2729999999999</v>
          </cell>
          <cell r="X215">
            <v>1402.5817499999998</v>
          </cell>
          <cell r="Y215">
            <v>1444.0337500000001</v>
          </cell>
          <cell r="Z215">
            <v>1486.8489499999998</v>
          </cell>
          <cell r="AA215">
            <v>22417.775744432038</v>
          </cell>
        </row>
        <row r="216">
          <cell r="B216" t="str">
            <v>6.1 - Receitas    (Transp. Qd. 2B)</v>
          </cell>
          <cell r="G216">
            <v>767.32299999999987</v>
          </cell>
          <cell r="H216">
            <v>790.16935000000001</v>
          </cell>
          <cell r="I216">
            <v>813.84555</v>
          </cell>
          <cell r="J216">
            <v>838.04824999999994</v>
          </cell>
          <cell r="K216">
            <v>903.86186111111101</v>
          </cell>
          <cell r="L216">
            <v>959.79083332092932</v>
          </cell>
          <cell r="M216">
            <v>1018.5912</v>
          </cell>
          <cell r="N216">
            <v>1048.53685</v>
          </cell>
          <cell r="O216">
            <v>1079.4927</v>
          </cell>
          <cell r="P216">
            <v>1111.27235</v>
          </cell>
          <cell r="Q216">
            <v>1143.98505</v>
          </cell>
          <cell r="R216">
            <v>1177.7866000000001</v>
          </cell>
          <cell r="S216">
            <v>1212.5130500000002</v>
          </cell>
          <cell r="T216">
            <v>1248.3652500000001</v>
          </cell>
          <cell r="U216">
            <v>1285.2296500000002</v>
          </cell>
          <cell r="V216">
            <v>1323.2267499999998</v>
          </cell>
          <cell r="W216">
            <v>1362.2729999999999</v>
          </cell>
          <cell r="X216">
            <v>1402.5817499999998</v>
          </cell>
          <cell r="Y216">
            <v>1444.0337500000001</v>
          </cell>
          <cell r="Z216">
            <v>1486.8489499999998</v>
          </cell>
          <cell r="AA216">
            <v>22417.775744432038</v>
          </cell>
        </row>
        <row r="217">
          <cell r="B217" t="str">
            <v>7 -  RESULTADO OPERACIONAL    (5 + 6)</v>
          </cell>
          <cell r="G217">
            <v>75052.839802827628</v>
          </cell>
          <cell r="H217">
            <v>87041.859700696208</v>
          </cell>
          <cell r="I217">
            <v>87103.796865925542</v>
          </cell>
          <cell r="J217">
            <v>88194.105387262884</v>
          </cell>
          <cell r="K217">
            <v>96851.056127163087</v>
          </cell>
          <cell r="L217">
            <v>73811.464569046904</v>
          </cell>
          <cell r="M217">
            <v>89484.300766551634</v>
          </cell>
          <cell r="N217">
            <v>97999.96550975267</v>
          </cell>
          <cell r="O217">
            <v>103587.67838096734</v>
          </cell>
          <cell r="P217">
            <v>110972.6107985415</v>
          </cell>
          <cell r="Q217">
            <v>119526.85009643136</v>
          </cell>
          <cell r="R217">
            <v>124128.1834622466</v>
          </cell>
          <cell r="S217">
            <v>127119.16866804539</v>
          </cell>
          <cell r="T217">
            <v>122303.85015845583</v>
          </cell>
          <cell r="U217">
            <v>119741.57660208714</v>
          </cell>
          <cell r="V217">
            <v>126378.08870405254</v>
          </cell>
          <cell r="W217">
            <v>133352.89682074718</v>
          </cell>
          <cell r="X217">
            <v>140557.29935309797</v>
          </cell>
          <cell r="Y217">
            <v>143552.72914399026</v>
          </cell>
          <cell r="Z217">
            <v>102319.43093197326</v>
          </cell>
          <cell r="AA217">
            <v>2169079.7518498627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75052.839802827628</v>
          </cell>
          <cell r="H219">
            <v>87041.859700696208</v>
          </cell>
          <cell r="I219">
            <v>87103.796865925542</v>
          </cell>
          <cell r="J219">
            <v>88194.105387262884</v>
          </cell>
          <cell r="K219">
            <v>96851.056127163087</v>
          </cell>
          <cell r="L219">
            <v>73811.464569046904</v>
          </cell>
          <cell r="M219">
            <v>89484.300766551634</v>
          </cell>
          <cell r="N219">
            <v>97999.96550975267</v>
          </cell>
          <cell r="O219">
            <v>103587.67838096734</v>
          </cell>
          <cell r="P219">
            <v>110972.6107985415</v>
          </cell>
          <cell r="Q219">
            <v>119526.85009643136</v>
          </cell>
          <cell r="R219">
            <v>124128.1834622466</v>
          </cell>
          <cell r="S219">
            <v>127119.16866804539</v>
          </cell>
          <cell r="T219">
            <v>122303.85015845583</v>
          </cell>
          <cell r="U219">
            <v>119741.57660208714</v>
          </cell>
          <cell r="V219">
            <v>126378.08870405254</v>
          </cell>
          <cell r="W219">
            <v>133352.89682074718</v>
          </cell>
          <cell r="X219">
            <v>140557.29935309797</v>
          </cell>
          <cell r="Y219">
            <v>143552.72914399026</v>
          </cell>
          <cell r="Z219">
            <v>102319.43093197326</v>
          </cell>
          <cell r="AA219">
            <v>2169079.7518498627</v>
          </cell>
        </row>
        <row r="220">
          <cell r="B220" t="str">
            <v>10- CONTRIBUIÇÃO SOCIAL (Legislação vigente)</v>
          </cell>
          <cell r="G220">
            <v>6004.2271842262089</v>
          </cell>
          <cell r="H220">
            <v>6963.3487760556991</v>
          </cell>
          <cell r="I220">
            <v>6968.303749274045</v>
          </cell>
          <cell r="J220">
            <v>7055.5284309810322</v>
          </cell>
          <cell r="K220">
            <v>7748.1712349786021</v>
          </cell>
          <cell r="L220">
            <v>5904.9730366704161</v>
          </cell>
          <cell r="M220">
            <v>7158.7440613241315</v>
          </cell>
          <cell r="N220">
            <v>7839.9972407802134</v>
          </cell>
          <cell r="O220">
            <v>8287.0142704773898</v>
          </cell>
          <cell r="P220">
            <v>8877.8088638833196</v>
          </cell>
          <cell r="Q220">
            <v>9562.1480077145097</v>
          </cell>
          <cell r="R220">
            <v>9930.2546769797318</v>
          </cell>
          <cell r="S220">
            <v>10169.533493443632</v>
          </cell>
          <cell r="T220">
            <v>9784.3080126764708</v>
          </cell>
          <cell r="U220">
            <v>9579.3261281669747</v>
          </cell>
          <cell r="V220">
            <v>10110.247096324199</v>
          </cell>
          <cell r="W220">
            <v>10668.231745659776</v>
          </cell>
          <cell r="X220">
            <v>11244.583948247842</v>
          </cell>
          <cell r="Y220">
            <v>11484.218331519223</v>
          </cell>
          <cell r="Z220">
            <v>8185.5544745578572</v>
          </cell>
          <cell r="AA220">
            <v>173526.52276394126</v>
          </cell>
        </row>
        <row r="221">
          <cell r="B221" t="str">
            <v>11- RESULTADO ANTES IMPOSTO DE RENDA    (9 - 10)</v>
          </cell>
          <cell r="G221">
            <v>69048.612618601415</v>
          </cell>
          <cell r="H221">
            <v>80078.510924640505</v>
          </cell>
          <cell r="I221">
            <v>80135.493116651502</v>
          </cell>
          <cell r="J221">
            <v>81138.576956281846</v>
          </cell>
          <cell r="K221">
            <v>89102.884892184491</v>
          </cell>
          <cell r="L221">
            <v>67906.491532376487</v>
          </cell>
          <cell r="M221">
            <v>82325.5567052275</v>
          </cell>
          <cell r="N221">
            <v>90159.968268972458</v>
          </cell>
          <cell r="O221">
            <v>95300.664110489946</v>
          </cell>
          <cell r="P221">
            <v>102094.80193465819</v>
          </cell>
          <cell r="Q221">
            <v>109964.70208871685</v>
          </cell>
          <cell r="R221">
            <v>114197.92878526686</v>
          </cell>
          <cell r="S221">
            <v>116949.63517460175</v>
          </cell>
          <cell r="T221">
            <v>112519.54214577936</v>
          </cell>
          <cell r="U221">
            <v>110162.25047392017</v>
          </cell>
          <cell r="V221">
            <v>116267.84160772835</v>
          </cell>
          <cell r="W221">
            <v>122684.6650750874</v>
          </cell>
          <cell r="X221">
            <v>129312.71540485013</v>
          </cell>
          <cell r="Y221">
            <v>132068.51081247104</v>
          </cell>
          <cell r="Z221">
            <v>94133.876457415405</v>
          </cell>
          <cell r="AA221">
            <v>1995553.2290859215</v>
          </cell>
        </row>
        <row r="222">
          <cell r="B222" t="str">
            <v>12- IMPOSTO DE RENDA (Legislação vigente)</v>
          </cell>
          <cell r="G222">
            <v>18739.2099507069</v>
          </cell>
          <cell r="H222">
            <v>21736.464925174052</v>
          </cell>
          <cell r="I222">
            <v>21751.949216481389</v>
          </cell>
          <cell r="J222">
            <v>22024.526346815721</v>
          </cell>
          <cell r="K222">
            <v>24188.764031790772</v>
          </cell>
          <cell r="L222">
            <v>18429.040739595053</v>
          </cell>
          <cell r="M222">
            <v>22347.075191637909</v>
          </cell>
          <cell r="N222">
            <v>24475.991377438164</v>
          </cell>
          <cell r="O222">
            <v>25872.919595241841</v>
          </cell>
          <cell r="P222">
            <v>27719.152699635375</v>
          </cell>
          <cell r="Q222">
            <v>29857.712524107843</v>
          </cell>
          <cell r="R222">
            <v>31008.045865561664</v>
          </cell>
          <cell r="S222">
            <v>31755.792167011346</v>
          </cell>
          <cell r="T222">
            <v>30551.962539613964</v>
          </cell>
          <cell r="U222">
            <v>29911.394150521788</v>
          </cell>
          <cell r="V222">
            <v>31570.522176013135</v>
          </cell>
          <cell r="W222">
            <v>33314.224205186794</v>
          </cell>
          <cell r="X222">
            <v>35115.324838274508</v>
          </cell>
          <cell r="Y222">
            <v>35864.18228599758</v>
          </cell>
          <cell r="Z222">
            <v>25555.8577329933</v>
          </cell>
          <cell r="AA222">
            <v>541790.11255979899</v>
          </cell>
        </row>
        <row r="223">
          <cell r="B223" t="str">
            <v>13- RESULTADO DE EXERCÍCIO    (11 - 12)</v>
          </cell>
          <cell r="G223">
            <v>50309.402667894516</v>
          </cell>
          <cell r="H223">
            <v>58342.045999466456</v>
          </cell>
          <cell r="I223">
            <v>58383.543900170116</v>
          </cell>
          <cell r="J223">
            <v>59114.050609466125</v>
          </cell>
          <cell r="K223">
            <v>64914.120860393719</v>
          </cell>
          <cell r="L223">
            <v>49477.450792781434</v>
          </cell>
          <cell r="M223">
            <v>59978.481513589591</v>
          </cell>
          <cell r="N223">
            <v>65683.976891534287</v>
          </cell>
          <cell r="O223">
            <v>69427.744515248109</v>
          </cell>
          <cell r="P223">
            <v>74375.649235022807</v>
          </cell>
          <cell r="Q223">
            <v>80106.989564609001</v>
          </cell>
          <cell r="R223">
            <v>83189.882919705196</v>
          </cell>
          <cell r="S223">
            <v>85193.843007590403</v>
          </cell>
          <cell r="T223">
            <v>81967.579606165396</v>
          </cell>
          <cell r="U223">
            <v>80250.856323398388</v>
          </cell>
          <cell r="V223">
            <v>84697.319431715208</v>
          </cell>
          <cell r="W223">
            <v>89370.440869900602</v>
          </cell>
          <cell r="X223">
            <v>94197.390566575617</v>
          </cell>
          <cell r="Y223">
            <v>96204.328526473459</v>
          </cell>
          <cell r="Z223">
            <v>68578.018724422102</v>
          </cell>
          <cell r="AA223">
            <v>1453763.1165261227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321400.16690547048</v>
          </cell>
          <cell r="H229">
            <v>330890.91209343291</v>
          </cell>
          <cell r="I229">
            <v>340662.40512075747</v>
          </cell>
          <cell r="J229">
            <v>350722.96549345105</v>
          </cell>
          <cell r="K229">
            <v>361081.1596878331</v>
          </cell>
          <cell r="L229">
            <v>371745.80849494436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2076503.4177958893</v>
          </cell>
        </row>
        <row r="230">
          <cell r="B230" t="str">
            <v>1.1 - Operacionais    (1.1.1 + 1.1.2)</v>
          </cell>
          <cell r="G230">
            <v>321400.16690547048</v>
          </cell>
          <cell r="H230">
            <v>330890.91209343291</v>
          </cell>
          <cell r="I230">
            <v>340662.40512075747</v>
          </cell>
          <cell r="J230">
            <v>350722.96549345105</v>
          </cell>
          <cell r="K230">
            <v>361081.1596878331</v>
          </cell>
          <cell r="L230">
            <v>371745.80849494436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2076503.4177958893</v>
          </cell>
        </row>
        <row r="231">
          <cell r="B231" t="str">
            <v>1.1.1 - Receitas de  Pedágios    (Transp. Qd.2.1.1.2)</v>
          </cell>
          <cell r="G231">
            <v>306095.39705282904</v>
          </cell>
          <cell r="H231">
            <v>315134.20199374564</v>
          </cell>
          <cell r="I231">
            <v>324440.38582929282</v>
          </cell>
          <cell r="J231">
            <v>334021.87189852481</v>
          </cell>
          <cell r="K231">
            <v>343886.81875031727</v>
          </cell>
          <cell r="L231">
            <v>354043.62713804224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1977622.3026627516</v>
          </cell>
        </row>
        <row r="232">
          <cell r="B232" t="str">
            <v>1.1.2 - Outras Receitas Operacionais    (calculado 2.1.2.)</v>
          </cell>
          <cell r="G232">
            <v>15304.769852641453</v>
          </cell>
          <cell r="H232">
            <v>15756.710099687283</v>
          </cell>
          <cell r="I232">
            <v>16222.019291464641</v>
          </cell>
          <cell r="J232">
            <v>16701.093594926242</v>
          </cell>
          <cell r="K232">
            <v>17194.340937515863</v>
          </cell>
          <cell r="L232">
            <v>17702.181356902114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98881.115133137602</v>
          </cell>
        </row>
        <row r="233">
          <cell r="B233" t="str">
            <v>2 -  DEDUÇÕES DA RECEITA    (2.1)</v>
          </cell>
          <cell r="G233">
            <v>27801.114437323198</v>
          </cell>
          <cell r="H233">
            <v>28622.063896081949</v>
          </cell>
          <cell r="I233">
            <v>29467.29804294552</v>
          </cell>
          <cell r="J233">
            <v>30337.536515183514</v>
          </cell>
          <cell r="K233">
            <v>31233.520312997567</v>
          </cell>
          <cell r="L233">
            <v>32156.012434812685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179617.54563934443</v>
          </cell>
        </row>
        <row r="234">
          <cell r="B234" t="str">
            <v>2.1 - Tributos sobre Faturamento    (2.1.1+ .... + 2.1.4)</v>
          </cell>
          <cell r="G234">
            <v>27801.114437323198</v>
          </cell>
          <cell r="H234">
            <v>28622.063896081949</v>
          </cell>
          <cell r="I234">
            <v>29467.29804294552</v>
          </cell>
          <cell r="J234">
            <v>30337.536515183514</v>
          </cell>
          <cell r="K234">
            <v>31233.520312997567</v>
          </cell>
          <cell r="L234">
            <v>32156.012434812685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179617.54563934443</v>
          </cell>
        </row>
        <row r="235">
          <cell r="B235" t="str">
            <v>2.1.1 - I.S.S    (transp. Qd  1.3.)</v>
          </cell>
          <cell r="G235">
            <v>16070.008345273525</v>
          </cell>
          <cell r="H235">
            <v>16544.545604671646</v>
          </cell>
          <cell r="I235">
            <v>17033.120256037873</v>
          </cell>
          <cell r="J235">
            <v>17536.148274672552</v>
          </cell>
          <cell r="K235">
            <v>18054.057984391657</v>
          </cell>
          <cell r="L235">
            <v>18587.290424747218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103825.17088979448</v>
          </cell>
        </row>
        <row r="236">
          <cell r="B236" t="str">
            <v>2.1.2 - Cofins    (transp. Qd 1.3.)</v>
          </cell>
          <cell r="G236">
            <v>9642.0050071641144</v>
          </cell>
          <cell r="H236">
            <v>9926.727362802987</v>
          </cell>
          <cell r="I236">
            <v>10219.872153622724</v>
          </cell>
          <cell r="J236">
            <v>10521.68896480353</v>
          </cell>
          <cell r="K236">
            <v>10832.434790634992</v>
          </cell>
          <cell r="L236">
            <v>11152.37425484833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62295.102533876678</v>
          </cell>
        </row>
        <row r="237">
          <cell r="B237" t="str">
            <v>2.1.3 - Pis / Pasep    (transp. Qd 1.3.)</v>
          </cell>
          <cell r="G237">
            <v>2089.1010848855581</v>
          </cell>
          <cell r="H237">
            <v>2150.7909286073136</v>
          </cell>
          <cell r="I237">
            <v>2214.3056332849233</v>
          </cell>
          <cell r="J237">
            <v>2279.6992757074318</v>
          </cell>
          <cell r="K237">
            <v>2347.0275379709151</v>
          </cell>
          <cell r="L237">
            <v>2416.347755217138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13497.272215673278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293599.0524681473</v>
          </cell>
          <cell r="H239">
            <v>302268.84819735098</v>
          </cell>
          <cell r="I239">
            <v>311195.10707781196</v>
          </cell>
          <cell r="J239">
            <v>320385.42897826753</v>
          </cell>
          <cell r="K239">
            <v>329847.63937483553</v>
          </cell>
          <cell r="L239">
            <v>339589.79606013169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1896885.8721565448</v>
          </cell>
        </row>
        <row r="240">
          <cell r="B240" t="str">
            <v>4 -  DESPESAS    (4.1)</v>
          </cell>
          <cell r="G240">
            <v>60323.180956487202</v>
          </cell>
          <cell r="H240">
            <v>60656.954226152586</v>
          </cell>
          <cell r="I240">
            <v>61000.614853164581</v>
          </cell>
          <cell r="J240">
            <v>61354.441892964998</v>
          </cell>
          <cell r="K240">
            <v>61718.736625882979</v>
          </cell>
          <cell r="L240">
            <v>62093.809276414955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367147.73783106735</v>
          </cell>
        </row>
        <row r="241">
          <cell r="B241" t="str">
            <v>4.1 - Operacionais    (4.1.1+ .... + 4.1.10)</v>
          </cell>
          <cell r="G241">
            <v>60323.180956487202</v>
          </cell>
          <cell r="H241">
            <v>60656.954226152586</v>
          </cell>
          <cell r="I241">
            <v>61000.614853164581</v>
          </cell>
          <cell r="J241">
            <v>61354.441892964998</v>
          </cell>
          <cell r="K241">
            <v>61718.736625882979</v>
          </cell>
          <cell r="L241">
            <v>62093.809276414955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367147.73783106735</v>
          </cell>
        </row>
        <row r="242">
          <cell r="B242" t="str">
            <v>4.1.1  -  Pessoal e Administradores    (Transp. Qd. 1.3.)</v>
          </cell>
          <cell r="G242">
            <v>28454.0592</v>
          </cell>
          <cell r="H242">
            <v>28454.0592</v>
          </cell>
          <cell r="I242">
            <v>28454.0592</v>
          </cell>
          <cell r="J242">
            <v>28454.0592</v>
          </cell>
          <cell r="K242">
            <v>28454.0592</v>
          </cell>
          <cell r="L242">
            <v>28454.0592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170724.35519999999</v>
          </cell>
        </row>
        <row r="243">
          <cell r="B243" t="str">
            <v>4.1.2  -  Conservação de Rotina    (Transp. Qd. 1.3.)</v>
          </cell>
          <cell r="G243">
            <v>8903.44235682</v>
          </cell>
          <cell r="H243">
            <v>8903.44235682</v>
          </cell>
          <cell r="I243">
            <v>8903.44235682</v>
          </cell>
          <cell r="J243">
            <v>8903.44235682</v>
          </cell>
          <cell r="K243">
            <v>8903.44235682</v>
          </cell>
          <cell r="L243">
            <v>8903.44235682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53420.65414092</v>
          </cell>
        </row>
        <row r="244">
          <cell r="B244" t="str">
            <v>4.1.3  -  Consumo    (Transp. Qd. 1.3.)</v>
          </cell>
          <cell r="G244">
            <v>2570.5607999999997</v>
          </cell>
          <cell r="H244">
            <v>2570.5607999999997</v>
          </cell>
          <cell r="I244">
            <v>2570.5607999999997</v>
          </cell>
          <cell r="J244">
            <v>2570.5607999999997</v>
          </cell>
          <cell r="K244">
            <v>2570.5607999999997</v>
          </cell>
          <cell r="L244">
            <v>2570.5607999999997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15423.364799999998</v>
          </cell>
        </row>
        <row r="245">
          <cell r="B245" t="str">
            <v>4.1.4  -  Transportes    (Transp. Qd. 1.3.)</v>
          </cell>
          <cell r="G245">
            <v>2174.5582800000002</v>
          </cell>
          <cell r="H245">
            <v>2174.5582800000002</v>
          </cell>
          <cell r="I245">
            <v>2174.5582800000002</v>
          </cell>
          <cell r="J245">
            <v>2174.5582800000002</v>
          </cell>
          <cell r="K245">
            <v>2174.5582800000002</v>
          </cell>
          <cell r="L245">
            <v>2174.5582800000002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13047.349680000003</v>
          </cell>
        </row>
        <row r="246">
          <cell r="B246" t="str">
            <v>4.1.5  -  Diversas    (Transp. Qd. 1.3.)</v>
          </cell>
          <cell r="G246">
            <v>4922.5145966549198</v>
          </cell>
          <cell r="H246">
            <v>4922.5145966549198</v>
          </cell>
          <cell r="I246">
            <v>4922.5145966549198</v>
          </cell>
          <cell r="J246">
            <v>4922.5145966549198</v>
          </cell>
          <cell r="K246">
            <v>4922.5145966549198</v>
          </cell>
          <cell r="L246">
            <v>4922.5145966549198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29535.087579929521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2940.7460800004892</v>
          </cell>
          <cell r="H248">
            <v>2985.8392082206979</v>
          </cell>
          <cell r="I248">
            <v>3032.2800172151874</v>
          </cell>
          <cell r="J248">
            <v>3080.0946682877529</v>
          </cell>
          <cell r="K248">
            <v>3129.3238749839456</v>
          </cell>
          <cell r="L248">
            <v>3180.0095595176181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18348.293408225691</v>
          </cell>
        </row>
        <row r="249">
          <cell r="B249" t="str">
            <v xml:space="preserve">4.1.8  -  Garantias  (transp. Qd 1.3.)  </v>
          </cell>
          <cell r="G249">
            <v>715.29463584767427</v>
          </cell>
          <cell r="H249">
            <v>719.25242165398322</v>
          </cell>
          <cell r="I249">
            <v>723.32744885175396</v>
          </cell>
          <cell r="J249">
            <v>727.5230263987944</v>
          </cell>
          <cell r="K249">
            <v>731.84272678912623</v>
          </cell>
          <cell r="L249">
            <v>736.29022857409041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4353.5304881154225</v>
          </cell>
        </row>
        <row r="250">
          <cell r="B250" t="str">
            <v xml:space="preserve">4.1.9  -  Parc.Variável da Concessão   </v>
          </cell>
          <cell r="G250">
            <v>9642.0050071641144</v>
          </cell>
          <cell r="H250">
            <v>9926.727362802987</v>
          </cell>
          <cell r="I250">
            <v>10219.872153622724</v>
          </cell>
          <cell r="J250">
            <v>10521.68896480353</v>
          </cell>
          <cell r="K250">
            <v>10832.434790634992</v>
          </cell>
          <cell r="L250">
            <v>11152.37425484833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62295.102533876678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233275.87151166011</v>
          </cell>
          <cell r="H252">
            <v>241611.89397119838</v>
          </cell>
          <cell r="I252">
            <v>250194.49222464737</v>
          </cell>
          <cell r="J252">
            <v>259030.98708530253</v>
          </cell>
          <cell r="K252">
            <v>268128.90274895256</v>
          </cell>
          <cell r="L252">
            <v>277495.98678371671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1529738.1343254775</v>
          </cell>
        </row>
        <row r="253">
          <cell r="B253" t="str">
            <v>6 -  RESULTADO FINANCEIRO    (6.1)</v>
          </cell>
          <cell r="G253">
            <v>1530.4769852641452</v>
          </cell>
          <cell r="H253">
            <v>1575.6710099687282</v>
          </cell>
          <cell r="I253">
            <v>1622.2019291464642</v>
          </cell>
          <cell r="J253">
            <v>1670.1093594926242</v>
          </cell>
          <cell r="K253">
            <v>1719.4340937515863</v>
          </cell>
          <cell r="L253">
            <v>1770.2181356902113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9888.1115133137591</v>
          </cell>
        </row>
        <row r="254">
          <cell r="B254" t="str">
            <v>6.1 - Receitas    (Transp. Qd. 2B)</v>
          </cell>
          <cell r="G254">
            <v>1530.4769852641452</v>
          </cell>
          <cell r="H254">
            <v>1575.6710099687282</v>
          </cell>
          <cell r="I254">
            <v>1622.2019291464642</v>
          </cell>
          <cell r="J254">
            <v>1670.1093594926242</v>
          </cell>
          <cell r="K254">
            <v>1719.4340937515863</v>
          </cell>
          <cell r="L254">
            <v>1770.2181356902113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9888.1115133137591</v>
          </cell>
        </row>
        <row r="255">
          <cell r="B255" t="str">
            <v>7 -  RESULTADO OPERACIONAL    (5 + 6)</v>
          </cell>
          <cell r="G255">
            <v>234806.34849692424</v>
          </cell>
          <cell r="H255">
            <v>243187.56498116712</v>
          </cell>
          <cell r="I255">
            <v>251816.69415379383</v>
          </cell>
          <cell r="J255">
            <v>260701.09644479517</v>
          </cell>
          <cell r="K255">
            <v>269848.33684270416</v>
          </cell>
          <cell r="L255">
            <v>279266.20491940691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1539626.2458387914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234806.34849692424</v>
          </cell>
          <cell r="H257">
            <v>243187.56498116712</v>
          </cell>
          <cell r="I257">
            <v>251816.69415379383</v>
          </cell>
          <cell r="J257">
            <v>260701.09644479517</v>
          </cell>
          <cell r="K257">
            <v>269848.33684270416</v>
          </cell>
          <cell r="L257">
            <v>279266.20491940691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1539626.2458387914</v>
          </cell>
        </row>
        <row r="258">
          <cell r="B258" t="str">
            <v>10- CONTRIBUIÇÃO SOCIAL (Legislação vigente)</v>
          </cell>
          <cell r="G258">
            <v>18784.507879753939</v>
          </cell>
          <cell r="H258">
            <v>19455.005198493371</v>
          </cell>
          <cell r="I258">
            <v>20145.335532303507</v>
          </cell>
          <cell r="J258">
            <v>20856.087715583613</v>
          </cell>
          <cell r="K258">
            <v>21587.866947416333</v>
          </cell>
          <cell r="L258">
            <v>22341.296393552555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123170.09966710332</v>
          </cell>
        </row>
        <row r="259">
          <cell r="B259" t="str">
            <v>11- RESULTADO ANTES IMPOSTO DE RENDA    (9 - 10)</v>
          </cell>
          <cell r="G259">
            <v>216021.8406171703</v>
          </cell>
          <cell r="H259">
            <v>223732.55978267375</v>
          </cell>
          <cell r="I259">
            <v>231671.3586214903</v>
          </cell>
          <cell r="J259">
            <v>239845.00872921155</v>
          </cell>
          <cell r="K259">
            <v>248260.46989528782</v>
          </cell>
          <cell r="L259">
            <v>256924.90852585435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1416456.1461716881</v>
          </cell>
        </row>
        <row r="260">
          <cell r="B260" t="str">
            <v>12- IMPOSTO DE RENDA (Legislação vigente)</v>
          </cell>
          <cell r="G260">
            <v>58677.58712423106</v>
          </cell>
          <cell r="H260">
            <v>60772.891245291772</v>
          </cell>
          <cell r="I260">
            <v>62930.173538448449</v>
          </cell>
          <cell r="J260">
            <v>65151.274111198793</v>
          </cell>
          <cell r="K260">
            <v>67438.084210676039</v>
          </cell>
          <cell r="L260">
            <v>69792.551229851728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384762.56145969784</v>
          </cell>
        </row>
        <row r="261">
          <cell r="B261" t="str">
            <v>13- RESULTADO DE EXERCÍCIO    (11 - 12)</v>
          </cell>
          <cell r="G261">
            <v>157344.25349293923</v>
          </cell>
          <cell r="H261">
            <v>162959.66853738198</v>
          </cell>
          <cell r="I261">
            <v>168741.18508304184</v>
          </cell>
          <cell r="J261">
            <v>174693.73461801276</v>
          </cell>
          <cell r="K261">
            <v>180822.3856846118</v>
          </cell>
          <cell r="L261">
            <v>187132.35729600262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1031693.5847119903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161905.15299999999</v>
          </cell>
          <cell r="H267">
            <v>166725.73285</v>
          </cell>
          <cell r="I267">
            <v>171721.41105</v>
          </cell>
          <cell r="J267">
            <v>176828.18075</v>
          </cell>
          <cell r="K267">
            <v>190305.67908333329</v>
          </cell>
          <cell r="L267">
            <v>202812.34099750678</v>
          </cell>
          <cell r="M267">
            <v>214922.7432</v>
          </cell>
          <cell r="N267">
            <v>221241.27535000001</v>
          </cell>
          <cell r="O267">
            <v>227772.95969999998</v>
          </cell>
          <cell r="P267">
            <v>234478.46585000001</v>
          </cell>
          <cell r="Q267">
            <v>241380.84555</v>
          </cell>
          <cell r="R267">
            <v>248512.97260000001</v>
          </cell>
          <cell r="S267">
            <v>255840.25355000005</v>
          </cell>
          <cell r="T267">
            <v>263405.06774999999</v>
          </cell>
          <cell r="U267">
            <v>271183.45615000004</v>
          </cell>
          <cell r="V267">
            <v>279200.84424999997</v>
          </cell>
          <cell r="W267">
            <v>287439.60299999994</v>
          </cell>
          <cell r="X267">
            <v>295944.74924999999</v>
          </cell>
          <cell r="Y267">
            <v>304691.12125000003</v>
          </cell>
          <cell r="Z267">
            <v>313725.12845000002</v>
          </cell>
          <cell r="AA267">
            <v>4730037.9836308397</v>
          </cell>
        </row>
        <row r="268">
          <cell r="B268" t="str">
            <v>1.1.  RECEITAS     (1.1.1.+ ... + 1.1.4)</v>
          </cell>
          <cell r="G268">
            <v>161905.15299999999</v>
          </cell>
          <cell r="H268">
            <v>166725.73285</v>
          </cell>
          <cell r="I268">
            <v>171721.41105</v>
          </cell>
          <cell r="J268">
            <v>176828.18075</v>
          </cell>
          <cell r="K268">
            <v>190305.67908333329</v>
          </cell>
          <cell r="L268">
            <v>202812.34099750678</v>
          </cell>
          <cell r="M268">
            <v>214922.7432</v>
          </cell>
          <cell r="N268">
            <v>221241.27535000001</v>
          </cell>
          <cell r="O268">
            <v>227772.95969999998</v>
          </cell>
          <cell r="P268">
            <v>234478.46585000001</v>
          </cell>
          <cell r="Q268">
            <v>241380.84555</v>
          </cell>
          <cell r="R268">
            <v>248512.97260000001</v>
          </cell>
          <cell r="S268">
            <v>255840.25355000005</v>
          </cell>
          <cell r="T268">
            <v>263405.06774999999</v>
          </cell>
          <cell r="U268">
            <v>271183.45615000004</v>
          </cell>
          <cell r="V268">
            <v>279200.84424999997</v>
          </cell>
          <cell r="W268">
            <v>287439.60299999994</v>
          </cell>
          <cell r="X268">
            <v>295944.74924999999</v>
          </cell>
          <cell r="Y268">
            <v>304691.12125000003</v>
          </cell>
          <cell r="Z268">
            <v>313725.12845000002</v>
          </cell>
          <cell r="AA268">
            <v>4730037.9836308397</v>
          </cell>
        </row>
        <row r="269">
          <cell r="B269" t="str">
            <v>1.1.1   Receitas de Pedágio</v>
          </cell>
          <cell r="G269">
            <v>153464.59999999998</v>
          </cell>
          <cell r="H269">
            <v>158033.87</v>
          </cell>
          <cell r="I269">
            <v>162769.10999999999</v>
          </cell>
          <cell r="J269">
            <v>167609.65</v>
          </cell>
          <cell r="K269">
            <v>180772.37222222218</v>
          </cell>
          <cell r="L269">
            <v>191958.16666418585</v>
          </cell>
          <cell r="M269">
            <v>203718.24</v>
          </cell>
          <cell r="N269">
            <v>209707.37</v>
          </cell>
          <cell r="O269">
            <v>215898.53999999998</v>
          </cell>
          <cell r="P269">
            <v>222254.47</v>
          </cell>
          <cell r="Q269">
            <v>228797.01</v>
          </cell>
          <cell r="R269">
            <v>235557.32</v>
          </cell>
          <cell r="S269">
            <v>242502.61000000004</v>
          </cell>
          <cell r="T269">
            <v>249673.05000000002</v>
          </cell>
          <cell r="U269">
            <v>257045.93000000002</v>
          </cell>
          <cell r="V269">
            <v>264645.34999999998</v>
          </cell>
          <cell r="W269">
            <v>272454.59999999998</v>
          </cell>
          <cell r="X269">
            <v>280516.34999999998</v>
          </cell>
          <cell r="Y269">
            <v>288806.75</v>
          </cell>
          <cell r="Z269">
            <v>297369.78999999998</v>
          </cell>
          <cell r="AA269">
            <v>4483555.1488864077</v>
          </cell>
        </row>
        <row r="270">
          <cell r="B270" t="str">
            <v>1.1.2   Outras Receitas Operacionais</v>
          </cell>
          <cell r="G270">
            <v>7673.23</v>
          </cell>
          <cell r="H270">
            <v>7901.6935000000003</v>
          </cell>
          <cell r="I270">
            <v>8138.4555</v>
          </cell>
          <cell r="J270">
            <v>8380.4825000000001</v>
          </cell>
          <cell r="K270">
            <v>8629.4449999999979</v>
          </cell>
          <cell r="L270">
            <v>9894.3835000000017</v>
          </cell>
          <cell r="M270">
            <v>10185.912</v>
          </cell>
          <cell r="N270">
            <v>10485.3685</v>
          </cell>
          <cell r="O270">
            <v>10794.927</v>
          </cell>
          <cell r="P270">
            <v>11112.7235</v>
          </cell>
          <cell r="Q270">
            <v>11439.8505</v>
          </cell>
          <cell r="R270">
            <v>11777.866000000002</v>
          </cell>
          <cell r="S270">
            <v>12125.130500000003</v>
          </cell>
          <cell r="T270">
            <v>12483.652500000002</v>
          </cell>
          <cell r="U270">
            <v>12852.296500000002</v>
          </cell>
          <cell r="V270">
            <v>13232.2675</v>
          </cell>
          <cell r="W270">
            <v>13622.73</v>
          </cell>
          <cell r="X270">
            <v>14025.817499999999</v>
          </cell>
          <cell r="Y270">
            <v>14440.337500000001</v>
          </cell>
          <cell r="Z270">
            <v>14868.4895</v>
          </cell>
          <cell r="AA270">
            <v>224065.05899999998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767.32299999999987</v>
          </cell>
          <cell r="H272">
            <v>790.16935000000001</v>
          </cell>
          <cell r="I272">
            <v>813.84555</v>
          </cell>
          <cell r="J272">
            <v>838.04824999999994</v>
          </cell>
          <cell r="K272">
            <v>903.86186111111101</v>
          </cell>
          <cell r="L272">
            <v>959.79083332092932</v>
          </cell>
          <cell r="M272">
            <v>1018.5912</v>
          </cell>
          <cell r="N272">
            <v>1048.53685</v>
          </cell>
          <cell r="O272">
            <v>1079.4927</v>
          </cell>
          <cell r="P272">
            <v>1111.27235</v>
          </cell>
          <cell r="Q272">
            <v>1143.98505</v>
          </cell>
          <cell r="R272">
            <v>1177.7866000000001</v>
          </cell>
          <cell r="S272">
            <v>1212.5130500000002</v>
          </cell>
          <cell r="T272">
            <v>1248.3652500000001</v>
          </cell>
          <cell r="U272">
            <v>1285.2296500000002</v>
          </cell>
          <cell r="V272">
            <v>1323.2267499999998</v>
          </cell>
          <cell r="W272">
            <v>1362.2729999999999</v>
          </cell>
          <cell r="X272">
            <v>1402.5817499999998</v>
          </cell>
          <cell r="Y272">
            <v>1444.0337500000001</v>
          </cell>
          <cell r="Z272">
            <v>1486.8489499999998</v>
          </cell>
          <cell r="AA272">
            <v>22417.775744432038</v>
          </cell>
        </row>
        <row r="273">
          <cell r="B273" t="str">
            <v>2.  DESEMBOLSOS     (2.1.+ ... + 2.4)</v>
          </cell>
          <cell r="G273">
            <v>170086.33033210548</v>
          </cell>
          <cell r="H273">
            <v>233753.19683872475</v>
          </cell>
          <cell r="I273">
            <v>312144.70551846974</v>
          </cell>
          <cell r="J273">
            <v>307694.35568366124</v>
          </cell>
          <cell r="K273">
            <v>235503.1760543758</v>
          </cell>
          <cell r="L273">
            <v>103505.96189547362</v>
          </cell>
          <cell r="M273">
            <v>106944.23100098415</v>
          </cell>
          <cell r="N273">
            <v>112684.55653654577</v>
          </cell>
          <cell r="O273">
            <v>115094.16410027664</v>
          </cell>
          <cell r="P273">
            <v>119743.19007414879</v>
          </cell>
          <cell r="Q273">
            <v>140952.71595064248</v>
          </cell>
          <cell r="R273">
            <v>147497.14936635151</v>
          </cell>
          <cell r="S273">
            <v>156395.98237081309</v>
          </cell>
          <cell r="T273">
            <v>136924.21089401454</v>
          </cell>
          <cell r="U273">
            <v>133590.45103656885</v>
          </cell>
          <cell r="V273">
            <v>138127.95985679742</v>
          </cell>
          <cell r="W273">
            <v>140513.16041780566</v>
          </cell>
          <cell r="X273">
            <v>151135.00327705443</v>
          </cell>
          <cell r="Y273">
            <v>162267.19483966089</v>
          </cell>
          <cell r="Z273">
            <v>152476.25190324528</v>
          </cell>
          <cell r="AA273">
            <v>3277033.9479477201</v>
          </cell>
        </row>
        <row r="274">
          <cell r="B274" t="str">
            <v>2.1.  OPERACIONAIS     (2.1.1.+ ... + 2.1.8)</v>
          </cell>
          <cell r="G274">
            <v>72128.571337172354</v>
          </cell>
          <cell r="H274">
            <v>63941.056433326266</v>
          </cell>
          <cell r="I274">
            <v>63572.857670223006</v>
          </cell>
          <cell r="J274">
            <v>64793.077856451455</v>
          </cell>
          <cell r="K274">
            <v>65910.090651670151</v>
          </cell>
          <cell r="L274">
            <v>60761.411542435104</v>
          </cell>
          <cell r="M274">
            <v>60053.078006690943</v>
          </cell>
          <cell r="N274">
            <v>59176.475763327406</v>
          </cell>
          <cell r="O274">
            <v>59485.286224557414</v>
          </cell>
          <cell r="P274">
            <v>59655.862705630097</v>
          </cell>
          <cell r="Q274">
            <v>59983.76960382011</v>
          </cell>
          <cell r="R274">
            <v>60211.49324381011</v>
          </cell>
          <cell r="S274">
            <v>61057.944495358104</v>
          </cell>
          <cell r="T274">
            <v>67274.229266724098</v>
          </cell>
          <cell r="U274">
            <v>74710.903962880097</v>
          </cell>
          <cell r="V274">
            <v>75485.022059460112</v>
          </cell>
          <cell r="W274">
            <v>76648.584566959107</v>
          </cell>
          <cell r="X274">
            <v>76437.109465532092</v>
          </cell>
          <cell r="Y274">
            <v>77376.071597144095</v>
          </cell>
          <cell r="Z274">
            <v>78903.27166069411</v>
          </cell>
          <cell r="AA274">
            <v>1337566.1681138664</v>
          </cell>
        </row>
        <row r="275">
          <cell r="B275" t="str">
            <v xml:space="preserve">2.1.1.  Pessoal / Administradores   </v>
          </cell>
          <cell r="G275">
            <v>31530.224160000005</v>
          </cell>
          <cell r="H275">
            <v>31456.546200000001</v>
          </cell>
          <cell r="I275">
            <v>31715.339759999999</v>
          </cell>
          <cell r="J275">
            <v>31514.817599999998</v>
          </cell>
          <cell r="K275">
            <v>31868.450159999997</v>
          </cell>
          <cell r="L275">
            <v>30033.861000000001</v>
          </cell>
          <cell r="M275">
            <v>29833.33884</v>
          </cell>
          <cell r="N275">
            <v>29155.886760000001</v>
          </cell>
          <cell r="O275">
            <v>29055.625680000001</v>
          </cell>
          <cell r="P275">
            <v>29055.625680000001</v>
          </cell>
          <cell r="Q275">
            <v>29055.625680000001</v>
          </cell>
          <cell r="R275">
            <v>29055.625680000001</v>
          </cell>
          <cell r="S275">
            <v>29055.625680000001</v>
          </cell>
          <cell r="T275">
            <v>29055.625680000001</v>
          </cell>
          <cell r="U275">
            <v>29055.625680000001</v>
          </cell>
          <cell r="V275">
            <v>29055.625680000001</v>
          </cell>
          <cell r="W275">
            <v>29055.625680000001</v>
          </cell>
          <cell r="X275">
            <v>28454.0592</v>
          </cell>
          <cell r="Y275">
            <v>28454.0592</v>
          </cell>
          <cell r="Z275">
            <v>28454.0592</v>
          </cell>
          <cell r="AA275">
            <v>593971.27320000005</v>
          </cell>
        </row>
        <row r="276">
          <cell r="B276" t="str">
            <v xml:space="preserve">2.1.2.  Conservação de Rotina  </v>
          </cell>
          <cell r="G276">
            <v>16616.123720014613</v>
          </cell>
          <cell r="H276">
            <v>7458.3971050546133</v>
          </cell>
          <cell r="I276">
            <v>7513.0237288846138</v>
          </cell>
          <cell r="J276">
            <v>7538.7792954046135</v>
          </cell>
          <cell r="K276">
            <v>7628.7614924399986</v>
          </cell>
          <cell r="L276">
            <v>8563.0869698723072</v>
          </cell>
          <cell r="M276">
            <v>8568.2191388723077</v>
          </cell>
          <cell r="N276">
            <v>8680.1416681223072</v>
          </cell>
          <cell r="O276">
            <v>8700.7336414223046</v>
          </cell>
          <cell r="P276">
            <v>8757.5037930299968</v>
          </cell>
          <cell r="Q276">
            <v>8757.5037930299968</v>
          </cell>
          <cell r="R276">
            <v>8757.5037930299968</v>
          </cell>
          <cell r="S276">
            <v>8757.5037930299968</v>
          </cell>
          <cell r="T276">
            <v>8784.4615605599993</v>
          </cell>
          <cell r="U276">
            <v>8784.4615605599993</v>
          </cell>
          <cell r="V276">
            <v>8784.4615605599993</v>
          </cell>
          <cell r="W276">
            <v>8784.4615605599993</v>
          </cell>
          <cell r="X276">
            <v>8826.8220224400011</v>
          </cell>
          <cell r="Y276">
            <v>8903.44235682</v>
          </cell>
          <cell r="Z276">
            <v>8903.44235682</v>
          </cell>
          <cell r="AA276">
            <v>178068.83491052769</v>
          </cell>
        </row>
        <row r="277">
          <cell r="B277" t="str">
            <v xml:space="preserve">2.1.3.  Consumo   </v>
          </cell>
          <cell r="G277">
            <v>2706.2184000000002</v>
          </cell>
          <cell r="H277">
            <v>2678.1288000000004</v>
          </cell>
          <cell r="I277">
            <v>2708.6567999999997</v>
          </cell>
          <cell r="J277">
            <v>2695.8119999999999</v>
          </cell>
          <cell r="K277">
            <v>2726.3399999999997</v>
          </cell>
          <cell r="L277">
            <v>2652.0504000000001</v>
          </cell>
          <cell r="M277">
            <v>2639.2055999999998</v>
          </cell>
          <cell r="N277">
            <v>2615.5175999999997</v>
          </cell>
          <cell r="O277">
            <v>2609.0952000000002</v>
          </cell>
          <cell r="P277">
            <v>2609.0952000000002</v>
          </cell>
          <cell r="Q277">
            <v>2609.0952000000002</v>
          </cell>
          <cell r="R277">
            <v>2609.0952000000002</v>
          </cell>
          <cell r="S277">
            <v>2609.0952000000002</v>
          </cell>
          <cell r="T277">
            <v>2609.0952000000002</v>
          </cell>
          <cell r="U277">
            <v>2609.0952000000002</v>
          </cell>
          <cell r="V277">
            <v>2609.0952000000002</v>
          </cell>
          <cell r="W277">
            <v>2609.0952000000002</v>
          </cell>
          <cell r="X277">
            <v>2570.5607999999997</v>
          </cell>
          <cell r="Y277">
            <v>2570.5607999999997</v>
          </cell>
          <cell r="Z277">
            <v>2570.5607999999997</v>
          </cell>
          <cell r="AA277">
            <v>52615.46880000001</v>
          </cell>
        </row>
        <row r="278">
          <cell r="B278" t="str">
            <v>2.1.4.  Transportes</v>
          </cell>
          <cell r="G278">
            <v>2563.9840800000002</v>
          </cell>
          <cell r="H278">
            <v>2585.3680800000002</v>
          </cell>
          <cell r="I278">
            <v>2585.3680800000002</v>
          </cell>
          <cell r="J278">
            <v>2585.3680800000002</v>
          </cell>
          <cell r="K278">
            <v>2585.3680800000002</v>
          </cell>
          <cell r="L278">
            <v>2174.5582800000002</v>
          </cell>
          <cell r="M278">
            <v>2174.5582800000002</v>
          </cell>
          <cell r="N278">
            <v>2174.5582800000002</v>
          </cell>
          <cell r="O278">
            <v>2174.5582800000002</v>
          </cell>
          <cell r="P278">
            <v>2174.5582800000002</v>
          </cell>
          <cell r="Q278">
            <v>2174.5582800000002</v>
          </cell>
          <cell r="R278">
            <v>2174.5582800000002</v>
          </cell>
          <cell r="S278">
            <v>2174.5582800000002</v>
          </cell>
          <cell r="T278">
            <v>2174.5582800000002</v>
          </cell>
          <cell r="U278">
            <v>2174.5582800000002</v>
          </cell>
          <cell r="V278">
            <v>2174.5582800000002</v>
          </cell>
          <cell r="W278">
            <v>2174.5582800000002</v>
          </cell>
          <cell r="X278">
            <v>2174.5582800000002</v>
          </cell>
          <cell r="Y278">
            <v>2174.5582800000002</v>
          </cell>
          <cell r="Z278">
            <v>2174.5582800000002</v>
          </cell>
          <cell r="AA278">
            <v>45523.830599999994</v>
          </cell>
        </row>
        <row r="279">
          <cell r="B279" t="str">
            <v>2.1.5.  Diversas</v>
          </cell>
          <cell r="G279">
            <v>8330.5970557637083</v>
          </cell>
          <cell r="H279">
            <v>8265.0478325671647</v>
          </cell>
          <cell r="I279">
            <v>6953.3225466433214</v>
          </cell>
          <cell r="J279">
            <v>6311.9469386805322</v>
          </cell>
          <cell r="K279">
            <v>6545.08564101311</v>
          </cell>
          <cell r="L279">
            <v>4040.2496296578984</v>
          </cell>
          <cell r="M279">
            <v>4217.7689966549196</v>
          </cell>
          <cell r="N279">
            <v>4135.6025966549196</v>
          </cell>
          <cell r="O279">
            <v>4249.5737966549204</v>
          </cell>
          <cell r="P279">
            <v>4120.3673966549195</v>
          </cell>
          <cell r="Q279">
            <v>4182.0601966549184</v>
          </cell>
          <cell r="R279">
            <v>4101.9097966549198</v>
          </cell>
          <cell r="S279">
            <v>4217.8489966549187</v>
          </cell>
          <cell r="T279">
            <v>4090.7641966549195</v>
          </cell>
          <cell r="U279">
            <v>4255.8169966549194</v>
          </cell>
          <cell r="V279">
            <v>4279.064996654919</v>
          </cell>
          <cell r="W279">
            <v>4445.2601966549191</v>
          </cell>
          <cell r="X279">
            <v>4272.4985966549193</v>
          </cell>
          <cell r="Y279">
            <v>4439.9513966549193</v>
          </cell>
          <cell r="Z279">
            <v>4822.5145966549198</v>
          </cell>
          <cell r="AA279">
            <v>100277.25239749459</v>
          </cell>
        </row>
        <row r="280">
          <cell r="B280" t="str">
            <v>2.1.6.  Tributos s/ Faturamento</v>
          </cell>
          <cell r="G280">
            <v>5218.498493395924</v>
          </cell>
          <cell r="H280">
            <v>6154.0753527334191</v>
          </cell>
          <cell r="I280">
            <v>6267.8506107499998</v>
          </cell>
          <cell r="J280">
            <v>6454.2221362499995</v>
          </cell>
          <cell r="K280">
            <v>7458.1284168557377</v>
          </cell>
          <cell r="L280">
            <v>8785.3069720812327</v>
          </cell>
          <cell r="M280">
            <v>8178.9586083572885</v>
          </cell>
          <cell r="N280">
            <v>8075.2929802500003</v>
          </cell>
          <cell r="O280">
            <v>8313.7275604999995</v>
          </cell>
          <cell r="P280">
            <v>8558.4791827499994</v>
          </cell>
          <cell r="Q280">
            <v>8810.4009382500008</v>
          </cell>
          <cell r="R280">
            <v>9070.7404640000004</v>
          </cell>
          <cell r="S280">
            <v>9338.1630382500007</v>
          </cell>
          <cell r="T280">
            <v>16168.165871250003</v>
          </cell>
          <cell r="U280">
            <v>23393.171897249998</v>
          </cell>
          <cell r="V280">
            <v>24084.84695875</v>
          </cell>
          <cell r="W280">
            <v>24795.195899999999</v>
          </cell>
          <cell r="X280">
            <v>25529.010808750001</v>
          </cell>
          <cell r="Y280">
            <v>26283.655313750001</v>
          </cell>
          <cell r="Z280">
            <v>27062.653831749998</v>
          </cell>
          <cell r="AA280">
            <v>268000.54533592361</v>
          </cell>
        </row>
        <row r="281">
          <cell r="B281" t="str">
            <v>2.1.7.  Seguros</v>
          </cell>
          <cell r="G281">
            <v>2586.4227907981117</v>
          </cell>
          <cell r="H281">
            <v>2784.3417182990715</v>
          </cell>
          <cell r="I281">
            <v>3277.4736792730787</v>
          </cell>
          <cell r="J281">
            <v>5180.2568292975302</v>
          </cell>
          <cell r="K281">
            <v>4879.4615651200702</v>
          </cell>
          <cell r="L281">
            <v>2542.0610707039446</v>
          </cell>
          <cell r="M281">
            <v>2506.2873550008198</v>
          </cell>
          <cell r="N281">
            <v>2432.7705895121835</v>
          </cell>
          <cell r="O281">
            <v>2493.6495840621833</v>
          </cell>
          <cell r="P281">
            <v>2511.9557002871834</v>
          </cell>
          <cell r="Q281">
            <v>2544.3719937371834</v>
          </cell>
          <cell r="R281">
            <v>2609.2921155371832</v>
          </cell>
          <cell r="S281">
            <v>3091.5919450971837</v>
          </cell>
          <cell r="T281">
            <v>2632.2301290671835</v>
          </cell>
          <cell r="U281">
            <v>2690.3373392871836</v>
          </cell>
          <cell r="V281">
            <v>2762.4511652871829</v>
          </cell>
          <cell r="W281">
            <v>3064.7510504921829</v>
          </cell>
          <cell r="X281">
            <v>2925.7804507271831</v>
          </cell>
          <cell r="Y281">
            <v>2885.6074154671833</v>
          </cell>
          <cell r="Z281">
            <v>3263.4875556171833</v>
          </cell>
          <cell r="AA281">
            <v>59664.582042671005</v>
          </cell>
        </row>
        <row r="282">
          <cell r="B282" t="str">
            <v xml:space="preserve">2.1.8.  Garantias </v>
          </cell>
          <cell r="G282">
            <v>2576.5026371999998</v>
          </cell>
          <cell r="H282">
            <v>2559.1513446720001</v>
          </cell>
          <cell r="I282">
            <v>2551.822464672</v>
          </cell>
          <cell r="J282">
            <v>2511.8749768187795</v>
          </cell>
          <cell r="K282">
            <v>2218.4952962412326</v>
          </cell>
          <cell r="L282">
            <v>1970.2372201197195</v>
          </cell>
          <cell r="M282">
            <v>1934.7411878055975</v>
          </cell>
          <cell r="N282">
            <v>1906.705288788</v>
          </cell>
          <cell r="O282">
            <v>1888.3224819179998</v>
          </cell>
          <cell r="P282">
            <v>1868.2774729079999</v>
          </cell>
          <cell r="Q282">
            <v>1850.1535221479999</v>
          </cell>
          <cell r="R282">
            <v>1832.7679145880002</v>
          </cell>
          <cell r="S282">
            <v>1813.5575623260002</v>
          </cell>
          <cell r="T282">
            <v>1759.3283491920004</v>
          </cell>
          <cell r="U282">
            <v>1747.8370091279999</v>
          </cell>
          <cell r="V282">
            <v>1734.9182182080003</v>
          </cell>
          <cell r="W282">
            <v>1719.6366992520002</v>
          </cell>
          <cell r="X282">
            <v>1683.8193069599999</v>
          </cell>
          <cell r="Y282">
            <v>1664.236834452</v>
          </cell>
          <cell r="Z282">
            <v>1651.9950398520004</v>
          </cell>
          <cell r="AA282">
            <v>39444.380827249333</v>
          </cell>
        </row>
        <row r="283">
          <cell r="B283" t="str">
            <v>2.2.  INVESTIMENTOS / IMOBILIZADO     (2.2.1.+ ... + 2.2.7)</v>
          </cell>
          <cell r="G283">
            <v>58740.580000000009</v>
          </cell>
          <cell r="H283">
            <v>132062.65979916873</v>
          </cell>
          <cell r="I283">
            <v>210652.76791749129</v>
          </cell>
          <cell r="J283">
            <v>204469.91907441305</v>
          </cell>
          <cell r="K283">
            <v>127902.49561926961</v>
          </cell>
          <cell r="L283">
            <v>8405.36</v>
          </cell>
          <cell r="M283">
            <v>6896.6091813311623</v>
          </cell>
          <cell r="N283">
            <v>10514.710000000001</v>
          </cell>
          <cell r="O283">
            <v>10576.539999999999</v>
          </cell>
          <cell r="P283">
            <v>12417.75</v>
          </cell>
          <cell r="Q283">
            <v>30270.380000000005</v>
          </cell>
          <cell r="R283">
            <v>34855.700000000004</v>
          </cell>
          <cell r="S283">
            <v>41702.28</v>
          </cell>
          <cell r="T283">
            <v>17377.410000000003</v>
          </cell>
          <cell r="U283">
            <v>7220.2800000000007</v>
          </cell>
          <cell r="V283">
            <v>8554.239999999998</v>
          </cell>
          <cell r="W283">
            <v>7228.2000000000007</v>
          </cell>
          <cell r="X283">
            <v>15430.12</v>
          </cell>
          <cell r="Y283">
            <v>24373.71</v>
          </cell>
          <cell r="Z283">
            <v>26392.819650000005</v>
          </cell>
          <cell r="AA283">
            <v>996044.53124167386</v>
          </cell>
        </row>
        <row r="284">
          <cell r="B284" t="str">
            <v xml:space="preserve">2.2.1.  Ampliação Principal </v>
          </cell>
          <cell r="G284">
            <v>10026.988408385039</v>
          </cell>
          <cell r="H284">
            <v>81145.563672697564</v>
          </cell>
          <cell r="I284">
            <v>186486.52734539512</v>
          </cell>
          <cell r="J284">
            <v>174243.84125303716</v>
          </cell>
          <cell r="K284">
            <v>89018.356047460766</v>
          </cell>
          <cell r="L284">
            <v>1584.35</v>
          </cell>
          <cell r="M284">
            <v>1584.35</v>
          </cell>
          <cell r="N284">
            <v>1535.72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5468.56</v>
          </cell>
          <cell r="T284">
            <v>5468.56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556562.81672697573</v>
          </cell>
        </row>
        <row r="285">
          <cell r="B285" t="str">
            <v>2.2.2.  Demais Obras de Ampliação/Melhoramentos</v>
          </cell>
          <cell r="G285">
            <v>6937.5704751250023</v>
          </cell>
          <cell r="H285">
            <v>13541.564976124999</v>
          </cell>
          <cell r="I285">
            <v>5792.9754917499995</v>
          </cell>
          <cell r="J285">
            <v>9155.2849689999966</v>
          </cell>
          <cell r="K285">
            <v>7351.8463193300013</v>
          </cell>
          <cell r="L285">
            <v>66.241325985009098</v>
          </cell>
          <cell r="M285">
            <v>505.01632598500873</v>
          </cell>
          <cell r="N285">
            <v>923.00518000000011</v>
          </cell>
          <cell r="O285">
            <v>1402.2448899999999</v>
          </cell>
          <cell r="P285">
            <v>8257.6958599999998</v>
          </cell>
          <cell r="Q285">
            <v>22786.163700000001</v>
          </cell>
          <cell r="R285">
            <v>26932.302920000002</v>
          </cell>
          <cell r="S285">
            <v>16580.348859999998</v>
          </cell>
          <cell r="T285">
            <v>1010.2232800000008</v>
          </cell>
          <cell r="U285">
            <v>2020.450900000001</v>
          </cell>
          <cell r="V285">
            <v>1010.22</v>
          </cell>
          <cell r="W285">
            <v>1.4779999999518623E-2</v>
          </cell>
          <cell r="X285">
            <v>4767.6368800000018</v>
          </cell>
          <cell r="Y285">
            <v>13041.234499999999</v>
          </cell>
          <cell r="Z285">
            <v>16403.550000000003</v>
          </cell>
          <cell r="AA285">
            <v>158485.59163330001</v>
          </cell>
        </row>
        <row r="286">
          <cell r="B286" t="str">
            <v xml:space="preserve">2.2.3.  Equipamentos, Veiculos e Sist. Controle </v>
          </cell>
          <cell r="G286">
            <v>22147.602513459195</v>
          </cell>
          <cell r="H286">
            <v>10599.96</v>
          </cell>
          <cell r="I286">
            <v>3323.5699999999997</v>
          </cell>
          <cell r="J286">
            <v>4601.2819264577265</v>
          </cell>
          <cell r="K286">
            <v>13418.603518008696</v>
          </cell>
          <cell r="L286">
            <v>4348.9010715648383</v>
          </cell>
          <cell r="M286">
            <v>562.44000000000005</v>
          </cell>
          <cell r="N286">
            <v>254.39999999999998</v>
          </cell>
          <cell r="O286">
            <v>902.08799999999985</v>
          </cell>
          <cell r="P286">
            <v>2456</v>
          </cell>
          <cell r="Q286">
            <v>5240.9179999999997</v>
          </cell>
          <cell r="R286">
            <v>144</v>
          </cell>
          <cell r="S286">
            <v>14086.407999999999</v>
          </cell>
          <cell r="T286">
            <v>8143.96</v>
          </cell>
          <cell r="U286">
            <v>2200.3200000000002</v>
          </cell>
          <cell r="V286">
            <v>6018.8388699999987</v>
          </cell>
          <cell r="W286">
            <v>3614.0780000000004</v>
          </cell>
          <cell r="X286">
            <v>2556.7999999999997</v>
          </cell>
          <cell r="Y286">
            <v>1778.48</v>
          </cell>
          <cell r="Z286">
            <v>557.20000000000005</v>
          </cell>
          <cell r="AA286">
            <v>106955.84989949045</v>
          </cell>
        </row>
        <row r="287">
          <cell r="B287" t="str">
            <v>2.2.4.  Desapropriações</v>
          </cell>
          <cell r="G287">
            <v>0</v>
          </cell>
          <cell r="H287">
            <v>5455</v>
          </cell>
          <cell r="I287">
            <v>340</v>
          </cell>
          <cell r="J287">
            <v>0</v>
          </cell>
          <cell r="K287">
            <v>2053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7848</v>
          </cell>
        </row>
        <row r="288">
          <cell r="B288" t="str">
            <v xml:space="preserve">2.2.5.  Conservação Especial </v>
          </cell>
          <cell r="G288">
            <v>14628.41860303077</v>
          </cell>
          <cell r="H288">
            <v>21320.571150346153</v>
          </cell>
          <cell r="I288">
            <v>14709.695080346157</v>
          </cell>
          <cell r="J288">
            <v>16469.510925918152</v>
          </cell>
          <cell r="K288">
            <v>16060.689734470152</v>
          </cell>
          <cell r="L288">
            <v>2405.8676024501538</v>
          </cell>
          <cell r="M288">
            <v>4244.8028553461536</v>
          </cell>
          <cell r="N288">
            <v>7801.58482</v>
          </cell>
          <cell r="O288">
            <v>8272.2071099999994</v>
          </cell>
          <cell r="P288">
            <v>1704.0541400000011</v>
          </cell>
          <cell r="Q288">
            <v>2243.2983000000004</v>
          </cell>
          <cell r="R288">
            <v>7779.3970800000006</v>
          </cell>
          <cell r="S288">
            <v>5566.9631400000007</v>
          </cell>
          <cell r="T288">
            <v>2754.6667200000002</v>
          </cell>
          <cell r="U288">
            <v>2999.5090999999993</v>
          </cell>
          <cell r="V288">
            <v>1525.1811299999999</v>
          </cell>
          <cell r="W288">
            <v>3614.1072200000003</v>
          </cell>
          <cell r="X288">
            <v>8105.6831199999997</v>
          </cell>
          <cell r="Y288">
            <v>9553.9955000000009</v>
          </cell>
          <cell r="Z288">
            <v>9432.0696499999995</v>
          </cell>
          <cell r="AA288">
            <v>161192.27298190768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5000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5000</v>
          </cell>
        </row>
        <row r="291">
          <cell r="B291" t="str">
            <v>2.3.  DIREITO DE CONCESSÃO     (2.3.1.+ ... + 2.3.2)</v>
          </cell>
          <cell r="G291">
            <v>14473.741859999998</v>
          </cell>
          <cell r="H291">
            <v>9049.666905</v>
          </cell>
          <cell r="I291">
            <v>9198.8269650000002</v>
          </cell>
          <cell r="J291">
            <v>9351.3039750000007</v>
          </cell>
          <cell r="K291">
            <v>9753.6545166666656</v>
          </cell>
          <cell r="L291">
            <v>10005.176576773061</v>
          </cell>
          <cell r="M291">
            <v>10488.724560000001</v>
          </cell>
          <cell r="N291">
            <v>10677.382154999999</v>
          </cell>
          <cell r="O291">
            <v>10872.404009999998</v>
          </cell>
          <cell r="P291">
            <v>11072.615804999999</v>
          </cell>
          <cell r="Q291">
            <v>11278.705814999999</v>
          </cell>
          <cell r="R291">
            <v>11491.655580000001</v>
          </cell>
          <cell r="S291">
            <v>11710.432215000001</v>
          </cell>
          <cell r="T291">
            <v>11936.301074999999</v>
          </cell>
          <cell r="U291">
            <v>12168.546795</v>
          </cell>
          <cell r="V291">
            <v>12407.928524999999</v>
          </cell>
          <cell r="W291">
            <v>12653.919899999999</v>
          </cell>
          <cell r="X291">
            <v>12907.865024999999</v>
          </cell>
          <cell r="Y291">
            <v>13169.012625000001</v>
          </cell>
          <cell r="Z291">
            <v>13438.748385000001</v>
          </cell>
          <cell r="AA291">
            <v>228106.61326843977</v>
          </cell>
        </row>
        <row r="292">
          <cell r="B292" t="str">
            <v>2.3.1.  Valor Variável da Concessão</v>
          </cell>
          <cell r="G292">
            <v>4834.1348999999991</v>
          </cell>
          <cell r="H292">
            <v>4978.0669049999997</v>
          </cell>
          <cell r="I292">
            <v>5127.2269649999998</v>
          </cell>
          <cell r="J292">
            <v>5279.7039750000004</v>
          </cell>
          <cell r="K292">
            <v>5682.0545166666652</v>
          </cell>
          <cell r="L292">
            <v>6055.5765049255751</v>
          </cell>
          <cell r="M292">
            <v>6417.1245600000002</v>
          </cell>
          <cell r="N292">
            <v>6605.7821549999999</v>
          </cell>
          <cell r="O292">
            <v>6800.8040099999989</v>
          </cell>
          <cell r="P292">
            <v>7001.015805</v>
          </cell>
          <cell r="Q292">
            <v>7207.1058149999999</v>
          </cell>
          <cell r="R292">
            <v>7420.0555800000002</v>
          </cell>
          <cell r="S292">
            <v>7638.8322150000013</v>
          </cell>
          <cell r="T292">
            <v>7864.7010749999999</v>
          </cell>
          <cell r="U292">
            <v>8096.9467950000007</v>
          </cell>
          <cell r="V292">
            <v>8336.328524999999</v>
          </cell>
          <cell r="W292">
            <v>8582.3198999999986</v>
          </cell>
          <cell r="X292">
            <v>8836.2650249999988</v>
          </cell>
          <cell r="Y292">
            <v>9097.4126250000008</v>
          </cell>
          <cell r="Z292">
            <v>9367.1483850000004</v>
          </cell>
          <cell r="AA292">
            <v>141228.60623659226</v>
          </cell>
        </row>
        <row r="293">
          <cell r="B293" t="str">
            <v xml:space="preserve">2.3.2.  Valor Fixo da Concessão </v>
          </cell>
          <cell r="G293">
            <v>9639.6069599999992</v>
          </cell>
          <cell r="H293">
            <v>4071.6</v>
          </cell>
          <cell r="I293">
            <v>4071.6</v>
          </cell>
          <cell r="J293">
            <v>4071.6</v>
          </cell>
          <cell r="K293">
            <v>4071.6</v>
          </cell>
          <cell r="L293">
            <v>3949.6000718474861</v>
          </cell>
          <cell r="M293">
            <v>4071.6</v>
          </cell>
          <cell r="N293">
            <v>4071.6</v>
          </cell>
          <cell r="O293">
            <v>4071.6</v>
          </cell>
          <cell r="P293">
            <v>4071.6</v>
          </cell>
          <cell r="Q293">
            <v>4071.6</v>
          </cell>
          <cell r="R293">
            <v>4071.6</v>
          </cell>
          <cell r="S293">
            <v>4071.6</v>
          </cell>
          <cell r="T293">
            <v>4071.6</v>
          </cell>
          <cell r="U293">
            <v>4071.6</v>
          </cell>
          <cell r="V293">
            <v>4071.6</v>
          </cell>
          <cell r="W293">
            <v>4071.6</v>
          </cell>
          <cell r="X293">
            <v>4071.6</v>
          </cell>
          <cell r="Y293">
            <v>4071.6</v>
          </cell>
          <cell r="Z293">
            <v>4071.6</v>
          </cell>
          <cell r="AA293">
            <v>86878.007031847505</v>
          </cell>
        </row>
        <row r="294">
          <cell r="B294" t="str">
            <v>2.4.  DESEMBOLSOS  SOBRE O LUCRO     (2.4.1. + 2.4.2)</v>
          </cell>
          <cell r="G294">
            <v>24743.437134933109</v>
          </cell>
          <cell r="H294">
            <v>28699.813701229752</v>
          </cell>
          <cell r="I294">
            <v>28720.252965755433</v>
          </cell>
          <cell r="J294">
            <v>29080.054777796751</v>
          </cell>
          <cell r="K294">
            <v>31936.935266769375</v>
          </cell>
          <cell r="L294">
            <v>24334.01377626547</v>
          </cell>
          <cell r="M294">
            <v>29505.819252962039</v>
          </cell>
          <cell r="N294">
            <v>32315.988618218376</v>
          </cell>
          <cell r="O294">
            <v>34159.933865719227</v>
          </cell>
          <cell r="P294">
            <v>36596.961563518693</v>
          </cell>
          <cell r="Q294">
            <v>39419.860531822356</v>
          </cell>
          <cell r="R294">
            <v>40938.300542541394</v>
          </cell>
          <cell r="S294">
            <v>41925.325660454982</v>
          </cell>
          <cell r="T294">
            <v>40336.270552290436</v>
          </cell>
          <cell r="U294">
            <v>39490.720278688765</v>
          </cell>
          <cell r="V294">
            <v>41680.769272337333</v>
          </cell>
          <cell r="W294">
            <v>43982.455950846568</v>
          </cell>
          <cell r="X294">
            <v>46359.908786522348</v>
          </cell>
          <cell r="Y294">
            <v>47348.400617516803</v>
          </cell>
          <cell r="Z294">
            <v>33741.412207551155</v>
          </cell>
          <cell r="AA294">
            <v>715316.63532374031</v>
          </cell>
        </row>
        <row r="295">
          <cell r="B295" t="str">
            <v xml:space="preserve">2.4.1.  Contribuição Social  </v>
          </cell>
          <cell r="G295">
            <v>6004.2271842262089</v>
          </cell>
          <cell r="H295">
            <v>6963.3487760556991</v>
          </cell>
          <cell r="I295">
            <v>6968.303749274045</v>
          </cell>
          <cell r="J295">
            <v>7055.5284309810322</v>
          </cell>
          <cell r="K295">
            <v>7748.1712349786021</v>
          </cell>
          <cell r="L295">
            <v>5904.9730366704161</v>
          </cell>
          <cell r="M295">
            <v>7158.7440613241315</v>
          </cell>
          <cell r="N295">
            <v>7839.9972407802134</v>
          </cell>
          <cell r="O295">
            <v>8287.0142704773898</v>
          </cell>
          <cell r="P295">
            <v>8877.8088638833196</v>
          </cell>
          <cell r="Q295">
            <v>9562.1480077145097</v>
          </cell>
          <cell r="R295">
            <v>9930.2546769797318</v>
          </cell>
          <cell r="S295">
            <v>10169.533493443632</v>
          </cell>
          <cell r="T295">
            <v>9784.3080126764708</v>
          </cell>
          <cell r="U295">
            <v>9579.3261281669747</v>
          </cell>
          <cell r="V295">
            <v>10110.247096324199</v>
          </cell>
          <cell r="W295">
            <v>10668.231745659776</v>
          </cell>
          <cell r="X295">
            <v>11244.583948247842</v>
          </cell>
          <cell r="Y295">
            <v>11484.218331519223</v>
          </cell>
          <cell r="Z295">
            <v>8185.5544745578572</v>
          </cell>
          <cell r="AA295">
            <v>173526.52276394126</v>
          </cell>
        </row>
        <row r="296">
          <cell r="B296" t="str">
            <v xml:space="preserve">2.4.2.  Imposto de Renda  </v>
          </cell>
          <cell r="G296">
            <v>18739.2099507069</v>
          </cell>
          <cell r="H296">
            <v>21736.464925174052</v>
          </cell>
          <cell r="I296">
            <v>21751.949216481389</v>
          </cell>
          <cell r="J296">
            <v>22024.526346815721</v>
          </cell>
          <cell r="K296">
            <v>24188.764031790772</v>
          </cell>
          <cell r="L296">
            <v>18429.040739595053</v>
          </cell>
          <cell r="M296">
            <v>22347.075191637909</v>
          </cell>
          <cell r="N296">
            <v>24475.991377438164</v>
          </cell>
          <cell r="O296">
            <v>25872.919595241841</v>
          </cell>
          <cell r="P296">
            <v>27719.152699635375</v>
          </cell>
          <cell r="Q296">
            <v>29857.712524107843</v>
          </cell>
          <cell r="R296">
            <v>31008.045865561664</v>
          </cell>
          <cell r="S296">
            <v>31755.792167011346</v>
          </cell>
          <cell r="T296">
            <v>30551.962539613964</v>
          </cell>
          <cell r="U296">
            <v>29911.394150521788</v>
          </cell>
          <cell r="V296">
            <v>31570.522176013135</v>
          </cell>
          <cell r="W296">
            <v>33314.224205186794</v>
          </cell>
          <cell r="X296">
            <v>35115.324838274508</v>
          </cell>
          <cell r="Y296">
            <v>35864.18228599758</v>
          </cell>
          <cell r="Z296">
            <v>25555.8577329933</v>
          </cell>
          <cell r="AA296">
            <v>541790.11255979899</v>
          </cell>
        </row>
        <row r="297">
          <cell r="B297" t="str">
            <v>3.  SALDO DO CAIXA     (1 - 2)</v>
          </cell>
          <cell r="G297">
            <v>-8181.1773321054934</v>
          </cell>
          <cell r="H297">
            <v>-67027.463988724747</v>
          </cell>
          <cell r="I297">
            <v>-140423.29446846974</v>
          </cell>
          <cell r="J297">
            <v>-130866.17493366124</v>
          </cell>
          <cell r="K297">
            <v>-45197.496971042507</v>
          </cell>
          <cell r="L297">
            <v>99306.379102033156</v>
          </cell>
          <cell r="M297">
            <v>107978.51219901585</v>
          </cell>
          <cell r="N297">
            <v>108556.71881345424</v>
          </cell>
          <cell r="O297">
            <v>112678.79559972334</v>
          </cell>
          <cell r="P297">
            <v>114735.27577585122</v>
          </cell>
          <cell r="Q297">
            <v>100428.12959935752</v>
          </cell>
          <cell r="R297">
            <v>101015.82323364849</v>
          </cell>
          <cell r="S297">
            <v>99444.271179186966</v>
          </cell>
          <cell r="T297">
            <v>126480.85685598545</v>
          </cell>
          <cell r="U297">
            <v>137593.00511343119</v>
          </cell>
          <cell r="V297">
            <v>141072.88439320255</v>
          </cell>
          <cell r="W297">
            <v>146926.44258219429</v>
          </cell>
          <cell r="X297">
            <v>144809.74597294556</v>
          </cell>
          <cell r="Y297">
            <v>142423.92641033913</v>
          </cell>
          <cell r="Z297">
            <v>161248.87654675473</v>
          </cell>
          <cell r="AA297">
            <v>1453004.0356831197</v>
          </cell>
        </row>
        <row r="298">
          <cell r="B298" t="str">
            <v xml:space="preserve">4. T.I.R. (Taxa Interna de Retorno) Anual do Projeto     </v>
          </cell>
          <cell r="G298">
            <v>0.19560119711676074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322930.64389073465</v>
          </cell>
          <cell r="H303">
            <v>332466.58310340164</v>
          </cell>
          <cell r="I303">
            <v>342284.60704990395</v>
          </cell>
          <cell r="J303">
            <v>352393.07485294365</v>
          </cell>
          <cell r="K303">
            <v>362800.5937815847</v>
          </cell>
          <cell r="L303">
            <v>373516.02663063456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2086391.5293092031</v>
          </cell>
        </row>
        <row r="304">
          <cell r="B304" t="str">
            <v>1.1.  RECEITAS     (1.1.1.+ ... + 1.1.4)</v>
          </cell>
          <cell r="G304">
            <v>322930.64389073465</v>
          </cell>
          <cell r="H304">
            <v>332466.58310340164</v>
          </cell>
          <cell r="I304">
            <v>342284.60704990395</v>
          </cell>
          <cell r="J304">
            <v>352393.07485294365</v>
          </cell>
          <cell r="K304">
            <v>362800.5937815847</v>
          </cell>
          <cell r="L304">
            <v>373516.02663063456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2086391.5293092031</v>
          </cell>
        </row>
        <row r="305">
          <cell r="B305" t="str">
            <v>1.1.1   Receitas de Pedágio</v>
          </cell>
          <cell r="G305">
            <v>306095.39705282904</v>
          </cell>
          <cell r="H305">
            <v>315134.20199374564</v>
          </cell>
          <cell r="I305">
            <v>324440.38582929282</v>
          </cell>
          <cell r="J305">
            <v>334021.87189852481</v>
          </cell>
          <cell r="K305">
            <v>343886.81875031727</v>
          </cell>
          <cell r="L305">
            <v>354043.62713804224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1977622.3026627516</v>
          </cell>
        </row>
        <row r="306">
          <cell r="B306" t="str">
            <v>1.1.2   Outras Receitas Operacionais</v>
          </cell>
          <cell r="G306">
            <v>15304.769852641453</v>
          </cell>
          <cell r="H306">
            <v>15756.710099687283</v>
          </cell>
          <cell r="I306">
            <v>16222.019291464641</v>
          </cell>
          <cell r="J306">
            <v>16701.093594926242</v>
          </cell>
          <cell r="K306">
            <v>17194.340937515863</v>
          </cell>
          <cell r="L306">
            <v>17702.181356902114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98881.115133137602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1530.4769852641452</v>
          </cell>
          <cell r="H308">
            <v>1575.6710099687282</v>
          </cell>
          <cell r="I308">
            <v>1622.2019291464642</v>
          </cell>
          <cell r="J308">
            <v>1670.1093594926242</v>
          </cell>
          <cell r="K308">
            <v>1719.4340937515863</v>
          </cell>
          <cell r="L308">
            <v>1770.2181356902113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9888.1115133137591</v>
          </cell>
        </row>
        <row r="309">
          <cell r="B309" t="str">
            <v>2.  DESEMBOLSOS     (2.1.+ ... + 2.4)</v>
          </cell>
          <cell r="G309">
            <v>165586.39039779542</v>
          </cell>
          <cell r="H309">
            <v>169506.91456601967</v>
          </cell>
          <cell r="I309">
            <v>173543.42196686205</v>
          </cell>
          <cell r="J309">
            <v>177699.34023493092</v>
          </cell>
          <cell r="K309">
            <v>181978.2080969729</v>
          </cell>
          <cell r="L309">
            <v>186383.66933463194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1054697.9445972131</v>
          </cell>
        </row>
        <row r="310">
          <cell r="B310" t="str">
            <v>2.1.  OPERACIONAIS     (2.1.1.+ ... + 2.1.8)</v>
          </cell>
          <cell r="G310">
            <v>78482.290386646288</v>
          </cell>
          <cell r="H310">
            <v>79352.290759431547</v>
          </cell>
          <cell r="I310">
            <v>80248.04074248737</v>
          </cell>
          <cell r="J310">
            <v>81170.289443344984</v>
          </cell>
          <cell r="K310">
            <v>82119.822148245556</v>
          </cell>
          <cell r="L310">
            <v>83097.447456379305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484470.18093653512</v>
          </cell>
        </row>
        <row r="311">
          <cell r="B311" t="str">
            <v xml:space="preserve">2.1.1.  Pessoal / Administradores   </v>
          </cell>
          <cell r="G311">
            <v>28454.0592</v>
          </cell>
          <cell r="H311">
            <v>28454.0592</v>
          </cell>
          <cell r="I311">
            <v>28454.0592</v>
          </cell>
          <cell r="J311">
            <v>28454.0592</v>
          </cell>
          <cell r="K311">
            <v>28454.0592</v>
          </cell>
          <cell r="L311">
            <v>28454.0592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170724.35519999999</v>
          </cell>
        </row>
        <row r="312">
          <cell r="B312" t="str">
            <v xml:space="preserve">2.1.2.  Conservação de Rotina  </v>
          </cell>
          <cell r="G312">
            <v>8903.44235682</v>
          </cell>
          <cell r="H312">
            <v>8903.44235682</v>
          </cell>
          <cell r="I312">
            <v>8903.44235682</v>
          </cell>
          <cell r="J312">
            <v>8903.44235682</v>
          </cell>
          <cell r="K312">
            <v>8903.44235682</v>
          </cell>
          <cell r="L312">
            <v>8903.44235682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53420.65414092</v>
          </cell>
        </row>
        <row r="313">
          <cell r="B313" t="str">
            <v xml:space="preserve">2.1.3.  Consumo   </v>
          </cell>
          <cell r="G313">
            <v>2570.5607999999997</v>
          </cell>
          <cell r="H313">
            <v>2570.5607999999997</v>
          </cell>
          <cell r="I313">
            <v>2570.5607999999997</v>
          </cell>
          <cell r="J313">
            <v>2570.5607999999997</v>
          </cell>
          <cell r="K313">
            <v>2570.5607999999997</v>
          </cell>
          <cell r="L313">
            <v>2570.5607999999997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15423.364799999998</v>
          </cell>
        </row>
        <row r="314">
          <cell r="B314" t="str">
            <v>2.1.4.  Transportes</v>
          </cell>
          <cell r="G314">
            <v>2174.5582800000002</v>
          </cell>
          <cell r="H314">
            <v>2174.5582800000002</v>
          </cell>
          <cell r="I314">
            <v>2174.5582800000002</v>
          </cell>
          <cell r="J314">
            <v>2174.5582800000002</v>
          </cell>
          <cell r="K314">
            <v>2174.5582800000002</v>
          </cell>
          <cell r="L314">
            <v>2174.5582800000002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13047.349680000003</v>
          </cell>
        </row>
        <row r="315">
          <cell r="B315" t="str">
            <v>2.1.5.  Diversas</v>
          </cell>
          <cell r="G315">
            <v>4922.5145966549198</v>
          </cell>
          <cell r="H315">
            <v>4922.5145966549198</v>
          </cell>
          <cell r="I315">
            <v>4922.5145966549198</v>
          </cell>
          <cell r="J315">
            <v>4922.5145966549198</v>
          </cell>
          <cell r="K315">
            <v>4922.5145966549198</v>
          </cell>
          <cell r="L315">
            <v>4922.5145966549198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29535.087579929521</v>
          </cell>
        </row>
        <row r="316">
          <cell r="B316" t="str">
            <v>2.1.6.  Tributos s/ Faturamento</v>
          </cell>
          <cell r="G316">
            <v>27801.114437323198</v>
          </cell>
          <cell r="H316">
            <v>28622.063896081949</v>
          </cell>
          <cell r="I316">
            <v>29467.29804294552</v>
          </cell>
          <cell r="J316">
            <v>30337.536515183514</v>
          </cell>
          <cell r="K316">
            <v>31233.520312997567</v>
          </cell>
          <cell r="L316">
            <v>32156.012434812685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179617.54563934443</v>
          </cell>
        </row>
        <row r="317">
          <cell r="B317" t="str">
            <v>2.1.7.  Seguros</v>
          </cell>
          <cell r="G317">
            <v>2940.7460800004892</v>
          </cell>
          <cell r="H317">
            <v>2985.8392082206979</v>
          </cell>
          <cell r="I317">
            <v>3032.2800172151874</v>
          </cell>
          <cell r="J317">
            <v>3080.0946682877529</v>
          </cell>
          <cell r="K317">
            <v>3129.3238749839456</v>
          </cell>
          <cell r="L317">
            <v>3180.0095595176181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18348.293408225691</v>
          </cell>
        </row>
        <row r="318">
          <cell r="B318" t="str">
            <v xml:space="preserve">2.1.8.  Garantias </v>
          </cell>
          <cell r="G318">
            <v>715.29463584767427</v>
          </cell>
          <cell r="H318">
            <v>719.25242165398322</v>
          </cell>
          <cell r="I318">
            <v>723.32744885175396</v>
          </cell>
          <cell r="J318">
            <v>727.5230263987944</v>
          </cell>
          <cell r="K318">
            <v>731.84272678912623</v>
          </cell>
          <cell r="L318">
            <v>736.29022857409041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4353.5304881154225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9642.0050071641144</v>
          </cell>
          <cell r="H327">
            <v>9926.727362802987</v>
          </cell>
          <cell r="I327">
            <v>10219.872153622724</v>
          </cell>
          <cell r="J327">
            <v>10521.68896480353</v>
          </cell>
          <cell r="K327">
            <v>10832.434790634992</v>
          </cell>
          <cell r="L327">
            <v>11152.37425484833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62295.102533876678</v>
          </cell>
        </row>
        <row r="328">
          <cell r="B328" t="str">
            <v>2.3.1.  Valor Variável da Concessão</v>
          </cell>
          <cell r="G328">
            <v>9642.0050071641144</v>
          </cell>
          <cell r="H328">
            <v>9926.727362802987</v>
          </cell>
          <cell r="I328">
            <v>10219.872153622724</v>
          </cell>
          <cell r="J328">
            <v>10521.68896480353</v>
          </cell>
          <cell r="K328">
            <v>10832.434790634992</v>
          </cell>
          <cell r="L328">
            <v>11152.37425484833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62295.102533876678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77462.095003984999</v>
          </cell>
          <cell r="H330">
            <v>80227.896443785139</v>
          </cell>
          <cell r="I330">
            <v>83075.509070751956</v>
          </cell>
          <cell r="J330">
            <v>86007.361826782406</v>
          </cell>
          <cell r="K330">
            <v>89025.951158092372</v>
          </cell>
          <cell r="L330">
            <v>92133.84762340429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507932.66112680116</v>
          </cell>
        </row>
        <row r="331">
          <cell r="B331" t="str">
            <v xml:space="preserve">2.4.1.  Contribuição Social  </v>
          </cell>
          <cell r="G331">
            <v>18784.507879753939</v>
          </cell>
          <cell r="H331">
            <v>19455.005198493371</v>
          </cell>
          <cell r="I331">
            <v>20145.335532303507</v>
          </cell>
          <cell r="J331">
            <v>20856.087715583613</v>
          </cell>
          <cell r="K331">
            <v>21587.866947416333</v>
          </cell>
          <cell r="L331">
            <v>22341.296393552555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123170.09966710332</v>
          </cell>
        </row>
        <row r="332">
          <cell r="B332" t="str">
            <v xml:space="preserve">2.4.2.  Imposto de Renda  </v>
          </cell>
          <cell r="G332">
            <v>58677.58712423106</v>
          </cell>
          <cell r="H332">
            <v>60772.891245291772</v>
          </cell>
          <cell r="I332">
            <v>62930.173538448449</v>
          </cell>
          <cell r="J332">
            <v>65151.274111198793</v>
          </cell>
          <cell r="K332">
            <v>67438.084210676039</v>
          </cell>
          <cell r="L332">
            <v>69792.551229851728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384762.56145969784</v>
          </cell>
        </row>
        <row r="333">
          <cell r="B333" t="str">
            <v>3.  SALDO DO CAIXA     (1 - 2)</v>
          </cell>
          <cell r="G333">
            <v>157344.25349293923</v>
          </cell>
          <cell r="H333">
            <v>162959.66853738198</v>
          </cell>
          <cell r="I333">
            <v>168741.1850830419</v>
          </cell>
          <cell r="J333">
            <v>174693.73461801274</v>
          </cell>
          <cell r="K333">
            <v>180822.3856846118</v>
          </cell>
          <cell r="L333">
            <v>187132.35729600262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1031693.5847119901</v>
          </cell>
        </row>
        <row r="334">
          <cell r="B334" t="str">
            <v xml:space="preserve">4. T.I.R. (Taxa Interna de Retorno) Anual do Projeto     </v>
          </cell>
          <cell r="G334">
            <v>0.20622234876489354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fluxo de caixa"/>
      <sheetName val="fina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 PIPEWORK 1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at. destoc 0,15m"/>
      <sheetName val="desmat. destoc 0,15 a 0,30m"/>
      <sheetName val="ECT DMT 50m"/>
      <sheetName val="ECT DMT 50-200m"/>
      <sheetName val="ECT DMT 200-400m "/>
      <sheetName val="ECT DMT 400-600m  "/>
      <sheetName val="ECT DMT 600-800m"/>
      <sheetName val="ECT DMT 800-1000m "/>
      <sheetName val="ECT DMT 1000-1200m "/>
      <sheetName val="ECT DMT 1200-1400m"/>
      <sheetName val="ECT DMT 1400-1600m "/>
      <sheetName val="ECT DMT 1600-1800m"/>
      <sheetName val="ECT DMT 1800-2000m"/>
      <sheetName val="ECT DMT 2000-3000m "/>
      <sheetName val="ECT DMT 3000-5000m"/>
      <sheetName val="Compactação Aterro 95%"/>
      <sheetName val="Compactação Aterro 100% "/>
      <sheetName val="Compactação  botafora"/>
      <sheetName val="Alvenaria pedra argam"/>
      <sheetName val="Alvenaria tijolo"/>
      <sheetName val="AUXILIAR Dentes BDTC 1,00m "/>
      <sheetName val="AUXILIAR Dentes BDTC 1,20m "/>
      <sheetName val="AUXILIAR Dentes BSTC 0,60m"/>
      <sheetName val="AUXILIAR Dentes BSTC 0,80m "/>
      <sheetName val="AUXILIAR Dentes BSTC 1,00m "/>
      <sheetName val="AUXILIAR Dentes BSTC 1,20m  "/>
      <sheetName val="Usinagem CBUQ"/>
      <sheetName val="Forma comum"/>
      <sheetName val="Forma compensada resinada"/>
      <sheetName val="AUXILIAR Concreto magro"/>
      <sheetName val="AUXILIAR Concreto 10 MPa"/>
      <sheetName val="AUXILIAR Concreto 12 MPa"/>
      <sheetName val="AUXILIAR Concreto 15 MPa"/>
      <sheetName val="Concr. estr. 18 MPa Convencio"/>
      <sheetName val="AUXILIAR Concreto 22 MPa"/>
      <sheetName val="AUXILIAR Concreto 18 MPa"/>
      <sheetName val="AUXILIAR Ciclópico 12 MPa"/>
      <sheetName val="AUXILIAR Argamassa 1-3"/>
      <sheetName val="AUXILIAR Argamassa 1-4"/>
      <sheetName val="Fabricação balizador"/>
      <sheetName val="Concreto 18 MPa (mourão)"/>
      <sheetName val="Mourão esticador cerca"/>
      <sheetName val="Mourão suporte cerca"/>
      <sheetName val="AUXILIAR tubo perfurado"/>
      <sheetName val="AUXILIAR tubo poroso"/>
      <sheetName val="AUXILIAR tubo d=30cm"/>
      <sheetName val="AUXILIAR tubo d=60cm "/>
      <sheetName val="AUXILIAR tubo d=80cm"/>
      <sheetName val="AUXILIAR tubo d=1,0m "/>
      <sheetName val="AUXILIAR tubo d=1,20m"/>
      <sheetName val="Confecção Placa sinalização"/>
      <sheetName val="Confecção suporte placa sinal"/>
      <sheetName val="AUXILIAR lastro brita"/>
      <sheetName val="Compactação  manual"/>
      <sheetName val="Reaterro e compactação"/>
      <sheetName val="Escavação mecanica e reaterro"/>
      <sheetName val="Valeta VPC 01"/>
      <sheetName val="Valeta VPA 01"/>
      <sheetName val="Dreno DPS 01"/>
      <sheetName val="Dreno DPS 02"/>
      <sheetName val="Dreno DPS 07"/>
      <sheetName val="Dreno DPS 08"/>
      <sheetName val="Boca saída dreno BSD 01"/>
      <sheetName val="Boca saída dreno BSD 02"/>
      <sheetName val="Sarjeta STC 02"/>
      <sheetName val="C"/>
      <sheetName val="C.U"/>
      <sheetName val="PROJE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Equipamentos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F22"/>
      <sheetName val="F23"/>
      <sheetName val="F24"/>
      <sheetName val="F25"/>
      <sheetName val="Comparativo de Mercado "/>
      <sheetName val="Capa Simulador"/>
      <sheetName val="FLUXO + DRE  Original 20 anos"/>
      <sheetName val="Fatores 20 anos"/>
      <sheetName val="Prorrogação Fluxo 25 anos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VIAOESTE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25733.44526868036</v>
          </cell>
          <cell r="H67">
            <v>126225.66413471791</v>
          </cell>
          <cell r="I67">
            <v>0.20939254423031073</v>
          </cell>
        </row>
        <row r="68">
          <cell r="B68" t="str">
            <v>FATOR 2</v>
          </cell>
          <cell r="C68" t="str">
            <v>3ª Adequação - Investimentos</v>
          </cell>
          <cell r="G68">
            <v>1778.4553827698655</v>
          </cell>
          <cell r="H68">
            <v>8723.5389385388025</v>
          </cell>
          <cell r="I68">
            <v>0.19430100682593032</v>
          </cell>
        </row>
        <row r="69">
          <cell r="B69" t="str">
            <v>FATOR 3</v>
          </cell>
          <cell r="C69" t="str">
            <v>DIFERENÇA DE RECEITA DA SP-270</v>
          </cell>
          <cell r="G69">
            <v>-2965.2502231429698</v>
          </cell>
          <cell r="H69">
            <v>-14544.911294772615</v>
          </cell>
          <cell r="I69">
            <v>0.19164958126844359</v>
          </cell>
        </row>
        <row r="70">
          <cell r="B70" t="str">
            <v>FATOR 4</v>
          </cell>
          <cell r="C70" t="str">
            <v>DIFERENÇA DE RECEITA DA SP-075 X SP-270</v>
          </cell>
          <cell r="G70">
            <v>-1208.6874455252214</v>
          </cell>
          <cell r="H70">
            <v>-5928.7582346543904</v>
          </cell>
          <cell r="I70">
            <v>0.19260923388099299</v>
          </cell>
        </row>
        <row r="71">
          <cell r="B71" t="str">
            <v>FATOR 5</v>
          </cell>
          <cell r="C71" t="str">
            <v>Alteração de ISS-QN</v>
          </cell>
          <cell r="G71">
            <v>-9731.3297676935636</v>
          </cell>
          <cell r="H71">
            <v>-47733.350510048556</v>
          </cell>
          <cell r="I71">
            <v>0.18785617026087006</v>
          </cell>
        </row>
        <row r="72">
          <cell r="B72" t="str">
            <v>FATOR 6</v>
          </cell>
          <cell r="C72" t="str">
            <v>Majoração da COFINS</v>
          </cell>
          <cell r="G72">
            <v>-4562.4934014118271</v>
          </cell>
          <cell r="H72">
            <v>-22379.582434086136</v>
          </cell>
          <cell r="I72">
            <v>0.19076783767096686</v>
          </cell>
        </row>
        <row r="73">
          <cell r="B73" t="str">
            <v>FATOR 7</v>
          </cell>
          <cell r="C73">
            <v>0</v>
          </cell>
          <cell r="G73">
            <v>5.5798919494794395E-8</v>
          </cell>
          <cell r="H73">
            <v>2.7370045470756614E-7</v>
          </cell>
          <cell r="I73">
            <v>0.19327037557252341</v>
          </cell>
        </row>
        <row r="74">
          <cell r="B74" t="str">
            <v>FATOR 7</v>
          </cell>
          <cell r="C74" t="str">
            <v>DIFERENÇA PELO NÃO INÍCIO DA OPERAÇÃO DAS MARGINAIS - SP 280</v>
          </cell>
          <cell r="G74">
            <v>-19567.903452309554</v>
          </cell>
          <cell r="H74">
            <v>-95982.935172616155</v>
          </cell>
          <cell r="I74">
            <v>0.18293804140810907</v>
          </cell>
        </row>
        <row r="75">
          <cell r="B75" t="str">
            <v>FATOR 8</v>
          </cell>
          <cell r="C75" t="str">
            <v>4ª Adequação - Investimentos</v>
          </cell>
          <cell r="G75">
            <v>26590.71447300016</v>
          </cell>
          <cell r="H75">
            <v>130430.6733562856</v>
          </cell>
          <cell r="I75">
            <v>0.20829608837028563</v>
          </cell>
        </row>
        <row r="76">
          <cell r="B76" t="str">
            <v>FATOR 9</v>
          </cell>
          <cell r="C76" t="str">
            <v>REGIME TARIFÁRIO ESPECIAL DAS MARGINAIS DA SP-280</v>
          </cell>
          <cell r="G76">
            <v>-16534.230355471744</v>
          </cell>
          <cell r="H76">
            <v>-81102.401399626498</v>
          </cell>
          <cell r="I76">
            <v>0.18390646773845529</v>
          </cell>
        </row>
        <row r="77">
          <cell r="B77" t="str">
            <v>FATOR 10</v>
          </cell>
          <cell r="C77" t="str">
            <v>DIFERENÇA DE RECEITA DA SP-075 X SP-270 - 2</v>
          </cell>
          <cell r="G77">
            <v>-633.74691018944065</v>
          </cell>
          <cell r="H77">
            <v>-3108.6053109782379</v>
          </cell>
          <cell r="I77">
            <v>0.19292347618797812</v>
          </cell>
        </row>
        <row r="78">
          <cell r="B78" t="str">
            <v>FATOR 11</v>
          </cell>
          <cell r="C78" t="str">
            <v>DIFERENÇA DE RECEITA PELA POSTERGAÇÃO DA DUPLICAÇÃO</v>
          </cell>
          <cell r="G78">
            <v>-5701.1889491448674</v>
          </cell>
          <cell r="H78">
            <v>-27965.021937392106</v>
          </cell>
          <cell r="I78">
            <v>0.19012072224241236</v>
          </cell>
        </row>
        <row r="79">
          <cell r="B79" t="str">
            <v>FATOR 12</v>
          </cell>
          <cell r="C79" t="str">
            <v>DIFERENÇA DE IGPM 2003 - RECEITA REAL</v>
          </cell>
          <cell r="G79">
            <v>-688.00404272528317</v>
          </cell>
          <cell r="H79">
            <v>-3374.7431140153412</v>
          </cell>
          <cell r="I79">
            <v>0.19289373267658125</v>
          </cell>
        </row>
        <row r="80">
          <cell r="B80" t="str">
            <v>FATOR 14</v>
          </cell>
          <cell r="C80">
            <v>0</v>
          </cell>
          <cell r="G80">
            <v>5.5798919494794395E-8</v>
          </cell>
          <cell r="H80">
            <v>2.7370045470756614E-7</v>
          </cell>
          <cell r="I80">
            <v>0.19327037557252341</v>
          </cell>
        </row>
        <row r="81">
          <cell r="B81" t="str">
            <v>FATOR 13</v>
          </cell>
          <cell r="C81" t="str">
            <v>5ª Adequação - Investimentos</v>
          </cell>
          <cell r="G81">
            <v>-2176.5888463964843</v>
          </cell>
          <cell r="H81">
            <v>-10676.431772584985</v>
          </cell>
          <cell r="I81">
            <v>0.19208059764202703</v>
          </cell>
        </row>
        <row r="82">
          <cell r="B82" t="str">
            <v>TOTAL GERAL</v>
          </cell>
          <cell r="G82">
            <v>-9666.8082694489713</v>
          </cell>
          <cell r="H82">
            <v>-47416.864750685309</v>
          </cell>
          <cell r="I82">
            <v>0.18645436637078908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25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0.19327037557252341</v>
          </cell>
        </row>
        <row r="98">
          <cell r="B98" t="str">
            <v>TIR Resultante dos Desequilibrio no Contrato Original (ao ano)</v>
          </cell>
          <cell r="J98">
            <v>0.18645436637078908</v>
          </cell>
        </row>
        <row r="100">
          <cell r="B100" t="str">
            <v>Diferença entre a TIR Original x TIR Desequilibrios</v>
          </cell>
          <cell r="J100">
            <v>-6.8160092017343354E-3</v>
          </cell>
        </row>
        <row r="102">
          <cell r="B102" t="str">
            <v>TIR Resultante das Alternativas Utilizadas para o Reequilibrio (ao ano)</v>
          </cell>
          <cell r="J102">
            <v>0.19360997399325544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5.5798919494794395E-8</v>
          </cell>
          <cell r="G136">
            <v>0.19327037557252341</v>
          </cell>
          <cell r="H136">
            <v>-146068.54176000002</v>
          </cell>
          <cell r="I136">
            <v>-163024.19148499999</v>
          </cell>
          <cell r="J136">
            <v>-95881.515604999979</v>
          </cell>
          <cell r="K136">
            <v>39032.087509999998</v>
          </cell>
          <cell r="L136">
            <v>106526.57626999999</v>
          </cell>
          <cell r="M136">
            <v>106644.66430999996</v>
          </cell>
          <cell r="N136">
            <v>109145.42567499998</v>
          </cell>
          <cell r="O136">
            <v>104084.74404999999</v>
          </cell>
          <cell r="P136">
            <v>100262.04817999998</v>
          </cell>
          <cell r="Q136">
            <v>123874.85308500002</v>
          </cell>
          <cell r="R136">
            <v>101005.17119000001</v>
          </cell>
          <cell r="S136">
            <v>136260.60897500001</v>
          </cell>
          <cell r="T136">
            <v>119240.515145</v>
          </cell>
          <cell r="U136">
            <v>131747.38472</v>
          </cell>
          <cell r="V136">
            <v>121928.21519000002</v>
          </cell>
          <cell r="W136">
            <v>146150.786555</v>
          </cell>
          <cell r="X136">
            <v>152240.71505</v>
          </cell>
          <cell r="Y136">
            <v>147233.66691</v>
          </cell>
          <cell r="Z136">
            <v>147030.22589999999</v>
          </cell>
          <cell r="AA136">
            <v>155787.40448999999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72706.0625</v>
          </cell>
          <cell r="I139">
            <v>36766.289130000005</v>
          </cell>
          <cell r="J139">
            <v>-72807.668019999997</v>
          </cell>
          <cell r="K139">
            <v>-35306.57321000001</v>
          </cell>
          <cell r="L139">
            <v>-15478.82735</v>
          </cell>
          <cell r="M139">
            <v>4733.0540700000001</v>
          </cell>
          <cell r="N139">
            <v>8654.1</v>
          </cell>
          <cell r="O139">
            <v>7082.4160000000002</v>
          </cell>
          <cell r="P139">
            <v>1303.58214</v>
          </cell>
          <cell r="Q139">
            <v>-550.23214000000007</v>
          </cell>
          <cell r="R139">
            <v>3342.2550699999993</v>
          </cell>
          <cell r="S139">
            <v>-1860.079</v>
          </cell>
          <cell r="T139">
            <v>-3990.4539299999997</v>
          </cell>
          <cell r="U139">
            <v>-210.99</v>
          </cell>
          <cell r="V139">
            <v>242.26499999999999</v>
          </cell>
          <cell r="W139">
            <v>-4132.1959299999999</v>
          </cell>
          <cell r="X139">
            <v>-225.64999999999998</v>
          </cell>
          <cell r="Y139">
            <v>-220.08399999999995</v>
          </cell>
          <cell r="Z139">
            <v>1199.1624999999999</v>
          </cell>
          <cell r="AA139">
            <v>-1069.9375</v>
          </cell>
        </row>
        <row r="140">
          <cell r="B140" t="str">
            <v>Somatoria com Projeto Original</v>
          </cell>
          <cell r="F140">
            <v>25733.44526868036</v>
          </cell>
          <cell r="G140">
            <v>0.20939254423031073</v>
          </cell>
          <cell r="H140">
            <v>-73362.479260000022</v>
          </cell>
          <cell r="I140">
            <v>-126257.90235499998</v>
          </cell>
          <cell r="J140">
            <v>-168689.18362499998</v>
          </cell>
          <cell r="K140">
            <v>3725.514299999988</v>
          </cell>
          <cell r="L140">
            <v>91047.748919999984</v>
          </cell>
          <cell r="M140">
            <v>111377.71837999996</v>
          </cell>
          <cell r="N140">
            <v>117799.52567499998</v>
          </cell>
          <cell r="O140">
            <v>111167.16004999999</v>
          </cell>
          <cell r="P140">
            <v>101565.63031999998</v>
          </cell>
          <cell r="Q140">
            <v>123324.62094500003</v>
          </cell>
          <cell r="R140">
            <v>104347.42626000001</v>
          </cell>
          <cell r="S140">
            <v>134400.52997500001</v>
          </cell>
          <cell r="T140">
            <v>115250.06121499999</v>
          </cell>
          <cell r="U140">
            <v>131536.39472000001</v>
          </cell>
          <cell r="V140">
            <v>122170.48019000002</v>
          </cell>
          <cell r="W140">
            <v>142018.59062500001</v>
          </cell>
          <cell r="X140">
            <v>152015.06505</v>
          </cell>
          <cell r="Y140">
            <v>147013.58291</v>
          </cell>
          <cell r="Z140">
            <v>148229.3884</v>
          </cell>
          <cell r="AA140">
            <v>154717.46698999999</v>
          </cell>
        </row>
        <row r="141">
          <cell r="B141" t="str">
            <v>3ª Adequação - Investimentos</v>
          </cell>
        </row>
        <row r="142">
          <cell r="B142" t="str">
            <v>Fluxo de Caixa do Fator</v>
          </cell>
          <cell r="H142">
            <v>-231.29576864375031</v>
          </cell>
          <cell r="I142">
            <v>6080.3526833195565</v>
          </cell>
          <cell r="J142">
            <v>79686.847775654853</v>
          </cell>
          <cell r="K142">
            <v>-15606.036056441877</v>
          </cell>
          <cell r="L142">
            <v>-30741.278609232471</v>
          </cell>
          <cell r="M142">
            <v>-52950.702785041802</v>
          </cell>
          <cell r="N142">
            <v>-33805.394018680745</v>
          </cell>
          <cell r="O142">
            <v>-16188.901003732462</v>
          </cell>
          <cell r="P142">
            <v>10896.143145544609</v>
          </cell>
          <cell r="Q142">
            <v>-12431.627418080854</v>
          </cell>
          <cell r="R142">
            <v>-4020.8364311166497</v>
          </cell>
          <cell r="S142">
            <v>474.44344726845111</v>
          </cell>
          <cell r="T142">
            <v>5122.0182893240344</v>
          </cell>
          <cell r="U142">
            <v>13787.710893231633</v>
          </cell>
          <cell r="V142">
            <v>21918.596014579231</v>
          </cell>
          <cell r="W142">
            <v>1373.8504236792323</v>
          </cell>
          <cell r="X142">
            <v>2483.5654556363729</v>
          </cell>
          <cell r="Y142">
            <v>-3786.8134761664833</v>
          </cell>
          <cell r="Z142">
            <v>2838.2716307297687</v>
          </cell>
          <cell r="AA142">
            <v>11991.674966036016</v>
          </cell>
        </row>
        <row r="143">
          <cell r="B143" t="str">
            <v>Somatoria com Projeto Original</v>
          </cell>
          <cell r="F143">
            <v>1778.4553827698655</v>
          </cell>
          <cell r="G143">
            <v>0.19430100682593032</v>
          </cell>
          <cell r="H143">
            <v>-146299.83752864378</v>
          </cell>
          <cell r="I143">
            <v>-156943.83880168042</v>
          </cell>
          <cell r="J143">
            <v>-16194.667829345126</v>
          </cell>
          <cell r="K143">
            <v>23426.051453558121</v>
          </cell>
          <cell r="L143">
            <v>75785.297660767523</v>
          </cell>
          <cell r="M143">
            <v>53693.961524958162</v>
          </cell>
          <cell r="N143">
            <v>75340.031656319232</v>
          </cell>
          <cell r="O143">
            <v>87895.843046267531</v>
          </cell>
          <cell r="P143">
            <v>111158.1913255446</v>
          </cell>
          <cell r="Q143">
            <v>111443.22566691917</v>
          </cell>
          <cell r="R143">
            <v>96984.334758883357</v>
          </cell>
          <cell r="S143">
            <v>136735.05242226846</v>
          </cell>
          <cell r="T143">
            <v>124362.53343432402</v>
          </cell>
          <cell r="U143">
            <v>145535.09561323165</v>
          </cell>
          <cell r="V143">
            <v>143846.81120457925</v>
          </cell>
          <cell r="W143">
            <v>147524.63697867922</v>
          </cell>
          <cell r="X143">
            <v>154724.28050563636</v>
          </cell>
          <cell r="Y143">
            <v>143446.85343383352</v>
          </cell>
          <cell r="Z143">
            <v>149868.49753072977</v>
          </cell>
          <cell r="AA143">
            <v>167779.07945603601</v>
          </cell>
        </row>
        <row r="144">
          <cell r="B144" t="str">
            <v>DIFERENÇA DE RECEITA DA SP-270</v>
          </cell>
        </row>
        <row r="145">
          <cell r="B145" t="str">
            <v>Fluxo de Caixa do Fator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-3263.1747</v>
          </cell>
          <cell r="M145">
            <v>-3026.3967000000002</v>
          </cell>
          <cell r="N145">
            <v>-1957.1570999999999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B146" t="str">
            <v>Somatoria com Projeto Original</v>
          </cell>
          <cell r="F146">
            <v>-2965.2502231429698</v>
          </cell>
          <cell r="G146">
            <v>0.19164958126844359</v>
          </cell>
          <cell r="H146">
            <v>-146068.54176000002</v>
          </cell>
          <cell r="I146">
            <v>-163024.19148499999</v>
          </cell>
          <cell r="J146">
            <v>-95881.515604999979</v>
          </cell>
          <cell r="K146">
            <v>39032.087509999998</v>
          </cell>
          <cell r="L146">
            <v>103263.40156999999</v>
          </cell>
          <cell r="M146">
            <v>103618.26760999997</v>
          </cell>
          <cell r="N146">
            <v>107188.26857499998</v>
          </cell>
          <cell r="O146">
            <v>104084.74404999999</v>
          </cell>
          <cell r="P146">
            <v>100262.04817999998</v>
          </cell>
          <cell r="Q146">
            <v>123874.85308500002</v>
          </cell>
          <cell r="R146">
            <v>101005.17119000001</v>
          </cell>
          <cell r="S146">
            <v>136260.60897500001</v>
          </cell>
          <cell r="T146">
            <v>119240.515145</v>
          </cell>
          <cell r="U146">
            <v>131747.38472</v>
          </cell>
          <cell r="V146">
            <v>121928.21519000002</v>
          </cell>
          <cell r="W146">
            <v>146150.786555</v>
          </cell>
          <cell r="X146">
            <v>152240.71505</v>
          </cell>
          <cell r="Y146">
            <v>147233.66691</v>
          </cell>
          <cell r="Z146">
            <v>147030.22589999999</v>
          </cell>
          <cell r="AA146">
            <v>155787.40448999999</v>
          </cell>
        </row>
        <row r="147">
          <cell r="B147" t="str">
            <v>DIFERENÇA DE RECEITA DA SP-075 X SP-270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-2924.2083000000002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B149" t="str">
            <v>Somatoria com Projeto Original</v>
          </cell>
          <cell r="F149">
            <v>-1208.6874455252214</v>
          </cell>
          <cell r="G149">
            <v>0.19260923388099299</v>
          </cell>
          <cell r="H149">
            <v>-146068.54176000002</v>
          </cell>
          <cell r="I149">
            <v>-163024.19148499999</v>
          </cell>
          <cell r="J149">
            <v>-95881.515604999979</v>
          </cell>
          <cell r="K149">
            <v>39032.087509999998</v>
          </cell>
          <cell r="L149">
            <v>103602.36796999999</v>
          </cell>
          <cell r="M149">
            <v>106644.66430999996</v>
          </cell>
          <cell r="N149">
            <v>109145.42567499998</v>
          </cell>
          <cell r="O149">
            <v>104084.74404999999</v>
          </cell>
          <cell r="P149">
            <v>100262.04817999998</v>
          </cell>
          <cell r="Q149">
            <v>123874.85308500002</v>
          </cell>
          <cell r="R149">
            <v>101005.17119000001</v>
          </cell>
          <cell r="S149">
            <v>136260.60897500001</v>
          </cell>
          <cell r="T149">
            <v>119240.515145</v>
          </cell>
          <cell r="U149">
            <v>131747.38472</v>
          </cell>
          <cell r="V149">
            <v>121928.21519000002</v>
          </cell>
          <cell r="W149">
            <v>146150.786555</v>
          </cell>
          <cell r="X149">
            <v>152240.71505</v>
          </cell>
          <cell r="Y149">
            <v>147233.66691</v>
          </cell>
          <cell r="Z149">
            <v>147030.22589999999</v>
          </cell>
          <cell r="AA149">
            <v>155787.40448999999</v>
          </cell>
        </row>
        <row r="150">
          <cell r="B150" t="str">
            <v>Alteração de ISS-QN</v>
          </cell>
        </row>
        <row r="151">
          <cell r="B151" t="str">
            <v>Fluxo de Caixa do Fator</v>
          </cell>
          <cell r="H151">
            <v>996.31679999999994</v>
          </cell>
          <cell r="I151">
            <v>1107.8671100000001</v>
          </cell>
          <cell r="J151">
            <v>-201.56212999999997</v>
          </cell>
          <cell r="K151">
            <v>-4179.3863000000001</v>
          </cell>
          <cell r="L151">
            <v>-1386.1228000000001</v>
          </cell>
          <cell r="M151">
            <v>-670.15409999999997</v>
          </cell>
          <cell r="N151">
            <v>-4691.1523999999999</v>
          </cell>
          <cell r="O151">
            <v>-4846.1435000000001</v>
          </cell>
          <cell r="P151">
            <v>-4939.9903999999997</v>
          </cell>
          <cell r="Q151">
            <v>-5035.7467999999999</v>
          </cell>
          <cell r="R151">
            <v>-5118.6391999999996</v>
          </cell>
          <cell r="S151">
            <v>-5202.8179999999993</v>
          </cell>
          <cell r="T151">
            <v>-5288.4640999999992</v>
          </cell>
          <cell r="U151">
            <v>-5375.4971000000005</v>
          </cell>
          <cell r="V151">
            <v>-5463.9571999999998</v>
          </cell>
          <cell r="W151">
            <v>-5553.8444</v>
          </cell>
          <cell r="X151">
            <v>-5645.219000000001</v>
          </cell>
          <cell r="Y151">
            <v>-5738.1412999999993</v>
          </cell>
          <cell r="Z151">
            <v>-5832.5509999999995</v>
          </cell>
          <cell r="AA151">
            <v>-5928.5686999999998</v>
          </cell>
        </row>
        <row r="152">
          <cell r="B152" t="str">
            <v>Somatoria com Projeto Original</v>
          </cell>
          <cell r="F152">
            <v>-9731.3297676935636</v>
          </cell>
          <cell r="G152">
            <v>0.18785617026087006</v>
          </cell>
          <cell r="H152">
            <v>-145072.22496000002</v>
          </cell>
          <cell r="I152">
            <v>-161916.324375</v>
          </cell>
          <cell r="J152">
            <v>-96083.077734999984</v>
          </cell>
          <cell r="K152">
            <v>34852.701209999999</v>
          </cell>
          <cell r="L152">
            <v>105140.45346999999</v>
          </cell>
          <cell r="M152">
            <v>105974.51020999996</v>
          </cell>
          <cell r="N152">
            <v>104454.27327499997</v>
          </cell>
          <cell r="O152">
            <v>99238.600549999988</v>
          </cell>
          <cell r="P152">
            <v>95322.057779999988</v>
          </cell>
          <cell r="Q152">
            <v>118839.10628500003</v>
          </cell>
          <cell r="R152">
            <v>95886.531990000003</v>
          </cell>
          <cell r="S152">
            <v>131057.79097500001</v>
          </cell>
          <cell r="T152">
            <v>113952.051045</v>
          </cell>
          <cell r="U152">
            <v>126371.88761999999</v>
          </cell>
          <cell r="V152">
            <v>116464.25799000001</v>
          </cell>
          <cell r="W152">
            <v>140596.942155</v>
          </cell>
          <cell r="X152">
            <v>146595.49604999999</v>
          </cell>
          <cell r="Y152">
            <v>141495.52561000001</v>
          </cell>
          <cell r="Z152">
            <v>141197.67489999998</v>
          </cell>
          <cell r="AA152">
            <v>149858.83578999998</v>
          </cell>
        </row>
        <row r="153">
          <cell r="B153" t="str">
            <v>Majoração da COFINS</v>
          </cell>
        </row>
        <row r="154">
          <cell r="B154" t="str">
            <v>Fluxo de Caixa do Fator</v>
          </cell>
          <cell r="H154">
            <v>-79.242033333333893</v>
          </cell>
          <cell r="I154">
            <v>-603.75040000000001</v>
          </cell>
          <cell r="J154">
            <v>-916.94190000000003</v>
          </cell>
          <cell r="K154">
            <v>-1323.0825</v>
          </cell>
          <cell r="L154">
            <v>-389.28786666666667</v>
          </cell>
          <cell r="M154">
            <v>-150.604833333333</v>
          </cell>
          <cell r="N154">
            <v>-1490.9107999999999</v>
          </cell>
          <cell r="O154">
            <v>-1542.5477000000001</v>
          </cell>
          <cell r="P154">
            <v>-1573.8032000000001</v>
          </cell>
          <cell r="Q154">
            <v>-1605.6952000000001</v>
          </cell>
          <cell r="R154">
            <v>-1633.2992000000002</v>
          </cell>
          <cell r="S154">
            <v>-1661.3319999999999</v>
          </cell>
          <cell r="T154">
            <v>-1689.8539000000001</v>
          </cell>
          <cell r="U154">
            <v>-1718.8380999999999</v>
          </cell>
          <cell r="V154">
            <v>-1748.2980000000002</v>
          </cell>
          <cell r="W154">
            <v>-1778.2336</v>
          </cell>
          <cell r="X154">
            <v>-1808.665</v>
          </cell>
          <cell r="Y154">
            <v>-1839.6123</v>
          </cell>
          <cell r="Z154">
            <v>-1871.0554</v>
          </cell>
          <cell r="AA154">
            <v>-1903.0345</v>
          </cell>
        </row>
        <row r="155">
          <cell r="B155" t="str">
            <v>Somatoria com Projeto Original</v>
          </cell>
          <cell r="F155">
            <v>-4562.4934014118271</v>
          </cell>
          <cell r="G155">
            <v>0.19076783767096686</v>
          </cell>
          <cell r="H155">
            <v>-146147.78379333336</v>
          </cell>
          <cell r="I155">
            <v>-163627.94188499998</v>
          </cell>
          <cell r="J155">
            <v>-96798.457504999984</v>
          </cell>
          <cell r="K155">
            <v>37709.005010000001</v>
          </cell>
          <cell r="L155">
            <v>106137.28840333332</v>
          </cell>
          <cell r="M155">
            <v>106494.05947666663</v>
          </cell>
          <cell r="N155">
            <v>107654.51487499998</v>
          </cell>
          <cell r="O155">
            <v>102542.19635</v>
          </cell>
          <cell r="P155">
            <v>98688.244979999989</v>
          </cell>
          <cell r="Q155">
            <v>122269.15788500002</v>
          </cell>
          <cell r="R155">
            <v>99371.871990000014</v>
          </cell>
          <cell r="S155">
            <v>134599.27697500002</v>
          </cell>
          <cell r="T155">
            <v>117550.661245</v>
          </cell>
          <cell r="U155">
            <v>130028.54662000001</v>
          </cell>
          <cell r="V155">
            <v>120179.91719000002</v>
          </cell>
          <cell r="W155">
            <v>144372.55295499999</v>
          </cell>
          <cell r="X155">
            <v>150432.05004999999</v>
          </cell>
          <cell r="Y155">
            <v>145394.05460999999</v>
          </cell>
          <cell r="Z155">
            <v>145159.17049999998</v>
          </cell>
          <cell r="AA155">
            <v>153884.36998999998</v>
          </cell>
        </row>
        <row r="156">
          <cell r="B156">
            <v>0</v>
          </cell>
        </row>
        <row r="157">
          <cell r="B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</row>
        <row r="158">
          <cell r="B158">
            <v>0</v>
          </cell>
          <cell r="F158">
            <v>5.5798919494794395E-8</v>
          </cell>
          <cell r="G158">
            <v>0.19327037557252341</v>
          </cell>
          <cell r="H158">
            <v>-146068.54176000002</v>
          </cell>
          <cell r="I158">
            <v>-163024.19148499999</v>
          </cell>
          <cell r="J158">
            <v>-95881.515604999979</v>
          </cell>
          <cell r="K158">
            <v>39032.087509999998</v>
          </cell>
          <cell r="L158">
            <v>106526.57626999999</v>
          </cell>
          <cell r="M158">
            <v>106644.66430999996</v>
          </cell>
          <cell r="N158">
            <v>109145.42567499998</v>
          </cell>
          <cell r="O158">
            <v>104084.74404999999</v>
          </cell>
          <cell r="P158">
            <v>100262.04817999998</v>
          </cell>
          <cell r="Q158">
            <v>123874.85308500002</v>
          </cell>
          <cell r="R158">
            <v>101005.17119000001</v>
          </cell>
          <cell r="S158">
            <v>136260.60897500001</v>
          </cell>
          <cell r="T158">
            <v>119240.515145</v>
          </cell>
          <cell r="U158">
            <v>131747.38472</v>
          </cell>
          <cell r="V158">
            <v>121928.21519000002</v>
          </cell>
          <cell r="W158">
            <v>146150.786555</v>
          </cell>
          <cell r="X158">
            <v>152240.71505</v>
          </cell>
          <cell r="Y158">
            <v>147233.66691</v>
          </cell>
          <cell r="Z158">
            <v>147030.22589999999</v>
          </cell>
          <cell r="AA158">
            <v>155787.40448999999</v>
          </cell>
        </row>
        <row r="159">
          <cell r="B159" t="str">
            <v>DIFERENÇA PELO NÃO INÍCIO DA OPERAÇÃO DAS MARGINAIS - SP 280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-33247.643830000001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</row>
        <row r="161">
          <cell r="B161" t="str">
            <v>Somatoria com Projeto Original</v>
          </cell>
          <cell r="F161">
            <v>-19567.903452309554</v>
          </cell>
          <cell r="G161">
            <v>0.18293804140810907</v>
          </cell>
          <cell r="H161">
            <v>-146068.54176000002</v>
          </cell>
          <cell r="I161">
            <v>-163024.19148499999</v>
          </cell>
          <cell r="J161">
            <v>-129129.15943499998</v>
          </cell>
          <cell r="K161">
            <v>39032.087509999998</v>
          </cell>
          <cell r="L161">
            <v>106526.57626999999</v>
          </cell>
          <cell r="M161">
            <v>106644.66430999996</v>
          </cell>
          <cell r="N161">
            <v>109145.42567499998</v>
          </cell>
          <cell r="O161">
            <v>104084.74404999999</v>
          </cell>
          <cell r="P161">
            <v>100262.04817999998</v>
          </cell>
          <cell r="Q161">
            <v>123874.85308500002</v>
          </cell>
          <cell r="R161">
            <v>101005.17119000001</v>
          </cell>
          <cell r="S161">
            <v>136260.60897500001</v>
          </cell>
          <cell r="T161">
            <v>119240.515145</v>
          </cell>
          <cell r="U161">
            <v>131747.38472</v>
          </cell>
          <cell r="V161">
            <v>121928.21519000002</v>
          </cell>
          <cell r="W161">
            <v>146150.786555</v>
          </cell>
          <cell r="X161">
            <v>152240.71505</v>
          </cell>
          <cell r="Y161">
            <v>147233.66691</v>
          </cell>
          <cell r="Z161">
            <v>147030.22589999999</v>
          </cell>
          <cell r="AA161">
            <v>155787.40448999999</v>
          </cell>
        </row>
        <row r="162">
          <cell r="B162" t="str">
            <v>4ª Adequação - Investimentos</v>
          </cell>
        </row>
        <row r="163">
          <cell r="B163" t="str">
            <v>Fluxo de Caixa do Fator</v>
          </cell>
          <cell r="H163">
            <v>-511.10808647978018</v>
          </cell>
          <cell r="I163">
            <v>-167.77705492051876</v>
          </cell>
          <cell r="J163">
            <v>618.97384530058571</v>
          </cell>
          <cell r="K163">
            <v>2161.2874772078139</v>
          </cell>
          <cell r="L163">
            <v>27667.025176100331</v>
          </cell>
          <cell r="M163">
            <v>31712.880688786256</v>
          </cell>
          <cell r="N163">
            <v>19111.911574356753</v>
          </cell>
          <cell r="O163">
            <v>8427.3983512601189</v>
          </cell>
          <cell r="P163">
            <v>-10824.669053098758</v>
          </cell>
          <cell r="Q163">
            <v>2109.6555196277504</v>
          </cell>
          <cell r="R163">
            <v>17978.916899197615</v>
          </cell>
          <cell r="S163">
            <v>1263.9623038715072</v>
          </cell>
          <cell r="T163">
            <v>-4660.3257340271903</v>
          </cell>
          <cell r="U163">
            <v>-9566.8373873293458</v>
          </cell>
          <cell r="V163">
            <v>-23204.735786401103</v>
          </cell>
          <cell r="W163">
            <v>-33197.511816020931</v>
          </cell>
          <cell r="X163">
            <v>-9470.5231093187831</v>
          </cell>
          <cell r="Y163">
            <v>9107.4668117632591</v>
          </cell>
          <cell r="Z163">
            <v>-901.71930928458914</v>
          </cell>
          <cell r="AA163">
            <v>-6549.9477161736322</v>
          </cell>
        </row>
        <row r="164">
          <cell r="B164" t="str">
            <v>Somatoria com Projeto Original</v>
          </cell>
          <cell r="F164">
            <v>26590.71447300016</v>
          </cell>
          <cell r="G164">
            <v>0.20829608837028563</v>
          </cell>
          <cell r="H164">
            <v>-146579.64984647979</v>
          </cell>
          <cell r="I164">
            <v>-163191.96853992052</v>
          </cell>
          <cell r="J164">
            <v>-95262.541759699394</v>
          </cell>
          <cell r="K164">
            <v>41193.374987207812</v>
          </cell>
          <cell r="L164">
            <v>134193.60144610034</v>
          </cell>
          <cell r="M164">
            <v>138357.54499878621</v>
          </cell>
          <cell r="N164">
            <v>128257.33724935673</v>
          </cell>
          <cell r="O164">
            <v>112512.14240126012</v>
          </cell>
          <cell r="P164">
            <v>89437.379126901229</v>
          </cell>
          <cell r="Q164">
            <v>125984.50860462777</v>
          </cell>
          <cell r="R164">
            <v>118984.08808919763</v>
          </cell>
          <cell r="S164">
            <v>137524.5712788715</v>
          </cell>
          <cell r="T164">
            <v>114580.1894109728</v>
          </cell>
          <cell r="U164">
            <v>122180.54733267066</v>
          </cell>
          <cell r="V164">
            <v>98723.479403598918</v>
          </cell>
          <cell r="W164">
            <v>112953.27473897906</v>
          </cell>
          <cell r="X164">
            <v>142770.19194068122</v>
          </cell>
          <cell r="Y164">
            <v>156341.13372176327</v>
          </cell>
          <cell r="Z164">
            <v>146128.50659071541</v>
          </cell>
          <cell r="AA164">
            <v>149237.45677382636</v>
          </cell>
        </row>
        <row r="165">
          <cell r="B165" t="str">
            <v>REGIME TARIFÁRIO ESPECIAL DAS MARGINAIS DA SP-280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-8178.6143751711525</v>
          </cell>
          <cell r="O166">
            <v>-8798.3715978230102</v>
          </cell>
          <cell r="P166">
            <v>-9383.6817083732221</v>
          </cell>
          <cell r="Q166">
            <v>-9929.9919448196088</v>
          </cell>
          <cell r="R166">
            <v>-10432.449537227483</v>
          </cell>
          <cell r="S166">
            <v>-10745.423023344309</v>
          </cell>
          <cell r="T166">
            <v>-11067.785714044638</v>
          </cell>
          <cell r="U166">
            <v>-11399.819285465977</v>
          </cell>
          <cell r="V166">
            <v>-11741.813864029955</v>
          </cell>
          <cell r="W166">
            <v>-12094.068279950852</v>
          </cell>
          <cell r="X166">
            <v>-12456.890328349382</v>
          </cell>
          <cell r="Y166">
            <v>-12830.597038199863</v>
          </cell>
          <cell r="Z166">
            <v>-13215.514949345858</v>
          </cell>
          <cell r="AA166">
            <v>-13611.980397826233</v>
          </cell>
        </row>
        <row r="167">
          <cell r="B167" t="str">
            <v>Somatoria com Projeto Original</v>
          </cell>
          <cell r="F167">
            <v>-16534.230355471744</v>
          </cell>
          <cell r="G167">
            <v>0.18390646773845529</v>
          </cell>
          <cell r="H167">
            <v>-146068.54176000002</v>
          </cell>
          <cell r="I167">
            <v>-163024.19148499999</v>
          </cell>
          <cell r="J167">
            <v>-95881.515604999979</v>
          </cell>
          <cell r="K167">
            <v>39032.087509999998</v>
          </cell>
          <cell r="L167">
            <v>106526.57626999999</v>
          </cell>
          <cell r="M167">
            <v>106644.66430999996</v>
          </cell>
          <cell r="N167">
            <v>100966.81129982883</v>
          </cell>
          <cell r="O167">
            <v>95286.372452176991</v>
          </cell>
          <cell r="P167">
            <v>90878.366471626767</v>
          </cell>
          <cell r="Q167">
            <v>113944.86114018041</v>
          </cell>
          <cell r="R167">
            <v>90572.721652772525</v>
          </cell>
          <cell r="S167">
            <v>125515.1859516557</v>
          </cell>
          <cell r="T167">
            <v>108172.72943095535</v>
          </cell>
          <cell r="U167">
            <v>120347.56543453403</v>
          </cell>
          <cell r="V167">
            <v>110186.40132597006</v>
          </cell>
          <cell r="W167">
            <v>134056.71827504915</v>
          </cell>
          <cell r="X167">
            <v>139783.82472165063</v>
          </cell>
          <cell r="Y167">
            <v>134403.06987180014</v>
          </cell>
          <cell r="Z167">
            <v>133814.71095065415</v>
          </cell>
          <cell r="AA167">
            <v>142175.42409217375</v>
          </cell>
        </row>
        <row r="168">
          <cell r="B168" t="str">
            <v>DIFERENÇA DE RECEITA DA SP-075 X SP-270 - 2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-769.67909080799984</v>
          </cell>
          <cell r="M169">
            <v>-911.13464840099959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-633.74691018944065</v>
          </cell>
          <cell r="G170">
            <v>0.19292347618797812</v>
          </cell>
          <cell r="H170">
            <v>-146068.54176000002</v>
          </cell>
          <cell r="I170">
            <v>-163024.19148499999</v>
          </cell>
          <cell r="J170">
            <v>-95881.515604999979</v>
          </cell>
          <cell r="K170">
            <v>39032.087509999998</v>
          </cell>
          <cell r="L170">
            <v>105756.89717919199</v>
          </cell>
          <cell r="M170">
            <v>105733.52966159896</v>
          </cell>
          <cell r="N170">
            <v>109145.42567499998</v>
          </cell>
          <cell r="O170">
            <v>104084.74404999999</v>
          </cell>
          <cell r="P170">
            <v>100262.04817999998</v>
          </cell>
          <cell r="Q170">
            <v>123874.85308500002</v>
          </cell>
          <cell r="R170">
            <v>101005.17119000001</v>
          </cell>
          <cell r="S170">
            <v>136260.60897500001</v>
          </cell>
          <cell r="T170">
            <v>119240.515145</v>
          </cell>
          <cell r="U170">
            <v>131747.38472</v>
          </cell>
          <cell r="V170">
            <v>121928.21519000002</v>
          </cell>
          <cell r="W170">
            <v>146150.786555</v>
          </cell>
          <cell r="X170">
            <v>152240.71505</v>
          </cell>
          <cell r="Y170">
            <v>147233.66691</v>
          </cell>
          <cell r="Z170">
            <v>147030.22589999999</v>
          </cell>
          <cell r="AA170">
            <v>155787.40448999999</v>
          </cell>
        </row>
        <row r="171">
          <cell r="B171" t="str">
            <v>DIFERENÇA DE RECEITA PELA POSTERGAÇÃO DA DUPLICAÇÃO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-304.63454957400012</v>
          </cell>
          <cell r="M172">
            <v>-624.8313331979997</v>
          </cell>
          <cell r="N172">
            <v>-1738.5499235070001</v>
          </cell>
          <cell r="O172">
            <v>-3698.5593759149997</v>
          </cell>
          <cell r="P172">
            <v>-3802.0952919750002</v>
          </cell>
          <cell r="Q172">
            <v>-3908.560388673</v>
          </cell>
          <cell r="R172">
            <v>-3978.9340067759999</v>
          </cell>
          <cell r="S172">
            <v>-4050.607299321</v>
          </cell>
          <cell r="T172">
            <v>-4123.5963672119997</v>
          </cell>
          <cell r="U172">
            <v>-4197.9228756359998</v>
          </cell>
          <cell r="V172">
            <v>-4273.6293262440004</v>
          </cell>
          <cell r="W172">
            <v>-4350.6999732989998</v>
          </cell>
          <cell r="X172">
            <v>-2583.7020314122501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 t="str">
            <v>Somatoria com Projeto Original</v>
          </cell>
          <cell r="F173">
            <v>-5701.1889491448674</v>
          </cell>
          <cell r="G173">
            <v>0.19012072224241236</v>
          </cell>
          <cell r="H173">
            <v>-146068.54176000002</v>
          </cell>
          <cell r="I173">
            <v>-163024.19148499999</v>
          </cell>
          <cell r="J173">
            <v>-95881.515604999979</v>
          </cell>
          <cell r="K173">
            <v>39032.087509999998</v>
          </cell>
          <cell r="L173">
            <v>106221.941720426</v>
          </cell>
          <cell r="M173">
            <v>106019.83297680196</v>
          </cell>
          <cell r="N173">
            <v>107406.87575149297</v>
          </cell>
          <cell r="O173">
            <v>100386.184674085</v>
          </cell>
          <cell r="P173">
            <v>96459.952888024985</v>
          </cell>
          <cell r="Q173">
            <v>119966.29269632703</v>
          </cell>
          <cell r="R173">
            <v>97026.237183224002</v>
          </cell>
          <cell r="S173">
            <v>132210.001675679</v>
          </cell>
          <cell r="T173">
            <v>115116.918777788</v>
          </cell>
          <cell r="U173">
            <v>127549.46184436401</v>
          </cell>
          <cell r="V173">
            <v>117654.58586375602</v>
          </cell>
          <cell r="W173">
            <v>141800.08658170101</v>
          </cell>
          <cell r="X173">
            <v>149657.01301858775</v>
          </cell>
          <cell r="Y173">
            <v>147233.66691</v>
          </cell>
          <cell r="Z173">
            <v>147030.22589999999</v>
          </cell>
          <cell r="AA173">
            <v>155787.40448999999</v>
          </cell>
        </row>
        <row r="174">
          <cell r="B174" t="str">
            <v>DIFERENÇA DE IGPM 2003 - RECEITA REAL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-1986.205331559705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-688.00404272528317</v>
          </cell>
          <cell r="G176">
            <v>0.19289373267658125</v>
          </cell>
          <cell r="H176">
            <v>-146068.54176000002</v>
          </cell>
          <cell r="I176">
            <v>-163024.19148499999</v>
          </cell>
          <cell r="J176">
            <v>-95881.515604999979</v>
          </cell>
          <cell r="K176">
            <v>39032.087509999998</v>
          </cell>
          <cell r="L176">
            <v>106526.57626999999</v>
          </cell>
          <cell r="M176">
            <v>104658.45897844026</v>
          </cell>
          <cell r="N176">
            <v>109145.42567499998</v>
          </cell>
          <cell r="O176">
            <v>104084.74404999999</v>
          </cell>
          <cell r="P176">
            <v>100262.04817999998</v>
          </cell>
          <cell r="Q176">
            <v>123874.85308500002</v>
          </cell>
          <cell r="R176">
            <v>101005.17119000001</v>
          </cell>
          <cell r="S176">
            <v>136260.60897500001</v>
          </cell>
          <cell r="T176">
            <v>119240.515145</v>
          </cell>
          <cell r="U176">
            <v>131747.38472</v>
          </cell>
          <cell r="V176">
            <v>121928.21519000002</v>
          </cell>
          <cell r="W176">
            <v>146150.786555</v>
          </cell>
          <cell r="X176">
            <v>152240.71505</v>
          </cell>
          <cell r="Y176">
            <v>147233.66691</v>
          </cell>
          <cell r="Z176">
            <v>147030.22589999999</v>
          </cell>
          <cell r="AA176">
            <v>155787.40448999999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5.5798919494794395E-8</v>
          </cell>
          <cell r="G179">
            <v>0.19327037557252341</v>
          </cell>
          <cell r="H179">
            <v>-146068.54176000002</v>
          </cell>
          <cell r="I179">
            <v>-163024.19148499999</v>
          </cell>
          <cell r="J179">
            <v>-95881.515604999979</v>
          </cell>
          <cell r="K179">
            <v>39032.087509999998</v>
          </cell>
          <cell r="L179">
            <v>106526.57626999999</v>
          </cell>
          <cell r="M179">
            <v>106644.66430999996</v>
          </cell>
          <cell r="N179">
            <v>109145.42567499998</v>
          </cell>
          <cell r="O179">
            <v>104084.74404999999</v>
          </cell>
          <cell r="P179">
            <v>100262.04817999998</v>
          </cell>
          <cell r="Q179">
            <v>123874.85308500002</v>
          </cell>
          <cell r="R179">
            <v>101005.17119000001</v>
          </cell>
          <cell r="S179">
            <v>136260.60897500001</v>
          </cell>
          <cell r="T179">
            <v>119240.515145</v>
          </cell>
          <cell r="U179">
            <v>131747.38472</v>
          </cell>
          <cell r="V179">
            <v>121928.21519000002</v>
          </cell>
          <cell r="W179">
            <v>146150.786555</v>
          </cell>
          <cell r="X179">
            <v>152240.71505</v>
          </cell>
          <cell r="Y179">
            <v>147233.66691</v>
          </cell>
          <cell r="Z179">
            <v>147030.22589999999</v>
          </cell>
          <cell r="AA179">
            <v>155787.40448999999</v>
          </cell>
        </row>
        <row r="180">
          <cell r="B180" t="str">
            <v>5ª Adequação - Investimentos</v>
          </cell>
        </row>
        <row r="181">
          <cell r="B181" t="str">
            <v>Fluxo de Caixa do Fator</v>
          </cell>
          <cell r="H181">
            <v>-4.7545707411700278E-3</v>
          </cell>
          <cell r="I181">
            <v>-4.3047690141975181E-2</v>
          </cell>
          <cell r="J181">
            <v>1.2799929911125218E-2</v>
          </cell>
          <cell r="K181">
            <v>-8.8630168811505428E-3</v>
          </cell>
          <cell r="L181">
            <v>-1.6817437248732858E-2</v>
          </cell>
          <cell r="M181">
            <v>49.132733959264968</v>
          </cell>
          <cell r="N181">
            <v>427.42931750932394</v>
          </cell>
          <cell r="O181">
            <v>-1020.9408521737435</v>
          </cell>
          <cell r="P181">
            <v>-24841.842011920169</v>
          </cell>
          <cell r="Q181">
            <v>281.02712509579931</v>
          </cell>
          <cell r="R181">
            <v>12737.234363257021</v>
          </cell>
          <cell r="S181">
            <v>1096.4040134913676</v>
          </cell>
          <cell r="T181">
            <v>4660.7451778745108</v>
          </cell>
          <cell r="U181">
            <v>-324.98927756876861</v>
          </cell>
          <cell r="V181">
            <v>3724.3490021469506</v>
          </cell>
          <cell r="W181">
            <v>12213.988464310578</v>
          </cell>
          <cell r="X181">
            <v>218.38289198839925</v>
          </cell>
          <cell r="Y181">
            <v>-1972.5952578898077</v>
          </cell>
          <cell r="Z181">
            <v>-9043.6600218135482</v>
          </cell>
          <cell r="AA181">
            <v>-1678.9002256918711</v>
          </cell>
        </row>
        <row r="182">
          <cell r="B182" t="str">
            <v>Somatoria com Projeto Original</v>
          </cell>
          <cell r="F182">
            <v>-2176.5888463964843</v>
          </cell>
          <cell r="G182">
            <v>0.19208059764202703</v>
          </cell>
          <cell r="H182">
            <v>-146068.54651457077</v>
          </cell>
          <cell r="I182">
            <v>-163024.23453269014</v>
          </cell>
          <cell r="J182">
            <v>-95881.502805070064</v>
          </cell>
          <cell r="K182">
            <v>39032.078646983115</v>
          </cell>
          <cell r="L182">
            <v>106526.55945256274</v>
          </cell>
          <cell r="M182">
            <v>106693.79704395923</v>
          </cell>
          <cell r="N182">
            <v>109572.8549925093</v>
          </cell>
          <cell r="O182">
            <v>103063.80319782624</v>
          </cell>
          <cell r="P182">
            <v>75420.206168079807</v>
          </cell>
          <cell r="Q182">
            <v>124155.88021009583</v>
          </cell>
          <cell r="R182">
            <v>113742.40555325703</v>
          </cell>
          <cell r="S182">
            <v>137357.01298849139</v>
          </cell>
          <cell r="T182">
            <v>123901.26032287451</v>
          </cell>
          <cell r="U182">
            <v>131422.39544243124</v>
          </cell>
          <cell r="V182">
            <v>125652.56419214697</v>
          </cell>
          <cell r="W182">
            <v>158364.77501931059</v>
          </cell>
          <cell r="X182">
            <v>152459.09794198841</v>
          </cell>
          <cell r="Y182">
            <v>145261.0716521102</v>
          </cell>
          <cell r="Z182">
            <v>137986.56587818643</v>
          </cell>
          <cell r="AA182">
            <v>154108.50426430811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72880.728656972409</v>
          </cell>
          <cell r="I184">
            <v>43182.938420708902</v>
          </cell>
          <cell r="J184">
            <v>-26867.98145911465</v>
          </cell>
          <cell r="K184">
            <v>-54253.799452250947</v>
          </cell>
          <cell r="L184">
            <v>-27590.204907618056</v>
          </cell>
          <cell r="M184">
            <v>-23824.962238788314</v>
          </cell>
          <cell r="N184">
            <v>-23668.337725492824</v>
          </cell>
          <cell r="O184">
            <v>-20585.649678384096</v>
          </cell>
          <cell r="P184">
            <v>-43166.356379822537</v>
          </cell>
          <cell r="Q184">
            <v>-31071.171246849914</v>
          </cell>
          <cell r="R184">
            <v>8874.2479573345008</v>
          </cell>
          <cell r="S184">
            <v>-20685.449558033983</v>
          </cell>
          <cell r="T184">
            <v>-21037.716278085281</v>
          </cell>
          <cell r="U184">
            <v>-19007.183132768459</v>
          </cell>
          <cell r="V184">
            <v>-20547.224159948881</v>
          </cell>
          <cell r="W184">
            <v>-47518.715111280973</v>
          </cell>
          <cell r="X184">
            <v>-29488.701121455644</v>
          </cell>
          <cell r="Y184">
            <v>-17280.376560492896</v>
          </cell>
          <cell r="Z184">
            <v>-26827.066549714225</v>
          </cell>
          <cell r="AA184">
            <v>-18750.694073655719</v>
          </cell>
        </row>
        <row r="185">
          <cell r="B185" t="str">
            <v>Somatoria com Projeto Original</v>
          </cell>
          <cell r="F185">
            <v>-9666.8082702298179</v>
          </cell>
          <cell r="G185">
            <v>0.18645436637078908</v>
          </cell>
          <cell r="H185">
            <v>-73187.813103027613</v>
          </cell>
          <cell r="I185">
            <v>-119841.25306429109</v>
          </cell>
          <cell r="J185">
            <v>-122749.49706411464</v>
          </cell>
          <cell r="K185">
            <v>-15221.71194225095</v>
          </cell>
          <cell r="L185">
            <v>78936.371362381935</v>
          </cell>
          <cell r="M185">
            <v>82819.70207121165</v>
          </cell>
          <cell r="N185">
            <v>85477.087949507157</v>
          </cell>
          <cell r="O185">
            <v>83499.094371615894</v>
          </cell>
          <cell r="P185">
            <v>57095.691800177447</v>
          </cell>
          <cell r="Q185">
            <v>92803.681838150107</v>
          </cell>
          <cell r="R185">
            <v>109879.41914733451</v>
          </cell>
          <cell r="S185">
            <v>115575.15941696602</v>
          </cell>
          <cell r="T185">
            <v>98202.798866914716</v>
          </cell>
          <cell r="U185">
            <v>112740.20158723154</v>
          </cell>
          <cell r="V185">
            <v>101380.99103005114</v>
          </cell>
          <cell r="W185">
            <v>98632.071443719033</v>
          </cell>
          <cell r="X185">
            <v>122752.01392854436</v>
          </cell>
          <cell r="Y185">
            <v>129953.29034950711</v>
          </cell>
          <cell r="Z185">
            <v>120203.15935028577</v>
          </cell>
          <cell r="AA185">
            <v>137036.71041634426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74352</v>
          </cell>
          <cell r="H191">
            <v>99547</v>
          </cell>
          <cell r="I191">
            <v>106637</v>
          </cell>
          <cell r="J191">
            <v>220998</v>
          </cell>
          <cell r="K191">
            <v>229501.11239999998</v>
          </cell>
          <cell r="L191">
            <v>234830.83349270842</v>
          </cell>
          <cell r="M191">
            <v>230516.41174760429</v>
          </cell>
          <cell r="N191">
            <v>233540.70425958713</v>
          </cell>
          <cell r="O191">
            <v>237029.27272684977</v>
          </cell>
          <cell r="P191">
            <v>240676.75116454266</v>
          </cell>
          <cell r="Q191">
            <v>243822.58230852691</v>
          </cell>
          <cell r="R191">
            <v>247362.97268178276</v>
          </cell>
          <cell r="S191">
            <v>250958.19439623621</v>
          </cell>
          <cell r="T191">
            <v>254603.73247612332</v>
          </cell>
          <cell r="U191">
            <v>258301.02239440699</v>
          </cell>
          <cell r="V191">
            <v>262049.58324223923</v>
          </cell>
          <cell r="W191">
            <v>268969.46703550639</v>
          </cell>
          <cell r="X191">
            <v>277327.56110807159</v>
          </cell>
          <cell r="Y191">
            <v>281375.84794131375</v>
          </cell>
          <cell r="Z191">
            <v>285484.52337955317</v>
          </cell>
          <cell r="AA191">
            <v>4537884.5727550527</v>
          </cell>
        </row>
        <row r="192">
          <cell r="B192" t="str">
            <v>1.1 - Operacionais    (1.1.1 + 1.1.2)</v>
          </cell>
          <cell r="G192">
            <v>74352</v>
          </cell>
          <cell r="H192">
            <v>99547</v>
          </cell>
          <cell r="I192">
            <v>106637</v>
          </cell>
          <cell r="J192">
            <v>220998</v>
          </cell>
          <cell r="K192">
            <v>229501.11239999998</v>
          </cell>
          <cell r="L192">
            <v>234830.83349270842</v>
          </cell>
          <cell r="M192">
            <v>230516.41174760429</v>
          </cell>
          <cell r="N192">
            <v>233540.70425958713</v>
          </cell>
          <cell r="O192">
            <v>237029.27272684977</v>
          </cell>
          <cell r="P192">
            <v>240676.75116454266</v>
          </cell>
          <cell r="Q192">
            <v>243822.58230852691</v>
          </cell>
          <cell r="R192">
            <v>247362.97268178276</v>
          </cell>
          <cell r="S192">
            <v>250958.19439623621</v>
          </cell>
          <cell r="T192">
            <v>254603.73247612332</v>
          </cell>
          <cell r="U192">
            <v>258301.02239440699</v>
          </cell>
          <cell r="V192">
            <v>262049.58324223923</v>
          </cell>
          <cell r="W192">
            <v>268969.46703550639</v>
          </cell>
          <cell r="X192">
            <v>277327.56110807159</v>
          </cell>
          <cell r="Y192">
            <v>281375.84794131375</v>
          </cell>
          <cell r="Z192">
            <v>285484.52337955317</v>
          </cell>
          <cell r="AA192">
            <v>4537884.5727550527</v>
          </cell>
        </row>
        <row r="193">
          <cell r="B193" t="str">
            <v>1.1.1 - Receitas de  Pedágios    (Transp. Qd.2.1.1.2)</v>
          </cell>
          <cell r="G193">
            <v>73430</v>
          </cell>
          <cell r="H193">
            <v>96402</v>
          </cell>
          <cell r="I193">
            <v>98799</v>
          </cell>
          <cell r="J193">
            <v>213157</v>
          </cell>
          <cell r="K193">
            <v>221357.11239999998</v>
          </cell>
          <cell r="L193">
            <v>226683.83349270842</v>
          </cell>
          <cell r="M193">
            <v>222366.41174760429</v>
          </cell>
          <cell r="N193">
            <v>225387.70425958713</v>
          </cell>
          <cell r="O193">
            <v>228873.27272684977</v>
          </cell>
          <cell r="P193">
            <v>232517.75116454266</v>
          </cell>
          <cell r="Q193">
            <v>235660.58230852691</v>
          </cell>
          <cell r="R193">
            <v>239197.97268178276</v>
          </cell>
          <cell r="S193">
            <v>242790.19439623621</v>
          </cell>
          <cell r="T193">
            <v>246432.73247612332</v>
          </cell>
          <cell r="U193">
            <v>250127.02239440699</v>
          </cell>
          <cell r="V193">
            <v>253872.58324223923</v>
          </cell>
          <cell r="W193">
            <v>260789.46703550639</v>
          </cell>
          <cell r="X193">
            <v>269144.56110807159</v>
          </cell>
          <cell r="Y193">
            <v>273189.84794131375</v>
          </cell>
          <cell r="Z193">
            <v>277295.52337955317</v>
          </cell>
          <cell r="AA193">
            <v>4387474.5727550527</v>
          </cell>
        </row>
        <row r="194">
          <cell r="B194" t="str">
            <v>1.1.2 - Outras Receitas Operacionais    (calculado 2.1.2.)</v>
          </cell>
          <cell r="G194">
            <v>922</v>
          </cell>
          <cell r="H194">
            <v>3145</v>
          </cell>
          <cell r="I194">
            <v>7838</v>
          </cell>
          <cell r="J194">
            <v>7841</v>
          </cell>
          <cell r="K194">
            <v>8144</v>
          </cell>
          <cell r="L194">
            <v>8147.0000000000009</v>
          </cell>
          <cell r="M194">
            <v>8150</v>
          </cell>
          <cell r="N194">
            <v>8153</v>
          </cell>
          <cell r="O194">
            <v>8156</v>
          </cell>
          <cell r="P194">
            <v>8159</v>
          </cell>
          <cell r="Q194">
            <v>8162</v>
          </cell>
          <cell r="R194">
            <v>8165</v>
          </cell>
          <cell r="S194">
            <v>8168</v>
          </cell>
          <cell r="T194">
            <v>8170.9999999999991</v>
          </cell>
          <cell r="U194">
            <v>8174</v>
          </cell>
          <cell r="V194">
            <v>8177</v>
          </cell>
          <cell r="W194">
            <v>8180</v>
          </cell>
          <cell r="X194">
            <v>8183</v>
          </cell>
          <cell r="Y194">
            <v>8186.0000000000009</v>
          </cell>
          <cell r="Z194">
            <v>8189</v>
          </cell>
          <cell r="AA194">
            <v>150410</v>
          </cell>
        </row>
        <row r="195">
          <cell r="B195" t="str">
            <v>2 -  DEDUÇÕES DA RECEITA    (2.1)</v>
          </cell>
          <cell r="G195">
            <v>3457.3679999999999</v>
          </cell>
          <cell r="H195">
            <v>4628.9354999999996</v>
          </cell>
          <cell r="I195">
            <v>4958.6204999999991</v>
          </cell>
          <cell r="J195">
            <v>10276.406999999999</v>
          </cell>
          <cell r="K195">
            <v>10671.801726600001</v>
          </cell>
          <cell r="L195">
            <v>11063.396787475691</v>
          </cell>
          <cell r="M195">
            <v>19190.083929921766</v>
          </cell>
          <cell r="N195">
            <v>19875.150918454288</v>
          </cell>
          <cell r="O195">
            <v>20176.792090872506</v>
          </cell>
          <cell r="P195">
            <v>20492.178975732942</v>
          </cell>
          <cell r="Q195">
            <v>20764.173369687582</v>
          </cell>
          <cell r="R195">
            <v>21070.297136974208</v>
          </cell>
          <cell r="S195">
            <v>21381.163815274434</v>
          </cell>
          <cell r="T195">
            <v>21696.382859184665</v>
          </cell>
          <cell r="U195">
            <v>22016.078437116201</v>
          </cell>
          <cell r="V195">
            <v>22340.208950453693</v>
          </cell>
          <cell r="W195">
            <v>22938.658898571306</v>
          </cell>
          <cell r="X195">
            <v>23661.514035848195</v>
          </cell>
          <cell r="Y195">
            <v>24011.570846923642</v>
          </cell>
          <cell r="Z195">
            <v>24366.851272331354</v>
          </cell>
          <cell r="AA195">
            <v>349037.6350514224</v>
          </cell>
        </row>
        <row r="196">
          <cell r="B196" t="str">
            <v>2.1 - Tributos sobre Faturamento    (2.1.1+ .... + 2.1.4)</v>
          </cell>
          <cell r="G196">
            <v>3457.3679999999999</v>
          </cell>
          <cell r="H196">
            <v>4628.9354999999996</v>
          </cell>
          <cell r="I196">
            <v>4958.6204999999991</v>
          </cell>
          <cell r="J196">
            <v>10276.406999999999</v>
          </cell>
          <cell r="K196">
            <v>10671.801726600001</v>
          </cell>
          <cell r="L196">
            <v>11063.396787475691</v>
          </cell>
          <cell r="M196">
            <v>19190.083929921766</v>
          </cell>
          <cell r="N196">
            <v>19875.150918454288</v>
          </cell>
          <cell r="O196">
            <v>20176.792090872506</v>
          </cell>
          <cell r="P196">
            <v>20492.178975732942</v>
          </cell>
          <cell r="Q196">
            <v>20764.173369687582</v>
          </cell>
          <cell r="R196">
            <v>21070.297136974208</v>
          </cell>
          <cell r="S196">
            <v>21381.163815274434</v>
          </cell>
          <cell r="T196">
            <v>21696.382859184665</v>
          </cell>
          <cell r="U196">
            <v>22016.078437116201</v>
          </cell>
          <cell r="V196">
            <v>22340.208950453693</v>
          </cell>
          <cell r="W196">
            <v>22938.658898571306</v>
          </cell>
          <cell r="X196">
            <v>23661.514035848195</v>
          </cell>
          <cell r="Y196">
            <v>24011.570846923642</v>
          </cell>
          <cell r="Z196">
            <v>24366.851272331354</v>
          </cell>
          <cell r="AA196">
            <v>349037.6350514224</v>
          </cell>
        </row>
        <row r="197">
          <cell r="B197" t="str">
            <v>2.1.1 - I.S.S    (transp. Qd  1.3.)</v>
          </cell>
          <cell r="G197">
            <v>1487.04</v>
          </cell>
          <cell r="H197">
            <v>1990.94</v>
          </cell>
          <cell r="I197">
            <v>2132.7399999999998</v>
          </cell>
          <cell r="J197">
            <v>4419.96</v>
          </cell>
          <cell r="K197">
            <v>4590.0222480000002</v>
          </cell>
          <cell r="L197">
            <v>4804.4389424027304</v>
          </cell>
          <cell r="M197">
            <v>11003.362572695711</v>
          </cell>
          <cell r="N197">
            <v>11432.445212979357</v>
          </cell>
          <cell r="O197">
            <v>11606.78363634249</v>
          </cell>
          <cell r="P197">
            <v>11789.067558227134</v>
          </cell>
          <cell r="Q197">
            <v>11946.269115426347</v>
          </cell>
          <cell r="R197">
            <v>12123.198634089138</v>
          </cell>
          <cell r="S197">
            <v>12302.869719811812</v>
          </cell>
          <cell r="T197">
            <v>12485.056623806166</v>
          </cell>
          <cell r="U197">
            <v>12669.831119720349</v>
          </cell>
          <cell r="V197">
            <v>12857.169162111961</v>
          </cell>
          <cell r="W197">
            <v>13203.073351775321</v>
          </cell>
          <cell r="X197">
            <v>13620.888055403582</v>
          </cell>
          <cell r="Y197">
            <v>13823.212397065688</v>
          </cell>
          <cell r="Z197">
            <v>14028.55616897766</v>
          </cell>
          <cell r="AA197">
            <v>194316.92451883544</v>
          </cell>
        </row>
        <row r="198">
          <cell r="B198" t="str">
            <v>2.1.2 - Cofins    (transp. Qd 1.3.)</v>
          </cell>
          <cell r="G198">
            <v>1487.04</v>
          </cell>
          <cell r="H198">
            <v>1990.94</v>
          </cell>
          <cell r="I198">
            <v>2132.7399999999998</v>
          </cell>
          <cell r="J198">
            <v>4419.96</v>
          </cell>
          <cell r="K198">
            <v>4590.0222480000002</v>
          </cell>
          <cell r="L198">
            <v>4732.557427370356</v>
          </cell>
          <cell r="M198">
            <v>6741.3396808666266</v>
          </cell>
          <cell r="N198">
            <v>6924.6911277876143</v>
          </cell>
          <cell r="O198">
            <v>7029.3181818054927</v>
          </cell>
          <cell r="P198">
            <v>7138.7125349362805</v>
          </cell>
          <cell r="Q198">
            <v>7233.0574692558084</v>
          </cell>
          <cell r="R198">
            <v>7339.2391804534827</v>
          </cell>
          <cell r="S198">
            <v>7447.0658318870856</v>
          </cell>
          <cell r="T198">
            <v>7556.401974283699</v>
          </cell>
          <cell r="U198">
            <v>7667.2906718322083</v>
          </cell>
          <cell r="V198">
            <v>7779.7174972671764</v>
          </cell>
          <cell r="W198">
            <v>7987.2840110651914</v>
          </cell>
          <cell r="X198">
            <v>8237.9968332421486</v>
          </cell>
          <cell r="Y198">
            <v>8359.4154382394117</v>
          </cell>
          <cell r="Z198">
            <v>8482.6457013865966</v>
          </cell>
          <cell r="AA198">
            <v>125277.43580967917</v>
          </cell>
        </row>
        <row r="199">
          <cell r="B199" t="str">
            <v>2.1.3 - Pis / Pasep    (transp. Qd 1.3.)</v>
          </cell>
          <cell r="G199">
            <v>483.28799999999995</v>
          </cell>
          <cell r="H199">
            <v>647.05549999999994</v>
          </cell>
          <cell r="I199">
            <v>693.14049999999997</v>
          </cell>
          <cell r="J199">
            <v>1436.4869999999999</v>
          </cell>
          <cell r="K199">
            <v>1491.7572306</v>
          </cell>
          <cell r="L199">
            <v>1526.400417702605</v>
          </cell>
          <cell r="M199">
            <v>1445.381676359428</v>
          </cell>
          <cell r="N199">
            <v>1518.0145776873164</v>
          </cell>
          <cell r="O199">
            <v>1540.6902727245233</v>
          </cell>
          <cell r="P199">
            <v>1564.3988825695271</v>
          </cell>
          <cell r="Q199">
            <v>1584.8467850054251</v>
          </cell>
          <cell r="R199">
            <v>1607.8593224315878</v>
          </cell>
          <cell r="S199">
            <v>1631.2282635755355</v>
          </cell>
          <cell r="T199">
            <v>1654.9242610948011</v>
          </cell>
          <cell r="U199">
            <v>1678.9566455636455</v>
          </cell>
          <cell r="V199">
            <v>1703.3222910745549</v>
          </cell>
          <cell r="W199">
            <v>1748.3015357307916</v>
          </cell>
          <cell r="X199">
            <v>1802.629147202465</v>
          </cell>
          <cell r="Y199">
            <v>1828.9430116185392</v>
          </cell>
          <cell r="Z199">
            <v>1855.6494019670954</v>
          </cell>
          <cell r="AA199">
            <v>29443.274722907838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70894.631999999998</v>
          </cell>
          <cell r="H201">
            <v>94918.064500000008</v>
          </cell>
          <cell r="I201">
            <v>101678.3795</v>
          </cell>
          <cell r="J201">
            <v>210721.59299999999</v>
          </cell>
          <cell r="K201">
            <v>218829.31067339997</v>
          </cell>
          <cell r="L201">
            <v>223767.43670523274</v>
          </cell>
          <cell r="M201">
            <v>211326.32781768253</v>
          </cell>
          <cell r="N201">
            <v>213665.55334113285</v>
          </cell>
          <cell r="O201">
            <v>216852.48063597726</v>
          </cell>
          <cell r="P201">
            <v>220184.57218880972</v>
          </cell>
          <cell r="Q201">
            <v>223058.40893883933</v>
          </cell>
          <cell r="R201">
            <v>226292.67554480856</v>
          </cell>
          <cell r="S201">
            <v>229577.03058096179</v>
          </cell>
          <cell r="T201">
            <v>232907.34961693865</v>
          </cell>
          <cell r="U201">
            <v>236284.94395729079</v>
          </cell>
          <cell r="V201">
            <v>239709.37429178553</v>
          </cell>
          <cell r="W201">
            <v>246030.80813693508</v>
          </cell>
          <cell r="X201">
            <v>253666.04707222339</v>
          </cell>
          <cell r="Y201">
            <v>257364.27709439013</v>
          </cell>
          <cell r="Z201">
            <v>261117.67210722182</v>
          </cell>
          <cell r="AA201">
            <v>4188846.9377036304</v>
          </cell>
        </row>
        <row r="202">
          <cell r="B202" t="str">
            <v>4 -  DESPESAS    (4.1)</v>
          </cell>
          <cell r="G202">
            <v>56958.214179615381</v>
          </cell>
          <cell r="H202">
            <v>78419.906818825373</v>
          </cell>
          <cell r="I202">
            <v>89364.985024705675</v>
          </cell>
          <cell r="J202">
            <v>101777.0051740217</v>
          </cell>
          <cell r="K202">
            <v>106500.71432268093</v>
          </cell>
          <cell r="L202">
            <v>108759.88472509553</v>
          </cell>
          <cell r="M202">
            <v>104284.7709688094</v>
          </cell>
          <cell r="N202">
            <v>101727.72783768243</v>
          </cell>
          <cell r="O202">
            <v>105144.03123900748</v>
          </cell>
          <cell r="P202">
            <v>108712.23716354033</v>
          </cell>
          <cell r="Q202">
            <v>119029.31275247855</v>
          </cell>
          <cell r="R202">
            <v>119113.69745930994</v>
          </cell>
          <cell r="S202">
            <v>119047.71608359212</v>
          </cell>
          <cell r="T202">
            <v>120652.59866587407</v>
          </cell>
          <cell r="U202">
            <v>125257.38797551821</v>
          </cell>
          <cell r="V202">
            <v>137025.23193219703</v>
          </cell>
          <cell r="W202">
            <v>147601.54451624458</v>
          </cell>
          <cell r="X202">
            <v>152614.86723866261</v>
          </cell>
          <cell r="Y202">
            <v>162776.11761464371</v>
          </cell>
          <cell r="Z202">
            <v>190844.88185366627</v>
          </cell>
          <cell r="AA202">
            <v>2355612.8335461714</v>
          </cell>
        </row>
        <row r="203">
          <cell r="B203" t="str">
            <v>4.1 - Operacionais    (4.1.1+ .... + 4.1.10)</v>
          </cell>
          <cell r="G203">
            <v>56958.214179615381</v>
          </cell>
          <cell r="H203">
            <v>78419.906818825373</v>
          </cell>
          <cell r="I203">
            <v>89364.985024705675</v>
          </cell>
          <cell r="J203">
            <v>101777.0051740217</v>
          </cell>
          <cell r="K203">
            <v>106500.71432268093</v>
          </cell>
          <cell r="L203">
            <v>108759.88472509553</v>
          </cell>
          <cell r="M203">
            <v>104284.7709688094</v>
          </cell>
          <cell r="N203">
            <v>101727.72783768243</v>
          </cell>
          <cell r="O203">
            <v>105144.03123900748</v>
          </cell>
          <cell r="P203">
            <v>108712.23716354033</v>
          </cell>
          <cell r="Q203">
            <v>119029.31275247855</v>
          </cell>
          <cell r="R203">
            <v>119113.69745930994</v>
          </cell>
          <cell r="S203">
            <v>119047.71608359212</v>
          </cell>
          <cell r="T203">
            <v>120652.59866587407</v>
          </cell>
          <cell r="U203">
            <v>125257.38797551821</v>
          </cell>
          <cell r="V203">
            <v>137025.23193219703</v>
          </cell>
          <cell r="W203">
            <v>147601.54451624458</v>
          </cell>
          <cell r="X203">
            <v>152614.86723866261</v>
          </cell>
          <cell r="Y203">
            <v>162776.11761464371</v>
          </cell>
          <cell r="Z203">
            <v>190844.88185366627</v>
          </cell>
          <cell r="AA203">
            <v>2355612.8335461714</v>
          </cell>
        </row>
        <row r="204">
          <cell r="B204" t="str">
            <v>4.1.1  -  Pessoal e Administradores    (Transp. Qd. 1.3.)</v>
          </cell>
          <cell r="G204">
            <v>20034</v>
          </cell>
          <cell r="H204">
            <v>27971</v>
          </cell>
          <cell r="I204">
            <v>31249</v>
          </cell>
          <cell r="J204">
            <v>34297</v>
          </cell>
          <cell r="K204">
            <v>34048</v>
          </cell>
          <cell r="L204">
            <v>34047</v>
          </cell>
          <cell r="M204">
            <v>34048</v>
          </cell>
          <cell r="N204">
            <v>34047</v>
          </cell>
          <cell r="O204">
            <v>34048</v>
          </cell>
          <cell r="P204">
            <v>34047</v>
          </cell>
          <cell r="Q204">
            <v>34048</v>
          </cell>
          <cell r="R204">
            <v>34047</v>
          </cell>
          <cell r="S204">
            <v>34048</v>
          </cell>
          <cell r="T204">
            <v>34047</v>
          </cell>
          <cell r="U204">
            <v>34048</v>
          </cell>
          <cell r="V204">
            <v>34047</v>
          </cell>
          <cell r="W204">
            <v>34047</v>
          </cell>
          <cell r="X204">
            <v>34047</v>
          </cell>
          <cell r="Y204">
            <v>34047</v>
          </cell>
          <cell r="Z204">
            <v>34047</v>
          </cell>
          <cell r="AA204">
            <v>658309</v>
          </cell>
        </row>
        <row r="205">
          <cell r="B205" t="str">
            <v>4.1.2  -  Conservação de Rotina    (Transp. Qd. 1.3.)</v>
          </cell>
          <cell r="G205">
            <v>2691</v>
          </cell>
          <cell r="H205">
            <v>5382</v>
          </cell>
          <cell r="I205">
            <v>5457</v>
          </cell>
          <cell r="J205">
            <v>5560</v>
          </cell>
          <cell r="K205">
            <v>6466</v>
          </cell>
          <cell r="L205">
            <v>6466</v>
          </cell>
          <cell r="M205">
            <v>6466</v>
          </cell>
          <cell r="N205">
            <v>6466</v>
          </cell>
          <cell r="O205">
            <v>6997</v>
          </cell>
          <cell r="P205">
            <v>6997</v>
          </cell>
          <cell r="Q205">
            <v>6997</v>
          </cell>
          <cell r="R205">
            <v>6997</v>
          </cell>
          <cell r="S205">
            <v>6997</v>
          </cell>
          <cell r="T205">
            <v>6997</v>
          </cell>
          <cell r="U205">
            <v>6997</v>
          </cell>
          <cell r="V205">
            <v>6997</v>
          </cell>
          <cell r="W205">
            <v>6997</v>
          </cell>
          <cell r="X205">
            <v>6997</v>
          </cell>
          <cell r="Y205">
            <v>6997</v>
          </cell>
          <cell r="Z205">
            <v>6997</v>
          </cell>
          <cell r="AA205">
            <v>128918</v>
          </cell>
        </row>
        <row r="206">
          <cell r="B206" t="str">
            <v>4.1.3  -  Consumo    (Transp. Qd. 1.3.)</v>
          </cell>
          <cell r="G206">
            <v>925</v>
          </cell>
          <cell r="H206">
            <v>987</v>
          </cell>
          <cell r="I206">
            <v>1000</v>
          </cell>
          <cell r="J206">
            <v>1135</v>
          </cell>
          <cell r="K206">
            <v>1135</v>
          </cell>
          <cell r="L206">
            <v>1135</v>
          </cell>
          <cell r="M206">
            <v>1135</v>
          </cell>
          <cell r="N206">
            <v>1135</v>
          </cell>
          <cell r="O206">
            <v>1135</v>
          </cell>
          <cell r="P206">
            <v>1135</v>
          </cell>
          <cell r="Q206">
            <v>1135</v>
          </cell>
          <cell r="R206">
            <v>1135</v>
          </cell>
          <cell r="S206">
            <v>1135</v>
          </cell>
          <cell r="T206">
            <v>1135</v>
          </cell>
          <cell r="U206">
            <v>1135</v>
          </cell>
          <cell r="V206">
            <v>1135</v>
          </cell>
          <cell r="W206">
            <v>1135</v>
          </cell>
          <cell r="X206">
            <v>1135</v>
          </cell>
          <cell r="Y206">
            <v>1135</v>
          </cell>
          <cell r="Z206">
            <v>1135</v>
          </cell>
          <cell r="AA206">
            <v>22207</v>
          </cell>
        </row>
        <row r="207">
          <cell r="B207" t="str">
            <v>4.1.4  -  Transportes    (Transp. Qd. 1.3.)</v>
          </cell>
          <cell r="G207">
            <v>2399</v>
          </cell>
          <cell r="H207">
            <v>4565</v>
          </cell>
          <cell r="I207">
            <v>4981</v>
          </cell>
          <cell r="J207">
            <v>5230</v>
          </cell>
          <cell r="K207">
            <v>5306</v>
          </cell>
          <cell r="L207">
            <v>5307</v>
          </cell>
          <cell r="M207">
            <v>5306</v>
          </cell>
          <cell r="N207">
            <v>5307</v>
          </cell>
          <cell r="O207">
            <v>5306</v>
          </cell>
          <cell r="P207">
            <v>5307</v>
          </cell>
          <cell r="Q207">
            <v>5306</v>
          </cell>
          <cell r="R207">
            <v>5307</v>
          </cell>
          <cell r="S207">
            <v>5306</v>
          </cell>
          <cell r="T207">
            <v>5307</v>
          </cell>
          <cell r="U207">
            <v>5306</v>
          </cell>
          <cell r="V207">
            <v>5307</v>
          </cell>
          <cell r="W207">
            <v>5306</v>
          </cell>
          <cell r="X207">
            <v>5307</v>
          </cell>
          <cell r="Y207">
            <v>5306</v>
          </cell>
          <cell r="Z207">
            <v>5306</v>
          </cell>
          <cell r="AA207">
            <v>102078</v>
          </cell>
        </row>
        <row r="208">
          <cell r="B208" t="str">
            <v>4.1.5  -  Diversas    (Transp. Qd. 1.3.)</v>
          </cell>
          <cell r="G208">
            <v>3376</v>
          </cell>
          <cell r="H208">
            <v>4638</v>
          </cell>
          <cell r="I208">
            <v>4059</v>
          </cell>
          <cell r="J208">
            <v>2441</v>
          </cell>
          <cell r="K208">
            <v>1745</v>
          </cell>
          <cell r="L208">
            <v>1745</v>
          </cell>
          <cell r="M208">
            <v>1745</v>
          </cell>
          <cell r="N208">
            <v>1745</v>
          </cell>
          <cell r="O208">
            <v>1745</v>
          </cell>
          <cell r="P208">
            <v>1745</v>
          </cell>
          <cell r="Q208">
            <v>1745</v>
          </cell>
          <cell r="R208">
            <v>1745</v>
          </cell>
          <cell r="S208">
            <v>1745</v>
          </cell>
          <cell r="T208">
            <v>1745</v>
          </cell>
          <cell r="U208">
            <v>1745</v>
          </cell>
          <cell r="V208">
            <v>1745</v>
          </cell>
          <cell r="W208">
            <v>1745</v>
          </cell>
          <cell r="X208">
            <v>1745</v>
          </cell>
          <cell r="Y208">
            <v>1745</v>
          </cell>
          <cell r="Z208">
            <v>1745</v>
          </cell>
          <cell r="AA208">
            <v>42434</v>
          </cell>
        </row>
        <row r="209">
          <cell r="B209" t="str">
            <v>4.1.6  -  Depreciação/Amortização    (Transp. Qd. 1.3.)</v>
          </cell>
          <cell r="G209">
            <v>2664.2541796153846</v>
          </cell>
          <cell r="H209">
            <v>9402.0968188253628</v>
          </cell>
          <cell r="I209">
            <v>17123.475024705673</v>
          </cell>
          <cell r="J209">
            <v>24333.665174021691</v>
          </cell>
          <cell r="K209">
            <v>28827.280950680914</v>
          </cell>
          <cell r="L209">
            <v>30952.55972031429</v>
          </cell>
          <cell r="M209">
            <v>32879.566282379776</v>
          </cell>
          <cell r="N209">
            <v>34592.2279404664</v>
          </cell>
          <cell r="O209">
            <v>37253.858743852506</v>
          </cell>
          <cell r="P209">
            <v>40757.640315254546</v>
          </cell>
          <cell r="Q209">
            <v>42325.252897664504</v>
          </cell>
          <cell r="R209">
            <v>40618.408278856456</v>
          </cell>
          <cell r="S209">
            <v>40461.570251705038</v>
          </cell>
          <cell r="T209">
            <v>41994.086691590368</v>
          </cell>
          <cell r="U209">
            <v>46516.957303686017</v>
          </cell>
          <cell r="V209">
            <v>58215.344434929844</v>
          </cell>
          <cell r="W209">
            <v>68605.060505179383</v>
          </cell>
          <cell r="X209">
            <v>73382.640405420461</v>
          </cell>
          <cell r="Y209">
            <v>83447.442176404293</v>
          </cell>
          <cell r="Z209">
            <v>111414.94615227968</v>
          </cell>
          <cell r="AA209">
            <v>865768.33424783242</v>
          </cell>
        </row>
        <row r="210">
          <cell r="B210" t="str">
            <v>4.1.7  -  Seguros    (transp. Qd 1.3.)</v>
          </cell>
          <cell r="G210">
            <v>910</v>
          </cell>
          <cell r="H210">
            <v>910</v>
          </cell>
          <cell r="I210">
            <v>910</v>
          </cell>
          <cell r="J210">
            <v>910</v>
          </cell>
          <cell r="K210">
            <v>910</v>
          </cell>
          <cell r="L210">
            <v>910</v>
          </cell>
          <cell r="M210">
            <v>910</v>
          </cell>
          <cell r="N210">
            <v>910</v>
          </cell>
          <cell r="O210">
            <v>910</v>
          </cell>
          <cell r="P210">
            <v>910</v>
          </cell>
          <cell r="Q210">
            <v>910</v>
          </cell>
          <cell r="R210">
            <v>910</v>
          </cell>
          <cell r="S210">
            <v>910</v>
          </cell>
          <cell r="T210">
            <v>910</v>
          </cell>
          <cell r="U210">
            <v>910</v>
          </cell>
          <cell r="V210">
            <v>910</v>
          </cell>
          <cell r="W210">
            <v>910</v>
          </cell>
          <cell r="X210">
            <v>910</v>
          </cell>
          <cell r="Y210">
            <v>910</v>
          </cell>
          <cell r="Z210">
            <v>910</v>
          </cell>
          <cell r="AA210">
            <v>18200</v>
          </cell>
        </row>
        <row r="211">
          <cell r="B211" t="str">
            <v xml:space="preserve">4.1.8  -  Garantias  (transp. Qd 1.3.)  </v>
          </cell>
          <cell r="G211">
            <v>2478</v>
          </cell>
          <cell r="H211">
            <v>2328</v>
          </cell>
          <cell r="I211">
            <v>2136</v>
          </cell>
          <cell r="J211">
            <v>1990</v>
          </cell>
          <cell r="K211">
            <v>1928</v>
          </cell>
          <cell r="L211">
            <v>1902</v>
          </cell>
          <cell r="M211">
            <v>1873</v>
          </cell>
          <cell r="N211">
            <v>1843</v>
          </cell>
          <cell r="O211">
            <v>1804</v>
          </cell>
          <cell r="P211">
            <v>1759</v>
          </cell>
          <cell r="Q211">
            <v>1734</v>
          </cell>
          <cell r="R211">
            <v>1683</v>
          </cell>
          <cell r="S211">
            <v>1666</v>
          </cell>
          <cell r="T211">
            <v>1629</v>
          </cell>
          <cell r="U211">
            <v>1600</v>
          </cell>
          <cell r="V211">
            <v>1557</v>
          </cell>
          <cell r="W211">
            <v>1537</v>
          </cell>
          <cell r="X211">
            <v>1521</v>
          </cell>
          <cell r="Y211">
            <v>1497</v>
          </cell>
          <cell r="Z211">
            <v>1467</v>
          </cell>
          <cell r="AA211">
            <v>35932</v>
          </cell>
        </row>
        <row r="212">
          <cell r="B212" t="str">
            <v xml:space="preserve">4.1.9  -  Parc.Variável da Concessão   </v>
          </cell>
          <cell r="G212">
            <v>2230.56</v>
          </cell>
          <cell r="H212">
            <v>2986.41</v>
          </cell>
          <cell r="I212">
            <v>3199.11</v>
          </cell>
          <cell r="J212">
            <v>6629.94</v>
          </cell>
          <cell r="K212">
            <v>6885.0333720000008</v>
          </cell>
          <cell r="L212">
            <v>7044.9250047812529</v>
          </cell>
          <cell r="M212">
            <v>6915.4923524281276</v>
          </cell>
          <cell r="N212">
            <v>7006.221127787614</v>
          </cell>
          <cell r="O212">
            <v>7110.8781818054922</v>
          </cell>
          <cell r="P212">
            <v>7220.3025349362797</v>
          </cell>
          <cell r="Q212">
            <v>7314.6774692558083</v>
          </cell>
          <cell r="R212">
            <v>7420.8891804534815</v>
          </cell>
          <cell r="S212">
            <v>7528.7458318870858</v>
          </cell>
          <cell r="T212">
            <v>7638.1119742837</v>
          </cell>
          <cell r="U212">
            <v>7749.0306718322099</v>
          </cell>
          <cell r="V212">
            <v>7861.4874972671769</v>
          </cell>
          <cell r="W212">
            <v>8069.0840110651907</v>
          </cell>
          <cell r="X212">
            <v>8319.8268332421449</v>
          </cell>
          <cell r="Y212">
            <v>8441.2754382394123</v>
          </cell>
          <cell r="Z212">
            <v>8564.5357013865942</v>
          </cell>
          <cell r="AA212">
            <v>136136.53718265161</v>
          </cell>
        </row>
        <row r="213">
          <cell r="B213" t="str">
            <v xml:space="preserve">4.1.10 - Parcela Fixa da Concessão   </v>
          </cell>
          <cell r="G213">
            <v>19250.400000000001</v>
          </cell>
          <cell r="H213">
            <v>19250.400000000001</v>
          </cell>
          <cell r="I213">
            <v>19250.400000000001</v>
          </cell>
          <cell r="J213">
            <v>19250.400000000001</v>
          </cell>
          <cell r="K213">
            <v>19250.400000000001</v>
          </cell>
          <cell r="L213">
            <v>19250.400000000001</v>
          </cell>
          <cell r="M213">
            <v>13006.712334001502</v>
          </cell>
          <cell r="N213">
            <v>8676.2787694284016</v>
          </cell>
          <cell r="O213">
            <v>8834.294313349501</v>
          </cell>
          <cell r="P213">
            <v>8834.294313349501</v>
          </cell>
          <cell r="Q213">
            <v>17514.382385558252</v>
          </cell>
          <cell r="R213">
            <v>19250.400000000001</v>
          </cell>
          <cell r="S213">
            <v>19250.400000000001</v>
          </cell>
          <cell r="T213">
            <v>19250.400000000001</v>
          </cell>
          <cell r="U213">
            <v>19250.400000000001</v>
          </cell>
          <cell r="V213">
            <v>19250.400000000001</v>
          </cell>
          <cell r="W213">
            <v>19250.400000000001</v>
          </cell>
          <cell r="X213">
            <v>19250.400000000001</v>
          </cell>
          <cell r="Y213">
            <v>19250.400000000001</v>
          </cell>
          <cell r="Z213">
            <v>19258.400000000001</v>
          </cell>
          <cell r="AA213">
            <v>345629.9621156872</v>
          </cell>
        </row>
        <row r="214">
          <cell r="B214" t="str">
            <v>5 -  RESULTADO BRUTO OPERACIONAL     (3 - 4)</v>
          </cell>
          <cell r="G214">
            <v>13936.417820384617</v>
          </cell>
          <cell r="H214">
            <v>16498.157681174634</v>
          </cell>
          <cell r="I214">
            <v>12313.394475294321</v>
          </cell>
          <cell r="J214">
            <v>108944.58782597829</v>
          </cell>
          <cell r="K214">
            <v>112328.59635071905</v>
          </cell>
          <cell r="L214">
            <v>115007.55198013721</v>
          </cell>
          <cell r="M214">
            <v>107041.55684887312</v>
          </cell>
          <cell r="N214">
            <v>111937.82550345043</v>
          </cell>
          <cell r="O214">
            <v>111708.44939696978</v>
          </cell>
          <cell r="P214">
            <v>111472.33502526939</v>
          </cell>
          <cell r="Q214">
            <v>104029.09618636078</v>
          </cell>
          <cell r="R214">
            <v>107178.97808549862</v>
          </cell>
          <cell r="S214">
            <v>110529.31449736966</v>
          </cell>
          <cell r="T214">
            <v>112254.75095106458</v>
          </cell>
          <cell r="U214">
            <v>111027.55598177257</v>
          </cell>
          <cell r="V214">
            <v>102684.1423595885</v>
          </cell>
          <cell r="W214">
            <v>98429.263620690501</v>
          </cell>
          <cell r="X214">
            <v>101051.17983356077</v>
          </cell>
          <cell r="Y214">
            <v>94588.15947974642</v>
          </cell>
          <cell r="Z214">
            <v>70272.790253555548</v>
          </cell>
          <cell r="AA214">
            <v>1833234.104157459</v>
          </cell>
        </row>
        <row r="215">
          <cell r="B215" t="str">
            <v>6 -  RESULTADO FINANCEIRO    (6.1)</v>
          </cell>
          <cell r="G215">
            <v>367</v>
          </cell>
          <cell r="H215">
            <v>482</v>
          </cell>
          <cell r="I215">
            <v>763</v>
          </cell>
          <cell r="J215">
            <v>1066</v>
          </cell>
          <cell r="K215">
            <v>1166</v>
          </cell>
          <cell r="L215">
            <v>1187</v>
          </cell>
          <cell r="M215">
            <v>1210</v>
          </cell>
          <cell r="N215">
            <v>1233</v>
          </cell>
          <cell r="O215">
            <v>1256</v>
          </cell>
          <cell r="P215">
            <v>1280</v>
          </cell>
          <cell r="Q215">
            <v>1301</v>
          </cell>
          <cell r="R215">
            <v>1321</v>
          </cell>
          <cell r="S215">
            <v>1343</v>
          </cell>
          <cell r="T215">
            <v>1364</v>
          </cell>
          <cell r="U215">
            <v>1386</v>
          </cell>
          <cell r="V215">
            <v>1409</v>
          </cell>
          <cell r="W215">
            <v>1432</v>
          </cell>
          <cell r="X215">
            <v>1455</v>
          </cell>
          <cell r="Y215">
            <v>1478</v>
          </cell>
          <cell r="Z215">
            <v>1502.0000000000002</v>
          </cell>
          <cell r="AA215">
            <v>24001</v>
          </cell>
        </row>
        <row r="216">
          <cell r="B216" t="str">
            <v>6.1 - Receitas    (Transp. Qd. 2B)</v>
          </cell>
          <cell r="G216">
            <v>367</v>
          </cell>
          <cell r="H216">
            <v>482</v>
          </cell>
          <cell r="I216">
            <v>763</v>
          </cell>
          <cell r="J216">
            <v>1066</v>
          </cell>
          <cell r="K216">
            <v>1166</v>
          </cell>
          <cell r="L216">
            <v>1187</v>
          </cell>
          <cell r="M216">
            <v>1210</v>
          </cell>
          <cell r="N216">
            <v>1233</v>
          </cell>
          <cell r="O216">
            <v>1256</v>
          </cell>
          <cell r="P216">
            <v>1280</v>
          </cell>
          <cell r="Q216">
            <v>1301</v>
          </cell>
          <cell r="R216">
            <v>1321</v>
          </cell>
          <cell r="S216">
            <v>1343</v>
          </cell>
          <cell r="T216">
            <v>1364</v>
          </cell>
          <cell r="U216">
            <v>1386</v>
          </cell>
          <cell r="V216">
            <v>1409</v>
          </cell>
          <cell r="W216">
            <v>1432</v>
          </cell>
          <cell r="X216">
            <v>1455</v>
          </cell>
          <cell r="Y216">
            <v>1478</v>
          </cell>
          <cell r="Z216">
            <v>1502.0000000000002</v>
          </cell>
          <cell r="AA216">
            <v>24001</v>
          </cell>
        </row>
        <row r="217">
          <cell r="B217" t="str">
            <v>7 -  RESULTADO OPERACIONAL    (5 + 6)</v>
          </cell>
          <cell r="G217">
            <v>14303.417820384617</v>
          </cell>
          <cell r="H217">
            <v>16980.157681174634</v>
          </cell>
          <cell r="I217">
            <v>13076.394475294321</v>
          </cell>
          <cell r="J217">
            <v>110010.58782597829</v>
          </cell>
          <cell r="K217">
            <v>113494.59635071905</v>
          </cell>
          <cell r="L217">
            <v>116194.55198013721</v>
          </cell>
          <cell r="M217">
            <v>108251.55684887312</v>
          </cell>
          <cell r="N217">
            <v>113170.82550345043</v>
          </cell>
          <cell r="O217">
            <v>112964.44939696978</v>
          </cell>
          <cell r="P217">
            <v>112752.33502526939</v>
          </cell>
          <cell r="Q217">
            <v>105330.09618636078</v>
          </cell>
          <cell r="R217">
            <v>108499.97808549862</v>
          </cell>
          <cell r="S217">
            <v>111872.31449736966</v>
          </cell>
          <cell r="T217">
            <v>113618.75095106458</v>
          </cell>
          <cell r="U217">
            <v>112413.55598177257</v>
          </cell>
          <cell r="V217">
            <v>104093.1423595885</v>
          </cell>
          <cell r="W217">
            <v>99861.263620690501</v>
          </cell>
          <cell r="X217">
            <v>102506.17983356077</v>
          </cell>
          <cell r="Y217">
            <v>96066.15947974642</v>
          </cell>
          <cell r="Z217">
            <v>71774.790253555548</v>
          </cell>
          <cell r="AA217">
            <v>1857235.104157459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14303.417820384617</v>
          </cell>
          <cell r="H219">
            <v>16980.157681174634</v>
          </cell>
          <cell r="I219">
            <v>13076.394475294321</v>
          </cell>
          <cell r="J219">
            <v>110010.58782597829</v>
          </cell>
          <cell r="K219">
            <v>113494.59635071905</v>
          </cell>
          <cell r="L219">
            <v>116194.55198013721</v>
          </cell>
          <cell r="M219">
            <v>108251.55684887312</v>
          </cell>
          <cell r="N219">
            <v>113170.82550345043</v>
          </cell>
          <cell r="O219">
            <v>112964.44939696978</v>
          </cell>
          <cell r="P219">
            <v>112752.33502526939</v>
          </cell>
          <cell r="Q219">
            <v>105330.09618636078</v>
          </cell>
          <cell r="R219">
            <v>108499.97808549862</v>
          </cell>
          <cell r="S219">
            <v>111872.31449736966</v>
          </cell>
          <cell r="T219">
            <v>113618.75095106458</v>
          </cell>
          <cell r="U219">
            <v>112413.55598177257</v>
          </cell>
          <cell r="V219">
            <v>104093.1423595885</v>
          </cell>
          <cell r="W219">
            <v>99861.263620690501</v>
          </cell>
          <cell r="X219">
            <v>102506.17983356077</v>
          </cell>
          <cell r="Y219">
            <v>96066.15947974642</v>
          </cell>
          <cell r="Z219">
            <v>71774.790253555548</v>
          </cell>
          <cell r="AA219">
            <v>1857235.104157459</v>
          </cell>
        </row>
        <row r="220">
          <cell r="B220" t="str">
            <v>10- CONTRIBUIÇÃO SOCIAL (Legislação vigente)</v>
          </cell>
          <cell r="G220">
            <v>1145.0414256307693</v>
          </cell>
          <cell r="H220">
            <v>1358.4126144939717</v>
          </cell>
          <cell r="I220">
            <v>1046.1115580235455</v>
          </cell>
          <cell r="J220">
            <v>8800.8470260782669</v>
          </cell>
          <cell r="K220">
            <v>9079.5677080575279</v>
          </cell>
          <cell r="L220">
            <v>9295.5641584109708</v>
          </cell>
          <cell r="M220">
            <v>8660.1245479098488</v>
          </cell>
          <cell r="N220">
            <v>9053.6660402760353</v>
          </cell>
          <cell r="O220">
            <v>9037.1559517575788</v>
          </cell>
          <cell r="P220">
            <v>9020.1868020215516</v>
          </cell>
          <cell r="Q220">
            <v>8426.4076949088612</v>
          </cell>
          <cell r="R220">
            <v>8679.9982468398866</v>
          </cell>
          <cell r="S220">
            <v>8949.7851597895751</v>
          </cell>
          <cell r="T220">
            <v>9089.500076085169</v>
          </cell>
          <cell r="U220">
            <v>8993.084478541803</v>
          </cell>
          <cell r="V220">
            <v>8327.4513887670819</v>
          </cell>
          <cell r="W220">
            <v>7988.9010896552427</v>
          </cell>
          <cell r="X220">
            <v>8200.4943866848607</v>
          </cell>
          <cell r="Y220">
            <v>7685.29275837971</v>
          </cell>
          <cell r="Z220">
            <v>5741.9832202844409</v>
          </cell>
          <cell r="AA220">
            <v>148579.57633259665</v>
          </cell>
        </row>
        <row r="221">
          <cell r="B221" t="str">
            <v>11- RESULTADO ANTES IMPOSTO DE RENDA    (9 - 10)</v>
          </cell>
          <cell r="G221">
            <v>13158.376394753848</v>
          </cell>
          <cell r="H221">
            <v>15621.745066680664</v>
          </cell>
          <cell r="I221">
            <v>12030.282917270775</v>
          </cell>
          <cell r="J221">
            <v>101209.74079990003</v>
          </cell>
          <cell r="K221">
            <v>104415.02864266152</v>
          </cell>
          <cell r="L221">
            <v>106898.98782172624</v>
          </cell>
          <cell r="M221">
            <v>99591.432300963279</v>
          </cell>
          <cell r="N221">
            <v>104117.15946317439</v>
          </cell>
          <cell r="O221">
            <v>103927.2934452122</v>
          </cell>
          <cell r="P221">
            <v>103732.14822324784</v>
          </cell>
          <cell r="Q221">
            <v>96903.688491451918</v>
          </cell>
          <cell r="R221">
            <v>99819.979838658735</v>
          </cell>
          <cell r="S221">
            <v>102922.52933758008</v>
          </cell>
          <cell r="T221">
            <v>104529.25087497941</v>
          </cell>
          <cell r="U221">
            <v>103420.47150323077</v>
          </cell>
          <cell r="V221">
            <v>95765.690970821423</v>
          </cell>
          <cell r="W221">
            <v>91872.362531035265</v>
          </cell>
          <cell r="X221">
            <v>94305.685446875912</v>
          </cell>
          <cell r="Y221">
            <v>88380.866721366707</v>
          </cell>
          <cell r="Z221">
            <v>66032.807033271107</v>
          </cell>
          <cell r="AA221">
            <v>1708655.5278248624</v>
          </cell>
        </row>
        <row r="222">
          <cell r="B222" t="str">
            <v>12- IMPOSTO DE RENDA (Legislação vigente)</v>
          </cell>
          <cell r="G222">
            <v>3554.2544550961538</v>
          </cell>
          <cell r="H222">
            <v>4221.0394202936623</v>
          </cell>
          <cell r="I222">
            <v>3245.0986188235784</v>
          </cell>
          <cell r="J222">
            <v>27478.646956494576</v>
          </cell>
          <cell r="K222">
            <v>28349.649087679762</v>
          </cell>
          <cell r="L222">
            <v>29024.637995034296</v>
          </cell>
          <cell r="M222">
            <v>27038.889212218266</v>
          </cell>
          <cell r="N222">
            <v>28268.70637586261</v>
          </cell>
          <cell r="O222">
            <v>28217.11234924243</v>
          </cell>
          <cell r="P222">
            <v>28164.083756317348</v>
          </cell>
          <cell r="Q222">
            <v>26308.524046590195</v>
          </cell>
          <cell r="R222">
            <v>27100.994521374651</v>
          </cell>
          <cell r="S222">
            <v>27944.078624342415</v>
          </cell>
          <cell r="T222">
            <v>28380.687737766144</v>
          </cell>
          <cell r="U222">
            <v>28079.388995443136</v>
          </cell>
          <cell r="V222">
            <v>25999.285589897114</v>
          </cell>
          <cell r="W222">
            <v>24941.315905172632</v>
          </cell>
          <cell r="X222">
            <v>25602.544958390183</v>
          </cell>
          <cell r="Y222">
            <v>23992.539869936598</v>
          </cell>
          <cell r="Z222">
            <v>17919.697563388876</v>
          </cell>
          <cell r="AA222">
            <v>463831.1760393646</v>
          </cell>
        </row>
        <row r="223">
          <cell r="B223" t="str">
            <v>13- RESULTADO DE EXERCÍCIO    (11 - 12)</v>
          </cell>
          <cell r="G223">
            <v>9604.1219396576944</v>
          </cell>
          <cell r="H223">
            <v>11400.705646387001</v>
          </cell>
          <cell r="I223">
            <v>8785.1842984471969</v>
          </cell>
          <cell r="J223">
            <v>73731.093843405455</v>
          </cell>
          <cell r="K223">
            <v>76065.379554981759</v>
          </cell>
          <cell r="L223">
            <v>77874.349826691949</v>
          </cell>
          <cell r="M223">
            <v>72552.543088745006</v>
          </cell>
          <cell r="N223">
            <v>75848.453087311791</v>
          </cell>
          <cell r="O223">
            <v>75710.181095969776</v>
          </cell>
          <cell r="P223">
            <v>75568.064466930489</v>
          </cell>
          <cell r="Q223">
            <v>70595.16444486173</v>
          </cell>
          <cell r="R223">
            <v>72718.985317284081</v>
          </cell>
          <cell r="S223">
            <v>74978.45071323766</v>
          </cell>
          <cell r="T223">
            <v>76148.563137213263</v>
          </cell>
          <cell r="U223">
            <v>75341.082507787636</v>
          </cell>
          <cell r="V223">
            <v>69766.405380924305</v>
          </cell>
          <cell r="W223">
            <v>66931.046625862626</v>
          </cell>
          <cell r="X223">
            <v>68703.140488485733</v>
          </cell>
          <cell r="Y223">
            <v>64388.326851430109</v>
          </cell>
          <cell r="Z223">
            <v>48113.109469882227</v>
          </cell>
          <cell r="AA223">
            <v>1244824.3517854977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281870.43451357714</v>
          </cell>
          <cell r="H229">
            <v>286574.27087079739</v>
          </cell>
          <cell r="I229">
            <v>291357.04521706002</v>
          </cell>
          <cell r="J229">
            <v>296220.09080758004</v>
          </cell>
          <cell r="K229">
            <v>301164.76358093088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1457186.6049899457</v>
          </cell>
        </row>
        <row r="230">
          <cell r="B230" t="str">
            <v>1.1 - Operacionais    (1.1.1 + 1.1.2)</v>
          </cell>
          <cell r="G230">
            <v>281870.43451357714</v>
          </cell>
          <cell r="H230">
            <v>286574.27087079739</v>
          </cell>
          <cell r="I230">
            <v>291357.04521706002</v>
          </cell>
          <cell r="J230">
            <v>296220.09080758004</v>
          </cell>
          <cell r="K230">
            <v>301164.76358093088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1457186.6049899457</v>
          </cell>
        </row>
        <row r="231">
          <cell r="B231" t="str">
            <v>1.1.1 - Receitas de  Pedágios    (Transp. Qd.2.1.1.2)</v>
          </cell>
          <cell r="G231">
            <v>274390.77790658275</v>
          </cell>
          <cell r="H231">
            <v>278969.79421749973</v>
          </cell>
          <cell r="I231">
            <v>283625.65383501293</v>
          </cell>
          <cell r="J231">
            <v>288359.6546353476</v>
          </cell>
          <cell r="K231">
            <v>293173.11657616671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1418518.9971706099</v>
          </cell>
        </row>
        <row r="232">
          <cell r="B232" t="str">
            <v>1.1.2 - Outras Receitas Operacionais    (calculado 2.1.2.)</v>
          </cell>
          <cell r="G232">
            <v>7479.656606994391</v>
          </cell>
          <cell r="H232">
            <v>7604.4766532976446</v>
          </cell>
          <cell r="I232">
            <v>7731.391382047118</v>
          </cell>
          <cell r="J232">
            <v>7860.436172232432</v>
          </cell>
          <cell r="K232">
            <v>7991.6470047642051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38667.60781933579</v>
          </cell>
        </row>
        <row r="233">
          <cell r="B233" t="str">
            <v>2 -  DEDUÇÕES DA RECEITA    (2.1)</v>
          </cell>
          <cell r="G233">
            <v>25452.900236576013</v>
          </cell>
          <cell r="H233">
            <v>25877.656659633005</v>
          </cell>
          <cell r="I233">
            <v>26309.541183100519</v>
          </cell>
          <cell r="J233">
            <v>26748.67419992448</v>
          </cell>
          <cell r="K233">
            <v>27195.178151358057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131583.95043059206</v>
          </cell>
        </row>
        <row r="234">
          <cell r="B234" t="str">
            <v>2.1 - Tributos sobre Faturamento    (2.1.1+ .... + 2.1.4)</v>
          </cell>
          <cell r="G234">
            <v>25452.900236576013</v>
          </cell>
          <cell r="H234">
            <v>25877.656659633005</v>
          </cell>
          <cell r="I234">
            <v>26309.541183100519</v>
          </cell>
          <cell r="J234">
            <v>26748.67419992448</v>
          </cell>
          <cell r="K234">
            <v>27195.178151358057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131583.95043059206</v>
          </cell>
        </row>
        <row r="235">
          <cell r="B235" t="str">
            <v>2.1.1 - I.S.S    (transp. Qd  1.3.)</v>
          </cell>
          <cell r="G235">
            <v>14093.521725678858</v>
          </cell>
          <cell r="H235">
            <v>14328.71354353987</v>
          </cell>
          <cell r="I235">
            <v>14567.852260853002</v>
          </cell>
          <cell r="J235">
            <v>14811.004540379003</v>
          </cell>
          <cell r="K235">
            <v>15058.238179046544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72859.330249497274</v>
          </cell>
        </row>
        <row r="236">
          <cell r="B236" t="str">
            <v>2.1.2 - Cofins    (transp. Qd 1.3.)</v>
          </cell>
          <cell r="G236">
            <v>8456.1130354073139</v>
          </cell>
          <cell r="H236">
            <v>8597.2281261239223</v>
          </cell>
          <cell r="I236">
            <v>8740.7113565117997</v>
          </cell>
          <cell r="J236">
            <v>8886.6027242274013</v>
          </cell>
          <cell r="K236">
            <v>9034.9429074279269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43715.598149698359</v>
          </cell>
        </row>
        <row r="237">
          <cell r="B237" t="str">
            <v>2.1.3 - Pis / Pasep    (transp. Qd 1.3.)</v>
          </cell>
          <cell r="G237">
            <v>1832.1578243382514</v>
          </cell>
          <cell r="H237">
            <v>1862.732760660183</v>
          </cell>
          <cell r="I237">
            <v>1893.82079391089</v>
          </cell>
          <cell r="J237">
            <v>1925.4305902492702</v>
          </cell>
          <cell r="K237">
            <v>1957.5709632760506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9471.7129324346442</v>
          </cell>
        </row>
        <row r="238">
          <cell r="B238" t="str">
            <v>2.1.4 - CPMF    (transp Qd 1.3.)</v>
          </cell>
          <cell r="G238">
            <v>1071.1076511515932</v>
          </cell>
          <cell r="H238">
            <v>1088.9822293090301</v>
          </cell>
          <cell r="I238">
            <v>1107.156771824828</v>
          </cell>
          <cell r="J238">
            <v>1125.6363450688041</v>
          </cell>
          <cell r="K238">
            <v>1144.4261016075372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5537.3090989617922</v>
          </cell>
        </row>
        <row r="239">
          <cell r="B239" t="str">
            <v>3 -  RECEITA LIQUIDA    (1 - 2)</v>
          </cell>
          <cell r="G239">
            <v>256417.53427700113</v>
          </cell>
          <cell r="H239">
            <v>260696.61421116439</v>
          </cell>
          <cell r="I239">
            <v>265047.50403395947</v>
          </cell>
          <cell r="J239">
            <v>269471.41660765558</v>
          </cell>
          <cell r="K239">
            <v>273969.58542957285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1325602.6545593536</v>
          </cell>
        </row>
        <row r="240">
          <cell r="B240" t="str">
            <v>4 -  DESPESAS    (4.1)</v>
          </cell>
          <cell r="G240">
            <v>59182.074165761383</v>
          </cell>
          <cell r="H240">
            <v>59324.600407385165</v>
          </cell>
          <cell r="I240">
            <v>59469.518470076917</v>
          </cell>
          <cell r="J240">
            <v>59616.868751469672</v>
          </cell>
          <cell r="K240">
            <v>59766.692336502201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297359.75413119537</v>
          </cell>
        </row>
        <row r="241">
          <cell r="B241" t="str">
            <v>4.1 - Operacionais    (4.1.1+ .... + 4.1.10)</v>
          </cell>
          <cell r="G241">
            <v>59182.074165761383</v>
          </cell>
          <cell r="H241">
            <v>59324.600407385165</v>
          </cell>
          <cell r="I241">
            <v>59469.518470076917</v>
          </cell>
          <cell r="J241">
            <v>59616.868751469672</v>
          </cell>
          <cell r="K241">
            <v>59766.692336502201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297359.75413119537</v>
          </cell>
        </row>
        <row r="242">
          <cell r="B242" t="str">
            <v>4.1.1  -  Pessoal e Administradores    (Transp. Qd. 1.3.)</v>
          </cell>
          <cell r="G242">
            <v>34047</v>
          </cell>
          <cell r="H242">
            <v>34047</v>
          </cell>
          <cell r="I242">
            <v>34047</v>
          </cell>
          <cell r="J242">
            <v>34047</v>
          </cell>
          <cell r="K242">
            <v>34047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170235</v>
          </cell>
        </row>
        <row r="243">
          <cell r="B243" t="str">
            <v>4.1.2  -  Conservação de Rotina    (Transp. Qd. 1.3.)</v>
          </cell>
          <cell r="G243">
            <v>6997</v>
          </cell>
          <cell r="H243">
            <v>6997</v>
          </cell>
          <cell r="I243">
            <v>6997</v>
          </cell>
          <cell r="J243">
            <v>6997</v>
          </cell>
          <cell r="K243">
            <v>6997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34985</v>
          </cell>
        </row>
        <row r="244">
          <cell r="B244" t="str">
            <v>4.1.3  -  Consumo    (Transp. Qd. 1.3.)</v>
          </cell>
          <cell r="G244">
            <v>1135</v>
          </cell>
          <cell r="H244">
            <v>1135</v>
          </cell>
          <cell r="I244">
            <v>1135</v>
          </cell>
          <cell r="J244">
            <v>1135</v>
          </cell>
          <cell r="K244">
            <v>1135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5675</v>
          </cell>
        </row>
        <row r="245">
          <cell r="B245" t="str">
            <v>4.1.4  -  Transportes    (Transp. Qd. 1.3.)</v>
          </cell>
          <cell r="G245">
            <v>5306</v>
          </cell>
          <cell r="H245">
            <v>5306</v>
          </cell>
          <cell r="I245">
            <v>5306</v>
          </cell>
          <cell r="J245">
            <v>5306</v>
          </cell>
          <cell r="K245">
            <v>5306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26530</v>
          </cell>
        </row>
        <row r="246">
          <cell r="B246" t="str">
            <v>4.1.5  -  Diversas    (Transp. Qd. 1.3.)</v>
          </cell>
          <cell r="G246">
            <v>1745</v>
          </cell>
          <cell r="H246">
            <v>1745</v>
          </cell>
          <cell r="I246">
            <v>1745</v>
          </cell>
          <cell r="J246">
            <v>1745</v>
          </cell>
          <cell r="K246">
            <v>1745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8725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910</v>
          </cell>
          <cell r="H248">
            <v>910</v>
          </cell>
          <cell r="I248">
            <v>910</v>
          </cell>
          <cell r="J248">
            <v>910</v>
          </cell>
          <cell r="K248">
            <v>910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4550</v>
          </cell>
        </row>
        <row r="249">
          <cell r="B249" t="str">
            <v xml:space="preserve">4.1.8  -  Garantias  (transp. Qd 1.3.)  </v>
          </cell>
          <cell r="G249">
            <v>585.96113035407313</v>
          </cell>
          <cell r="H249">
            <v>587.37228126123932</v>
          </cell>
          <cell r="I249">
            <v>588.80711356511802</v>
          </cell>
          <cell r="J249">
            <v>590.26602724227405</v>
          </cell>
          <cell r="K249">
            <v>591.74942907427931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2944.1559814969837</v>
          </cell>
        </row>
        <row r="250">
          <cell r="B250" t="str">
            <v xml:space="preserve">4.1.9  -  Parc.Variável da Concessão   </v>
          </cell>
          <cell r="G250">
            <v>8456.1130354073139</v>
          </cell>
          <cell r="H250">
            <v>8597.2281261239223</v>
          </cell>
          <cell r="I250">
            <v>8740.7113565117997</v>
          </cell>
          <cell r="J250">
            <v>8886.6027242274013</v>
          </cell>
          <cell r="K250">
            <v>9034.9429074279269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43715.598149698359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197235.46011123975</v>
          </cell>
          <cell r="H252">
            <v>201372.01380377921</v>
          </cell>
          <cell r="I252">
            <v>205577.98556388257</v>
          </cell>
          <cell r="J252">
            <v>209854.54785618591</v>
          </cell>
          <cell r="K252">
            <v>214202.89309307066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1028242.9004281582</v>
          </cell>
        </row>
        <row r="253">
          <cell r="B253" t="str">
            <v>6 -  RESULTADO FINANCEIRO    (6.1)</v>
          </cell>
          <cell r="G253">
            <v>1371.8945199298544</v>
          </cell>
          <cell r="H253">
            <v>1394.7886107281797</v>
          </cell>
          <cell r="I253">
            <v>1418.0669014329922</v>
          </cell>
          <cell r="J253">
            <v>1441.7358811445981</v>
          </cell>
          <cell r="K253">
            <v>1465.8021493657147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7092.2880626013393</v>
          </cell>
        </row>
        <row r="254">
          <cell r="B254" t="str">
            <v>6.1 - Receitas    (Transp. Qd. 2B)</v>
          </cell>
          <cell r="G254">
            <v>1371.8945199298544</v>
          </cell>
          <cell r="H254">
            <v>1394.7886107281797</v>
          </cell>
          <cell r="I254">
            <v>1418.0669014329922</v>
          </cell>
          <cell r="J254">
            <v>1441.7358811445981</v>
          </cell>
          <cell r="K254">
            <v>1465.8021493657147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7092.2880626013393</v>
          </cell>
        </row>
        <row r="255">
          <cell r="B255" t="str">
            <v>7 -  RESULTADO OPERACIONAL    (5 + 6)</v>
          </cell>
          <cell r="G255">
            <v>198607.35463116961</v>
          </cell>
          <cell r="H255">
            <v>202766.80241450737</v>
          </cell>
          <cell r="I255">
            <v>206996.05246531556</v>
          </cell>
          <cell r="J255">
            <v>211296.28373733049</v>
          </cell>
          <cell r="K255">
            <v>215668.69524243637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1035335.1884907596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198607.35463116961</v>
          </cell>
          <cell r="H257">
            <v>202766.80241450737</v>
          </cell>
          <cell r="I257">
            <v>206996.05246531556</v>
          </cell>
          <cell r="J257">
            <v>211296.28373733049</v>
          </cell>
          <cell r="K257">
            <v>215668.69524243637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1035335.1884907596</v>
          </cell>
        </row>
        <row r="258">
          <cell r="B258" t="str">
            <v>10- CONTRIBUIÇÃO SOCIAL (Legislação vigente)</v>
          </cell>
          <cell r="G258">
            <v>15888.58837049357</v>
          </cell>
          <cell r="H258">
            <v>16221.34419316059</v>
          </cell>
          <cell r="I258">
            <v>16559.684197225244</v>
          </cell>
          <cell r="J258">
            <v>16903.702698986439</v>
          </cell>
          <cell r="K258">
            <v>17253.495619394911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82826.815079260763</v>
          </cell>
        </row>
        <row r="259">
          <cell r="B259" t="str">
            <v>11- RESULTADO ANTES IMPOSTO DE RENDA    (9 - 10)</v>
          </cell>
          <cell r="G259">
            <v>182718.76626067603</v>
          </cell>
          <cell r="H259">
            <v>186545.45822134678</v>
          </cell>
          <cell r="I259">
            <v>190436.3682680903</v>
          </cell>
          <cell r="J259">
            <v>194392.58103834407</v>
          </cell>
          <cell r="K259">
            <v>198415.19962304147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952508.37341149885</v>
          </cell>
        </row>
        <row r="260">
          <cell r="B260" t="str">
            <v>12- IMPOSTO DE RENDA (Legislação vigente)</v>
          </cell>
          <cell r="G260">
            <v>49627.838657792403</v>
          </cell>
          <cell r="H260">
            <v>50667.700603626843</v>
          </cell>
          <cell r="I260">
            <v>51725.01311632889</v>
          </cell>
          <cell r="J260">
            <v>52800.070934332623</v>
          </cell>
          <cell r="K260">
            <v>53893.173810609092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258713.79712268984</v>
          </cell>
        </row>
        <row r="261">
          <cell r="B261" t="str">
            <v>13- RESULTADO DE EXERCÍCIO    (11 - 12)</v>
          </cell>
          <cell r="G261">
            <v>133090.92760288363</v>
          </cell>
          <cell r="H261">
            <v>135877.75761771994</v>
          </cell>
          <cell r="I261">
            <v>138711.35515176141</v>
          </cell>
          <cell r="J261">
            <v>141592.51010401145</v>
          </cell>
          <cell r="K261">
            <v>144522.02581243237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693794.57628880907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74719</v>
          </cell>
          <cell r="H267">
            <v>100029</v>
          </cell>
          <cell r="I267">
            <v>107400</v>
          </cell>
          <cell r="J267">
            <v>222064</v>
          </cell>
          <cell r="K267">
            <v>230667.11239999998</v>
          </cell>
          <cell r="L267">
            <v>236017.83349270842</v>
          </cell>
          <cell r="M267">
            <v>231726.41174760429</v>
          </cell>
          <cell r="N267">
            <v>234773.70425958713</v>
          </cell>
          <cell r="O267">
            <v>238285.27272684977</v>
          </cell>
          <cell r="P267">
            <v>241956.75116454266</v>
          </cell>
          <cell r="Q267">
            <v>245123.58230852691</v>
          </cell>
          <cell r="R267">
            <v>248683.97268178276</v>
          </cell>
          <cell r="S267">
            <v>252301.19439623621</v>
          </cell>
          <cell r="T267">
            <v>255967.73247612332</v>
          </cell>
          <cell r="U267">
            <v>259687.02239440699</v>
          </cell>
          <cell r="V267">
            <v>263458.5832422392</v>
          </cell>
          <cell r="W267">
            <v>270401.46703550639</v>
          </cell>
          <cell r="X267">
            <v>278782.56110807159</v>
          </cell>
          <cell r="Y267">
            <v>282853.84794131375</v>
          </cell>
          <cell r="Z267">
            <v>286986.52337955317</v>
          </cell>
          <cell r="AA267">
            <v>4561885.5727550527</v>
          </cell>
        </row>
        <row r="268">
          <cell r="B268" t="str">
            <v>1.1.  RECEITAS     (1.1.1.+ ... + 1.1.4)</v>
          </cell>
          <cell r="G268">
            <v>74719</v>
          </cell>
          <cell r="H268">
            <v>100029</v>
          </cell>
          <cell r="I268">
            <v>107400</v>
          </cell>
          <cell r="J268">
            <v>222064</v>
          </cell>
          <cell r="K268">
            <v>230667.11239999998</v>
          </cell>
          <cell r="L268">
            <v>236017.83349270842</v>
          </cell>
          <cell r="M268">
            <v>231726.41174760429</v>
          </cell>
          <cell r="N268">
            <v>234773.70425958713</v>
          </cell>
          <cell r="O268">
            <v>238285.27272684977</v>
          </cell>
          <cell r="P268">
            <v>241956.75116454266</v>
          </cell>
          <cell r="Q268">
            <v>245123.58230852691</v>
          </cell>
          <cell r="R268">
            <v>248683.97268178276</v>
          </cell>
          <cell r="S268">
            <v>252301.19439623621</v>
          </cell>
          <cell r="T268">
            <v>255967.73247612332</v>
          </cell>
          <cell r="U268">
            <v>259687.02239440699</v>
          </cell>
          <cell r="V268">
            <v>263458.5832422392</v>
          </cell>
          <cell r="W268">
            <v>270401.46703550639</v>
          </cell>
          <cell r="X268">
            <v>278782.56110807159</v>
          </cell>
          <cell r="Y268">
            <v>282853.84794131375</v>
          </cell>
          <cell r="Z268">
            <v>286986.52337955317</v>
          </cell>
          <cell r="AA268">
            <v>4561885.5727550527</v>
          </cell>
        </row>
        <row r="269">
          <cell r="B269" t="str">
            <v>1.1.1   Receitas de Pedágio</v>
          </cell>
          <cell r="G269">
            <v>73430</v>
          </cell>
          <cell r="H269">
            <v>96402</v>
          </cell>
          <cell r="I269">
            <v>98799</v>
          </cell>
          <cell r="J269">
            <v>213157</v>
          </cell>
          <cell r="K269">
            <v>221357.11239999998</v>
          </cell>
          <cell r="L269">
            <v>226683.83349270842</v>
          </cell>
          <cell r="M269">
            <v>222366.41174760429</v>
          </cell>
          <cell r="N269">
            <v>225387.70425958713</v>
          </cell>
          <cell r="O269">
            <v>228873.27272684977</v>
          </cell>
          <cell r="P269">
            <v>232517.75116454266</v>
          </cell>
          <cell r="Q269">
            <v>235660.58230852691</v>
          </cell>
          <cell r="R269">
            <v>239197.97268178276</v>
          </cell>
          <cell r="S269">
            <v>242790.19439623621</v>
          </cell>
          <cell r="T269">
            <v>246432.73247612332</v>
          </cell>
          <cell r="U269">
            <v>250127.02239440699</v>
          </cell>
          <cell r="V269">
            <v>253872.58324223923</v>
          </cell>
          <cell r="W269">
            <v>260789.46703550639</v>
          </cell>
          <cell r="X269">
            <v>269144.56110807159</v>
          </cell>
          <cell r="Y269">
            <v>273189.84794131375</v>
          </cell>
          <cell r="Z269">
            <v>277295.52337955317</v>
          </cell>
          <cell r="AA269">
            <v>4387474.5727550527</v>
          </cell>
        </row>
        <row r="270">
          <cell r="B270" t="str">
            <v>1.1.2   Outras Receitas Operacionais</v>
          </cell>
          <cell r="G270">
            <v>922</v>
          </cell>
          <cell r="H270">
            <v>3145</v>
          </cell>
          <cell r="I270">
            <v>7838</v>
          </cell>
          <cell r="J270">
            <v>7841</v>
          </cell>
          <cell r="K270">
            <v>8144</v>
          </cell>
          <cell r="L270">
            <v>8147.0000000000009</v>
          </cell>
          <cell r="M270">
            <v>8150</v>
          </cell>
          <cell r="N270">
            <v>8153</v>
          </cell>
          <cell r="O270">
            <v>8156</v>
          </cell>
          <cell r="P270">
            <v>8159</v>
          </cell>
          <cell r="Q270">
            <v>8162</v>
          </cell>
          <cell r="R270">
            <v>8165</v>
          </cell>
          <cell r="S270">
            <v>8168</v>
          </cell>
          <cell r="T270">
            <v>8170.9999999999991</v>
          </cell>
          <cell r="U270">
            <v>8174</v>
          </cell>
          <cell r="V270">
            <v>8177</v>
          </cell>
          <cell r="W270">
            <v>8180</v>
          </cell>
          <cell r="X270">
            <v>8183</v>
          </cell>
          <cell r="Y270">
            <v>8186.0000000000009</v>
          </cell>
          <cell r="Z270">
            <v>8189</v>
          </cell>
          <cell r="AA270">
            <v>150410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367</v>
          </cell>
          <cell r="H272">
            <v>482</v>
          </cell>
          <cell r="I272">
            <v>763</v>
          </cell>
          <cell r="J272">
            <v>1066</v>
          </cell>
          <cell r="K272">
            <v>1166</v>
          </cell>
          <cell r="L272">
            <v>1187</v>
          </cell>
          <cell r="M272">
            <v>1210</v>
          </cell>
          <cell r="N272">
            <v>1233</v>
          </cell>
          <cell r="O272">
            <v>1256</v>
          </cell>
          <cell r="P272">
            <v>1280</v>
          </cell>
          <cell r="Q272">
            <v>1301</v>
          </cell>
          <cell r="R272">
            <v>1321</v>
          </cell>
          <cell r="S272">
            <v>1343</v>
          </cell>
          <cell r="T272">
            <v>1364</v>
          </cell>
          <cell r="U272">
            <v>1386</v>
          </cell>
          <cell r="V272">
            <v>1409</v>
          </cell>
          <cell r="W272">
            <v>1432</v>
          </cell>
          <cell r="X272">
            <v>1455</v>
          </cell>
          <cell r="Y272">
            <v>1478</v>
          </cell>
          <cell r="Z272">
            <v>1502.0000000000002</v>
          </cell>
          <cell r="AA272">
            <v>24001</v>
          </cell>
        </row>
        <row r="273">
          <cell r="B273" t="str">
            <v>2.  DESEMBOLSOS     (2.1.+ ... + 2.4)</v>
          </cell>
          <cell r="G273">
            <v>148826.92388072691</v>
          </cell>
          <cell r="H273">
            <v>220374.23753478762</v>
          </cell>
          <cell r="I273">
            <v>229030.86067684711</v>
          </cell>
          <cell r="J273">
            <v>231783.11098257283</v>
          </cell>
          <cell r="K273">
            <v>149960.5918943373</v>
          </cell>
          <cell r="L273">
            <v>152611.87394570222</v>
          </cell>
          <cell r="M273">
            <v>141811.6823764795</v>
          </cell>
          <cell r="N273">
            <v>144688.10323180893</v>
          </cell>
          <cell r="O273">
            <v>191144.8028870275</v>
          </cell>
          <cell r="P273">
            <v>168771.24638235764</v>
          </cell>
          <cell r="Q273">
            <v>132985.26496600069</v>
          </cell>
          <cell r="R273">
            <v>132014.80908564222</v>
          </cell>
          <cell r="S273">
            <v>153006.16343129351</v>
          </cell>
          <cell r="T273">
            <v>142137.14264731971</v>
          </cell>
          <cell r="U273">
            <v>181275.39258293336</v>
          </cell>
          <cell r="V273">
            <v>198314.99342638504</v>
          </cell>
          <cell r="W273">
            <v>157208.37990446435</v>
          </cell>
          <cell r="X273">
            <v>142137.98021416541</v>
          </cell>
          <cell r="Y273">
            <v>155864.99891347936</v>
          </cell>
          <cell r="Z273">
            <v>143105.24775739125</v>
          </cell>
          <cell r="AA273">
            <v>3317053.8067217227</v>
          </cell>
        </row>
        <row r="274">
          <cell r="B274" t="str">
            <v>2.1.  OPERACIONAIS     (2.1.1.+ ... + 2.1.8)</v>
          </cell>
          <cell r="G274">
            <v>36270.368000000002</v>
          </cell>
          <cell r="H274">
            <v>51409.9355</v>
          </cell>
          <cell r="I274">
            <v>54750.620499999997</v>
          </cell>
          <cell r="J274">
            <v>61839.406999999999</v>
          </cell>
          <cell r="K274">
            <v>62209.801726600002</v>
          </cell>
          <cell r="L274">
            <v>62575.396787475693</v>
          </cell>
          <cell r="M274">
            <v>70673.083929921762</v>
          </cell>
          <cell r="N274">
            <v>71328.150918454281</v>
          </cell>
          <cell r="O274">
            <v>72121.792090872506</v>
          </cell>
          <cell r="P274">
            <v>72392.178975732939</v>
          </cell>
          <cell r="Q274">
            <v>72639.173369687574</v>
          </cell>
          <cell r="R274">
            <v>72894.297136974201</v>
          </cell>
          <cell r="S274">
            <v>73188.163815274427</v>
          </cell>
          <cell r="T274">
            <v>73466.382859184669</v>
          </cell>
          <cell r="U274">
            <v>73757.078437116201</v>
          </cell>
          <cell r="V274">
            <v>74038.2089504537</v>
          </cell>
          <cell r="W274">
            <v>74615.658898571302</v>
          </cell>
          <cell r="X274">
            <v>75323.514035848202</v>
          </cell>
          <cell r="Y274">
            <v>75648.570846923642</v>
          </cell>
          <cell r="Z274">
            <v>75973.851272331347</v>
          </cell>
          <cell r="AA274">
            <v>1357115.6350514225</v>
          </cell>
        </row>
        <row r="275">
          <cell r="B275" t="str">
            <v xml:space="preserve">2.1.1.  Pessoal / Administradores   </v>
          </cell>
          <cell r="G275">
            <v>20034</v>
          </cell>
          <cell r="H275">
            <v>27971</v>
          </cell>
          <cell r="I275">
            <v>31249</v>
          </cell>
          <cell r="J275">
            <v>34297</v>
          </cell>
          <cell r="K275">
            <v>34048</v>
          </cell>
          <cell r="L275">
            <v>34047</v>
          </cell>
          <cell r="M275">
            <v>34048</v>
          </cell>
          <cell r="N275">
            <v>34047</v>
          </cell>
          <cell r="O275">
            <v>34048</v>
          </cell>
          <cell r="P275">
            <v>34047</v>
          </cell>
          <cell r="Q275">
            <v>34048</v>
          </cell>
          <cell r="R275">
            <v>34047</v>
          </cell>
          <cell r="S275">
            <v>34048</v>
          </cell>
          <cell r="T275">
            <v>34047</v>
          </cell>
          <cell r="U275">
            <v>34048</v>
          </cell>
          <cell r="V275">
            <v>34047</v>
          </cell>
          <cell r="W275">
            <v>34047</v>
          </cell>
          <cell r="X275">
            <v>34047</v>
          </cell>
          <cell r="Y275">
            <v>34047</v>
          </cell>
          <cell r="Z275">
            <v>34047</v>
          </cell>
          <cell r="AA275">
            <v>658309</v>
          </cell>
        </row>
        <row r="276">
          <cell r="B276" t="str">
            <v xml:space="preserve">2.1.2.  Conservação de Rotina  </v>
          </cell>
          <cell r="G276">
            <v>2691</v>
          </cell>
          <cell r="H276">
            <v>5382</v>
          </cell>
          <cell r="I276">
            <v>5457</v>
          </cell>
          <cell r="J276">
            <v>5560</v>
          </cell>
          <cell r="K276">
            <v>6466</v>
          </cell>
          <cell r="L276">
            <v>6466</v>
          </cell>
          <cell r="M276">
            <v>6466</v>
          </cell>
          <cell r="N276">
            <v>6466</v>
          </cell>
          <cell r="O276">
            <v>6997</v>
          </cell>
          <cell r="P276">
            <v>6997</v>
          </cell>
          <cell r="Q276">
            <v>6997</v>
          </cell>
          <cell r="R276">
            <v>6997</v>
          </cell>
          <cell r="S276">
            <v>6997</v>
          </cell>
          <cell r="T276">
            <v>6997</v>
          </cell>
          <cell r="U276">
            <v>6997</v>
          </cell>
          <cell r="V276">
            <v>6997</v>
          </cell>
          <cell r="W276">
            <v>6997</v>
          </cell>
          <cell r="X276">
            <v>6997</v>
          </cell>
          <cell r="Y276">
            <v>6997</v>
          </cell>
          <cell r="Z276">
            <v>6997</v>
          </cell>
          <cell r="AA276">
            <v>128918</v>
          </cell>
        </row>
        <row r="277">
          <cell r="B277" t="str">
            <v xml:space="preserve">2.1.3.  Consumo   </v>
          </cell>
          <cell r="G277">
            <v>925</v>
          </cell>
          <cell r="H277">
            <v>987</v>
          </cell>
          <cell r="I277">
            <v>1000</v>
          </cell>
          <cell r="J277">
            <v>1135</v>
          </cell>
          <cell r="K277">
            <v>1135</v>
          </cell>
          <cell r="L277">
            <v>1135</v>
          </cell>
          <cell r="M277">
            <v>1135</v>
          </cell>
          <cell r="N277">
            <v>1135</v>
          </cell>
          <cell r="O277">
            <v>1135</v>
          </cell>
          <cell r="P277">
            <v>1135</v>
          </cell>
          <cell r="Q277">
            <v>1135</v>
          </cell>
          <cell r="R277">
            <v>1135</v>
          </cell>
          <cell r="S277">
            <v>1135</v>
          </cell>
          <cell r="T277">
            <v>1135</v>
          </cell>
          <cell r="U277">
            <v>1135</v>
          </cell>
          <cell r="V277">
            <v>1135</v>
          </cell>
          <cell r="W277">
            <v>1135</v>
          </cell>
          <cell r="X277">
            <v>1135</v>
          </cell>
          <cell r="Y277">
            <v>1135</v>
          </cell>
          <cell r="Z277">
            <v>1135</v>
          </cell>
          <cell r="AA277">
            <v>22207</v>
          </cell>
        </row>
        <row r="278">
          <cell r="B278" t="str">
            <v>2.1.4.  Transportes</v>
          </cell>
          <cell r="G278">
            <v>2399</v>
          </cell>
          <cell r="H278">
            <v>4565</v>
          </cell>
          <cell r="I278">
            <v>4981</v>
          </cell>
          <cell r="J278">
            <v>5230</v>
          </cell>
          <cell r="K278">
            <v>5306</v>
          </cell>
          <cell r="L278">
            <v>5307</v>
          </cell>
          <cell r="M278">
            <v>5306</v>
          </cell>
          <cell r="N278">
            <v>5307</v>
          </cell>
          <cell r="O278">
            <v>5306</v>
          </cell>
          <cell r="P278">
            <v>5307</v>
          </cell>
          <cell r="Q278">
            <v>5306</v>
          </cell>
          <cell r="R278">
            <v>5307</v>
          </cell>
          <cell r="S278">
            <v>5306</v>
          </cell>
          <cell r="T278">
            <v>5307</v>
          </cell>
          <cell r="U278">
            <v>5306</v>
          </cell>
          <cell r="V278">
            <v>5307</v>
          </cell>
          <cell r="W278">
            <v>5306</v>
          </cell>
          <cell r="X278">
            <v>5307</v>
          </cell>
          <cell r="Y278">
            <v>5306</v>
          </cell>
          <cell r="Z278">
            <v>5306</v>
          </cell>
          <cell r="AA278">
            <v>102078</v>
          </cell>
        </row>
        <row r="279">
          <cell r="B279" t="str">
            <v>2.1.5.  Diversas</v>
          </cell>
          <cell r="G279">
            <v>3376</v>
          </cell>
          <cell r="H279">
            <v>4638</v>
          </cell>
          <cell r="I279">
            <v>4059</v>
          </cell>
          <cell r="J279">
            <v>2441</v>
          </cell>
          <cell r="K279">
            <v>1745</v>
          </cell>
          <cell r="L279">
            <v>1745</v>
          </cell>
          <cell r="M279">
            <v>1745</v>
          </cell>
          <cell r="N279">
            <v>1745</v>
          </cell>
          <cell r="O279">
            <v>1745</v>
          </cell>
          <cell r="P279">
            <v>1745</v>
          </cell>
          <cell r="Q279">
            <v>1745</v>
          </cell>
          <cell r="R279">
            <v>1745</v>
          </cell>
          <cell r="S279">
            <v>1745</v>
          </cell>
          <cell r="T279">
            <v>1745</v>
          </cell>
          <cell r="U279">
            <v>1745</v>
          </cell>
          <cell r="V279">
            <v>1745</v>
          </cell>
          <cell r="W279">
            <v>1745</v>
          </cell>
          <cell r="X279">
            <v>1745</v>
          </cell>
          <cell r="Y279">
            <v>1745</v>
          </cell>
          <cell r="Z279">
            <v>1745</v>
          </cell>
          <cell r="AA279">
            <v>42434</v>
          </cell>
        </row>
        <row r="280">
          <cell r="B280" t="str">
            <v>2.1.6.  Tributos s/ Faturamento</v>
          </cell>
          <cell r="G280">
            <v>3457.3679999999999</v>
          </cell>
          <cell r="H280">
            <v>4628.9354999999996</v>
          </cell>
          <cell r="I280">
            <v>4958.6204999999991</v>
          </cell>
          <cell r="J280">
            <v>10276.406999999999</v>
          </cell>
          <cell r="K280">
            <v>10671.801726600001</v>
          </cell>
          <cell r="L280">
            <v>11063.396787475691</v>
          </cell>
          <cell r="M280">
            <v>19190.083929921766</v>
          </cell>
          <cell r="N280">
            <v>19875.150918454288</v>
          </cell>
          <cell r="O280">
            <v>20176.792090872506</v>
          </cell>
          <cell r="P280">
            <v>20492.178975732942</v>
          </cell>
          <cell r="Q280">
            <v>20764.173369687582</v>
          </cell>
          <cell r="R280">
            <v>21070.297136974208</v>
          </cell>
          <cell r="S280">
            <v>21381.163815274434</v>
          </cell>
          <cell r="T280">
            <v>21696.382859184665</v>
          </cell>
          <cell r="U280">
            <v>22016.078437116201</v>
          </cell>
          <cell r="V280">
            <v>22340.208950453693</v>
          </cell>
          <cell r="W280">
            <v>22938.658898571306</v>
          </cell>
          <cell r="X280">
            <v>23661.514035848195</v>
          </cell>
          <cell r="Y280">
            <v>24011.570846923642</v>
          </cell>
          <cell r="Z280">
            <v>24366.851272331354</v>
          </cell>
          <cell r="AA280">
            <v>349037.63505142246</v>
          </cell>
        </row>
        <row r="281">
          <cell r="B281" t="str">
            <v>2.1.7.  Seguros</v>
          </cell>
          <cell r="G281">
            <v>910</v>
          </cell>
          <cell r="H281">
            <v>910</v>
          </cell>
          <cell r="I281">
            <v>910</v>
          </cell>
          <cell r="J281">
            <v>910</v>
          </cell>
          <cell r="K281">
            <v>910</v>
          </cell>
          <cell r="L281">
            <v>910</v>
          </cell>
          <cell r="M281">
            <v>910</v>
          </cell>
          <cell r="N281">
            <v>910</v>
          </cell>
          <cell r="O281">
            <v>910</v>
          </cell>
          <cell r="P281">
            <v>910</v>
          </cell>
          <cell r="Q281">
            <v>910</v>
          </cell>
          <cell r="R281">
            <v>910</v>
          </cell>
          <cell r="S281">
            <v>910</v>
          </cell>
          <cell r="T281">
            <v>910</v>
          </cell>
          <cell r="U281">
            <v>910</v>
          </cell>
          <cell r="V281">
            <v>910</v>
          </cell>
          <cell r="W281">
            <v>910</v>
          </cell>
          <cell r="X281">
            <v>910</v>
          </cell>
          <cell r="Y281">
            <v>910</v>
          </cell>
          <cell r="Z281">
            <v>910</v>
          </cell>
          <cell r="AA281">
            <v>18200</v>
          </cell>
        </row>
        <row r="282">
          <cell r="B282" t="str">
            <v xml:space="preserve">2.1.8.  Garantias </v>
          </cell>
          <cell r="G282">
            <v>2478</v>
          </cell>
          <cell r="H282">
            <v>2328</v>
          </cell>
          <cell r="I282">
            <v>2136</v>
          </cell>
          <cell r="J282">
            <v>1990</v>
          </cell>
          <cell r="K282">
            <v>1928</v>
          </cell>
          <cell r="L282">
            <v>1902</v>
          </cell>
          <cell r="M282">
            <v>1873</v>
          </cell>
          <cell r="N282">
            <v>1843</v>
          </cell>
          <cell r="O282">
            <v>1804</v>
          </cell>
          <cell r="P282">
            <v>1759</v>
          </cell>
          <cell r="Q282">
            <v>1734</v>
          </cell>
          <cell r="R282">
            <v>1683</v>
          </cell>
          <cell r="S282">
            <v>1666</v>
          </cell>
          <cell r="T282">
            <v>1629</v>
          </cell>
          <cell r="U282">
            <v>1600</v>
          </cell>
          <cell r="V282">
            <v>1557</v>
          </cell>
          <cell r="W282">
            <v>1537</v>
          </cell>
          <cell r="X282">
            <v>1521</v>
          </cell>
          <cell r="Y282">
            <v>1497</v>
          </cell>
          <cell r="Z282">
            <v>1467</v>
          </cell>
          <cell r="AA282">
            <v>35932</v>
          </cell>
        </row>
        <row r="283">
          <cell r="B283" t="str">
            <v>2.2.  INVESTIMENTOS / IMOBILIZADO     (2.2.1.+ ... + 2.2.7)</v>
          </cell>
          <cell r="G283">
            <v>77642.7</v>
          </cell>
          <cell r="H283">
            <v>131178.44</v>
          </cell>
          <cell r="I283">
            <v>118033.92</v>
          </cell>
          <cell r="J283">
            <v>92210.27</v>
          </cell>
          <cell r="K283">
            <v>28172.539999999997</v>
          </cell>
          <cell r="L283">
            <v>29407.350000000002</v>
          </cell>
          <cell r="M283">
            <v>19503.780000000002</v>
          </cell>
          <cell r="N283">
            <v>24341.48</v>
          </cell>
          <cell r="O283">
            <v>69809.97</v>
          </cell>
          <cell r="P283">
            <v>47126.600000000006</v>
          </cell>
          <cell r="Q283">
            <v>4768.5</v>
          </cell>
          <cell r="R283">
            <v>654.63000000000034</v>
          </cell>
          <cell r="S283">
            <v>20131.39</v>
          </cell>
          <cell r="T283">
            <v>8298.4600000000009</v>
          </cell>
          <cell r="U283">
            <v>47432.810000000005</v>
          </cell>
          <cell r="V283">
            <v>66824.56</v>
          </cell>
          <cell r="W283">
            <v>26329.420000000002</v>
          </cell>
          <cell r="X283">
            <v>9427.6</v>
          </cell>
          <cell r="Y283">
            <v>24833.32</v>
          </cell>
          <cell r="Z283">
            <v>19641.18</v>
          </cell>
          <cell r="AA283">
            <v>865768.91999999993</v>
          </cell>
        </row>
        <row r="284">
          <cell r="B284" t="str">
            <v xml:space="preserve">2.2.1.  Ampliação Principal </v>
          </cell>
          <cell r="G284">
            <v>13858.4</v>
          </cell>
          <cell r="H284">
            <v>37111.25</v>
          </cell>
          <cell r="I284">
            <v>36050.32</v>
          </cell>
          <cell r="J284">
            <v>12038.28</v>
          </cell>
          <cell r="K284">
            <v>3053.3700000000003</v>
          </cell>
          <cell r="L284">
            <v>2336.0000000000009</v>
          </cell>
          <cell r="M284">
            <v>2742.6300000000006</v>
          </cell>
          <cell r="N284">
            <v>2692.6300000000006</v>
          </cell>
          <cell r="O284">
            <v>27657.599999999999</v>
          </cell>
          <cell r="P284">
            <v>11464.49</v>
          </cell>
          <cell r="Q284">
            <v>50</v>
          </cell>
          <cell r="R284">
            <v>38.82</v>
          </cell>
          <cell r="S284">
            <v>0</v>
          </cell>
          <cell r="T284">
            <v>3278.07</v>
          </cell>
          <cell r="U284">
            <v>33379.33</v>
          </cell>
          <cell r="V284">
            <v>46931.12</v>
          </cell>
          <cell r="W284">
            <v>19774.8</v>
          </cell>
          <cell r="X284">
            <v>0</v>
          </cell>
          <cell r="Y284">
            <v>0</v>
          </cell>
          <cell r="Z284">
            <v>0</v>
          </cell>
          <cell r="AA284">
            <v>252457.11</v>
          </cell>
        </row>
        <row r="285">
          <cell r="B285" t="str">
            <v>2.2.2.  Demais Obras de Ampliação/Melhoramentos</v>
          </cell>
          <cell r="G285">
            <v>16090.85</v>
          </cell>
          <cell r="H285">
            <v>29200.639999999999</v>
          </cell>
          <cell r="I285">
            <v>36249.01</v>
          </cell>
          <cell r="J285">
            <v>19933.34</v>
          </cell>
          <cell r="K285">
            <v>3939.89</v>
          </cell>
          <cell r="L285">
            <v>4060.4200000000005</v>
          </cell>
          <cell r="M285">
            <v>7584.3399999999992</v>
          </cell>
          <cell r="N285">
            <v>14452.34</v>
          </cell>
          <cell r="O285">
            <v>20397.32</v>
          </cell>
          <cell r="P285">
            <v>19914.62</v>
          </cell>
          <cell r="Q285">
            <v>3239.9</v>
          </cell>
          <cell r="R285">
            <v>241.78000000000034</v>
          </cell>
          <cell r="S285">
            <v>0</v>
          </cell>
          <cell r="T285">
            <v>700.45</v>
          </cell>
          <cell r="U285">
            <v>2705.51</v>
          </cell>
          <cell r="V285">
            <v>5544.21</v>
          </cell>
          <cell r="W285">
            <v>1829.92</v>
          </cell>
          <cell r="X285">
            <v>1594.18</v>
          </cell>
          <cell r="Y285">
            <v>1953.95</v>
          </cell>
          <cell r="Z285">
            <v>379.28</v>
          </cell>
          <cell r="AA285">
            <v>190011.95</v>
          </cell>
        </row>
        <row r="286">
          <cell r="B286" t="str">
            <v xml:space="preserve">2.2.3.  Equipamentos, Veiculos e Sist. Controle </v>
          </cell>
          <cell r="G286">
            <v>18270.07</v>
          </cell>
          <cell r="H286">
            <v>14890.93</v>
          </cell>
          <cell r="I286">
            <v>8116.82</v>
          </cell>
          <cell r="J286">
            <v>23857.84</v>
          </cell>
          <cell r="K286">
            <v>741.48</v>
          </cell>
          <cell r="L286">
            <v>6425.2</v>
          </cell>
          <cell r="M286">
            <v>415.54</v>
          </cell>
          <cell r="N286">
            <v>269.32</v>
          </cell>
          <cell r="O286">
            <v>12542.599999999999</v>
          </cell>
          <cell r="P286">
            <v>1045.97</v>
          </cell>
          <cell r="Q286">
            <v>209.85000000000036</v>
          </cell>
          <cell r="R286">
            <v>5.2799999999999914</v>
          </cell>
          <cell r="S286">
            <v>745.48999999999978</v>
          </cell>
          <cell r="T286">
            <v>872.88</v>
          </cell>
          <cell r="U286">
            <v>692.5</v>
          </cell>
          <cell r="V286">
            <v>755.88999999999942</v>
          </cell>
          <cell r="W286">
            <v>1355.19</v>
          </cell>
          <cell r="X286">
            <v>1189.67</v>
          </cell>
          <cell r="Y286">
            <v>9378.869999999999</v>
          </cell>
          <cell r="Z286">
            <v>3833.37</v>
          </cell>
          <cell r="AA286">
            <v>105614.76</v>
          </cell>
        </row>
        <row r="287">
          <cell r="B287" t="str">
            <v>2.2.4.  Desapropriações</v>
          </cell>
          <cell r="G287">
            <v>1765.1400000000008</v>
          </cell>
          <cell r="H287">
            <v>27575.53</v>
          </cell>
          <cell r="I287">
            <v>21168.94000000001</v>
          </cell>
          <cell r="J287">
            <v>24411.09</v>
          </cell>
          <cell r="K287">
            <v>15283.4</v>
          </cell>
          <cell r="L287">
            <v>5000</v>
          </cell>
          <cell r="M287">
            <v>2000</v>
          </cell>
          <cell r="N287">
            <v>2000</v>
          </cell>
          <cell r="O287">
            <v>1500</v>
          </cell>
          <cell r="P287">
            <v>1500</v>
          </cell>
          <cell r="Q287">
            <v>900</v>
          </cell>
          <cell r="R287">
            <v>0</v>
          </cell>
          <cell r="S287">
            <v>0</v>
          </cell>
          <cell r="T287">
            <v>0</v>
          </cell>
          <cell r="U287">
            <v>2000</v>
          </cell>
          <cell r="V287">
            <v>2000</v>
          </cell>
          <cell r="W287">
            <v>1387.9</v>
          </cell>
          <cell r="X287">
            <v>250</v>
          </cell>
          <cell r="Y287">
            <v>200</v>
          </cell>
          <cell r="Z287">
            <v>0</v>
          </cell>
          <cell r="AA287">
            <v>108942</v>
          </cell>
        </row>
        <row r="288">
          <cell r="B288" t="str">
            <v xml:space="preserve">2.2.5.  Conservação Especial </v>
          </cell>
          <cell r="G288">
            <v>27658.240000000002</v>
          </cell>
          <cell r="H288">
            <v>22400.09</v>
          </cell>
          <cell r="I288">
            <v>16448.830000000002</v>
          </cell>
          <cell r="J288">
            <v>11969.72</v>
          </cell>
          <cell r="K288">
            <v>5154.3999999999987</v>
          </cell>
          <cell r="L288">
            <v>11585.73</v>
          </cell>
          <cell r="M288">
            <v>6761.2700000000013</v>
          </cell>
          <cell r="N288">
            <v>4927.1899999999996</v>
          </cell>
          <cell r="O288">
            <v>7712.45</v>
          </cell>
          <cell r="P288">
            <v>13201.52</v>
          </cell>
          <cell r="Q288">
            <v>368.75</v>
          </cell>
          <cell r="R288">
            <v>368.75</v>
          </cell>
          <cell r="S288">
            <v>19385.900000000001</v>
          </cell>
          <cell r="T288">
            <v>3447.06</v>
          </cell>
          <cell r="U288">
            <v>8655.4699999999993</v>
          </cell>
          <cell r="V288">
            <v>11593.34</v>
          </cell>
          <cell r="W288">
            <v>1981.61</v>
          </cell>
          <cell r="X288">
            <v>6393.75</v>
          </cell>
          <cell r="Y288">
            <v>13300.5</v>
          </cell>
          <cell r="Z288">
            <v>15428.53</v>
          </cell>
          <cell r="AA288">
            <v>208743.09999999998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30214.560000000005</v>
          </cell>
          <cell r="H291">
            <v>32206.41</v>
          </cell>
          <cell r="I291">
            <v>51955.11</v>
          </cell>
          <cell r="J291">
            <v>41453.94</v>
          </cell>
          <cell r="K291">
            <v>22149.033372000002</v>
          </cell>
          <cell r="L291">
            <v>22308.925004781253</v>
          </cell>
          <cell r="M291">
            <v>15935.804686429628</v>
          </cell>
          <cell r="N291">
            <v>11696.099897216014</v>
          </cell>
          <cell r="O291">
            <v>11958.772495154992</v>
          </cell>
          <cell r="P291">
            <v>12068.196848285779</v>
          </cell>
          <cell r="Q291">
            <v>20842.659854814061</v>
          </cell>
          <cell r="R291">
            <v>22684.88918045348</v>
          </cell>
          <cell r="S291">
            <v>22792.745831887085</v>
          </cell>
          <cell r="T291">
            <v>22902.1119742837</v>
          </cell>
          <cell r="U291">
            <v>23013.03067183221</v>
          </cell>
          <cell r="V291">
            <v>23125.487497267175</v>
          </cell>
          <cell r="W291">
            <v>23333.084011065192</v>
          </cell>
          <cell r="X291">
            <v>23583.826833242143</v>
          </cell>
          <cell r="Y291">
            <v>23705.275438239412</v>
          </cell>
          <cell r="Z291">
            <v>23828.535701386594</v>
          </cell>
          <cell r="AA291">
            <v>481758.49929833878</v>
          </cell>
        </row>
        <row r="292">
          <cell r="B292" t="str">
            <v>2.3.1.  Valor Variável da Concessão</v>
          </cell>
          <cell r="G292">
            <v>2230.56</v>
          </cell>
          <cell r="H292">
            <v>2986.41</v>
          </cell>
          <cell r="I292">
            <v>3199.11</v>
          </cell>
          <cell r="J292">
            <v>6629.94</v>
          </cell>
          <cell r="K292">
            <v>6885.0333720000008</v>
          </cell>
          <cell r="L292">
            <v>7044.9250047812529</v>
          </cell>
          <cell r="M292">
            <v>6915.4923524281276</v>
          </cell>
          <cell r="N292">
            <v>7006.221127787614</v>
          </cell>
          <cell r="O292">
            <v>7110.8781818054922</v>
          </cell>
          <cell r="P292">
            <v>7220.3025349362797</v>
          </cell>
          <cell r="Q292">
            <v>7314.6774692558083</v>
          </cell>
          <cell r="R292">
            <v>7420.8891804534815</v>
          </cell>
          <cell r="S292">
            <v>7528.7458318870858</v>
          </cell>
          <cell r="T292">
            <v>7638.1119742837</v>
          </cell>
          <cell r="U292">
            <v>7749.0306718322099</v>
          </cell>
          <cell r="V292">
            <v>7861.4874972671769</v>
          </cell>
          <cell r="W292">
            <v>8069.0840110651907</v>
          </cell>
          <cell r="X292">
            <v>8319.8268332421449</v>
          </cell>
          <cell r="Y292">
            <v>8441.2754382394123</v>
          </cell>
          <cell r="Z292">
            <v>8564.5357013865942</v>
          </cell>
          <cell r="AA292">
            <v>136136.53718265161</v>
          </cell>
        </row>
        <row r="293">
          <cell r="B293" t="str">
            <v xml:space="preserve">2.3.2.  Valor Fixo da Concessão </v>
          </cell>
          <cell r="G293">
            <v>27984.000000000004</v>
          </cell>
          <cell r="H293">
            <v>29220</v>
          </cell>
          <cell r="I293">
            <v>48756</v>
          </cell>
          <cell r="J293">
            <v>34824</v>
          </cell>
          <cell r="K293">
            <v>15264</v>
          </cell>
          <cell r="L293">
            <v>15264</v>
          </cell>
          <cell r="M293">
            <v>9020.3123340015009</v>
          </cell>
          <cell r="N293">
            <v>4689.8787694284001</v>
          </cell>
          <cell r="O293">
            <v>4847.8943133494995</v>
          </cell>
          <cell r="P293">
            <v>4847.8943133494995</v>
          </cell>
          <cell r="Q293">
            <v>13527.982385558251</v>
          </cell>
          <cell r="R293">
            <v>15264</v>
          </cell>
          <cell r="S293">
            <v>15264</v>
          </cell>
          <cell r="T293">
            <v>15264</v>
          </cell>
          <cell r="U293">
            <v>15264</v>
          </cell>
          <cell r="V293">
            <v>15264</v>
          </cell>
          <cell r="W293">
            <v>15264</v>
          </cell>
          <cell r="X293">
            <v>15264</v>
          </cell>
          <cell r="Y293">
            <v>15264</v>
          </cell>
          <cell r="Z293">
            <v>15264</v>
          </cell>
          <cell r="AA293">
            <v>345621.9621156872</v>
          </cell>
        </row>
        <row r="294">
          <cell r="B294" t="str">
            <v>2.4.  DESEMBOLSOS  SOBRE O LUCRO     (2.4.1. + 2.4.2)</v>
          </cell>
          <cell r="G294">
            <v>4699.2958807269233</v>
          </cell>
          <cell r="H294">
            <v>5579.4520347876341</v>
          </cell>
          <cell r="I294">
            <v>4291.2101768471239</v>
          </cell>
          <cell r="J294">
            <v>36279.493982572843</v>
          </cell>
          <cell r="K294">
            <v>37429.216795737288</v>
          </cell>
          <cell r="L294">
            <v>38320.202153445265</v>
          </cell>
          <cell r="M294">
            <v>35699.013760128117</v>
          </cell>
          <cell r="N294">
            <v>37322.372416138649</v>
          </cell>
          <cell r="O294">
            <v>37254.268301000011</v>
          </cell>
          <cell r="P294">
            <v>37184.270558338903</v>
          </cell>
          <cell r="Q294">
            <v>34734.931741499058</v>
          </cell>
          <cell r="R294">
            <v>35780.992768214535</v>
          </cell>
          <cell r="S294">
            <v>36893.863784131987</v>
          </cell>
          <cell r="T294">
            <v>37470.187813851313</v>
          </cell>
          <cell r="U294">
            <v>37072.473473984937</v>
          </cell>
          <cell r="V294">
            <v>34326.736978664194</v>
          </cell>
          <cell r="W294">
            <v>32930.216994827875</v>
          </cell>
          <cell r="X294">
            <v>33803.039345075042</v>
          </cell>
          <cell r="Y294">
            <v>31677.832628316308</v>
          </cell>
          <cell r="Z294">
            <v>23661.680783673317</v>
          </cell>
          <cell r="AA294">
            <v>612410.75237196125</v>
          </cell>
        </row>
        <row r="295">
          <cell r="B295" t="str">
            <v xml:space="preserve">2.4.1.  Contribuição Social  </v>
          </cell>
          <cell r="G295">
            <v>1145.0414256307693</v>
          </cell>
          <cell r="H295">
            <v>1358.4126144939717</v>
          </cell>
          <cell r="I295">
            <v>1046.1115580235455</v>
          </cell>
          <cell r="J295">
            <v>8800.8470260782669</v>
          </cell>
          <cell r="K295">
            <v>9079.5677080575279</v>
          </cell>
          <cell r="L295">
            <v>9295.5641584109708</v>
          </cell>
          <cell r="M295">
            <v>8660.1245479098488</v>
          </cell>
          <cell r="N295">
            <v>9053.6660402760353</v>
          </cell>
          <cell r="O295">
            <v>9037.1559517575788</v>
          </cell>
          <cell r="P295">
            <v>9020.1868020215516</v>
          </cell>
          <cell r="Q295">
            <v>8426.4076949088612</v>
          </cell>
          <cell r="R295">
            <v>8679.9982468398866</v>
          </cell>
          <cell r="S295">
            <v>8949.7851597895751</v>
          </cell>
          <cell r="T295">
            <v>9089.500076085169</v>
          </cell>
          <cell r="U295">
            <v>8993.084478541803</v>
          </cell>
          <cell r="V295">
            <v>8327.4513887670819</v>
          </cell>
          <cell r="W295">
            <v>7988.9010896552427</v>
          </cell>
          <cell r="X295">
            <v>8200.4943866848607</v>
          </cell>
          <cell r="Y295">
            <v>7685.29275837971</v>
          </cell>
          <cell r="Z295">
            <v>5741.9832202844409</v>
          </cell>
          <cell r="AA295">
            <v>148579.57633259665</v>
          </cell>
        </row>
        <row r="296">
          <cell r="B296" t="str">
            <v xml:space="preserve">2.4.2.  Imposto de Renda  </v>
          </cell>
          <cell r="G296">
            <v>3554.2544550961538</v>
          </cell>
          <cell r="H296">
            <v>4221.0394202936623</v>
          </cell>
          <cell r="I296">
            <v>3245.0986188235784</v>
          </cell>
          <cell r="J296">
            <v>27478.646956494576</v>
          </cell>
          <cell r="K296">
            <v>28349.649087679762</v>
          </cell>
          <cell r="L296">
            <v>29024.637995034296</v>
          </cell>
          <cell r="M296">
            <v>27038.889212218266</v>
          </cell>
          <cell r="N296">
            <v>28268.70637586261</v>
          </cell>
          <cell r="O296">
            <v>28217.11234924243</v>
          </cell>
          <cell r="P296">
            <v>28164.083756317348</v>
          </cell>
          <cell r="Q296">
            <v>26308.524046590195</v>
          </cell>
          <cell r="R296">
            <v>27100.994521374651</v>
          </cell>
          <cell r="S296">
            <v>27944.078624342415</v>
          </cell>
          <cell r="T296">
            <v>28380.687737766144</v>
          </cell>
          <cell r="U296">
            <v>28079.388995443136</v>
          </cell>
          <cell r="V296">
            <v>25999.285589897114</v>
          </cell>
          <cell r="W296">
            <v>24941.315905172632</v>
          </cell>
          <cell r="X296">
            <v>25602.544958390183</v>
          </cell>
          <cell r="Y296">
            <v>23992.539869936598</v>
          </cell>
          <cell r="Z296">
            <v>17919.697563388876</v>
          </cell>
          <cell r="AA296">
            <v>463831.1760393646</v>
          </cell>
        </row>
        <row r="297">
          <cell r="B297" t="str">
            <v>3.  SALDO DO CAIXA     (1 - 2)</v>
          </cell>
          <cell r="G297">
            <v>-74107.923880726914</v>
          </cell>
          <cell r="H297">
            <v>-120345.23753478762</v>
          </cell>
          <cell r="I297">
            <v>-121630.86067684711</v>
          </cell>
          <cell r="J297">
            <v>-9719.1109825728345</v>
          </cell>
          <cell r="K297">
            <v>80706.520505662687</v>
          </cell>
          <cell r="L297">
            <v>83405.959547006205</v>
          </cell>
          <cell r="M297">
            <v>89914.729371124791</v>
          </cell>
          <cell r="N297">
            <v>90085.601027778204</v>
          </cell>
          <cell r="O297">
            <v>47140.469839822268</v>
          </cell>
          <cell r="P297">
            <v>73185.504782185017</v>
          </cell>
          <cell r="Q297">
            <v>112138.31734252622</v>
          </cell>
          <cell r="R297">
            <v>116669.16359614054</v>
          </cell>
          <cell r="S297">
            <v>99295.030964942707</v>
          </cell>
          <cell r="T297">
            <v>113830.58982880361</v>
          </cell>
          <cell r="U297">
            <v>78411.629811473627</v>
          </cell>
          <cell r="V297">
            <v>65143.589815854153</v>
          </cell>
          <cell r="W297">
            <v>113193.08713104203</v>
          </cell>
          <cell r="X297">
            <v>136644.58089390618</v>
          </cell>
          <cell r="Y297">
            <v>126988.8490278344</v>
          </cell>
          <cell r="Z297">
            <v>143881.27562216192</v>
          </cell>
          <cell r="AA297">
            <v>1244831.76603333</v>
          </cell>
        </row>
        <row r="298">
          <cell r="B298" t="str">
            <v xml:space="preserve">4. T.I.R. (Taxa Interna de Retorno) Anual do Projeto     </v>
          </cell>
          <cell r="G298">
            <v>0.18482198272984429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283242.32903350698</v>
          </cell>
          <cell r="H303">
            <v>287969.05948152556</v>
          </cell>
          <cell r="I303">
            <v>292775.11211849301</v>
          </cell>
          <cell r="J303">
            <v>297661.82668872463</v>
          </cell>
          <cell r="K303">
            <v>302630.5657302966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1464278.893052547</v>
          </cell>
        </row>
        <row r="304">
          <cell r="B304" t="str">
            <v>1.1.  RECEITAS     (1.1.1.+ ... + 1.1.4)</v>
          </cell>
          <cell r="G304">
            <v>283242.32903350698</v>
          </cell>
          <cell r="H304">
            <v>287969.05948152556</v>
          </cell>
          <cell r="I304">
            <v>292775.11211849301</v>
          </cell>
          <cell r="J304">
            <v>297661.82668872463</v>
          </cell>
          <cell r="K304">
            <v>302630.5657302966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1464278.893052547</v>
          </cell>
        </row>
        <row r="305">
          <cell r="B305" t="str">
            <v>1.1.1   Receitas de Pedágio</v>
          </cell>
          <cell r="G305">
            <v>274390.77790658275</v>
          </cell>
          <cell r="H305">
            <v>278969.79421749973</v>
          </cell>
          <cell r="I305">
            <v>283625.65383501293</v>
          </cell>
          <cell r="J305">
            <v>288359.6546353476</v>
          </cell>
          <cell r="K305">
            <v>293173.11657616671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1418518.9971706099</v>
          </cell>
        </row>
        <row r="306">
          <cell r="B306" t="str">
            <v>1.1.2   Outras Receitas Operacionais</v>
          </cell>
          <cell r="G306">
            <v>7479.656606994391</v>
          </cell>
          <cell r="H306">
            <v>7604.4766532976446</v>
          </cell>
          <cell r="I306">
            <v>7731.391382047118</v>
          </cell>
          <cell r="J306">
            <v>7860.436172232432</v>
          </cell>
          <cell r="K306">
            <v>7991.6470047642051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38667.60781933579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1371.8945199298544</v>
          </cell>
          <cell r="H308">
            <v>1394.7886107281797</v>
          </cell>
          <cell r="I308">
            <v>1418.0669014329922</v>
          </cell>
          <cell r="J308">
            <v>1441.7358811445981</v>
          </cell>
          <cell r="K308">
            <v>1465.8021493657147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7092.2880626013393</v>
          </cell>
        </row>
        <row r="309">
          <cell r="B309" t="str">
            <v>2.  DESEMBOLSOS     (2.1.+ ... + 2.4)</v>
          </cell>
          <cell r="G309">
            <v>150151.40143062337</v>
          </cell>
          <cell r="H309">
            <v>152091.30186380562</v>
          </cell>
          <cell r="I309">
            <v>154063.75696673157</v>
          </cell>
          <cell r="J309">
            <v>156069.31658471323</v>
          </cell>
          <cell r="K309">
            <v>158108.53991786425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770484.31676373794</v>
          </cell>
        </row>
        <row r="310">
          <cell r="B310" t="str">
            <v>2.1.  OPERACIONAIS     (2.1.1.+ ... + 2.1.8)</v>
          </cell>
          <cell r="G310">
            <v>76178.861366930083</v>
          </cell>
          <cell r="H310">
            <v>76605.028940894248</v>
          </cell>
          <cell r="I310">
            <v>77038.34829666563</v>
          </cell>
          <cell r="J310">
            <v>77478.940227166764</v>
          </cell>
          <cell r="K310">
            <v>77926.927580432341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385228.10641208902</v>
          </cell>
        </row>
        <row r="311">
          <cell r="B311" t="str">
            <v xml:space="preserve">2.1.1.  Pessoal / Administradores   </v>
          </cell>
          <cell r="G311">
            <v>34047</v>
          </cell>
          <cell r="H311">
            <v>34047</v>
          </cell>
          <cell r="I311">
            <v>34047</v>
          </cell>
          <cell r="J311">
            <v>34047</v>
          </cell>
          <cell r="K311">
            <v>34047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170235</v>
          </cell>
        </row>
        <row r="312">
          <cell r="B312" t="str">
            <v xml:space="preserve">2.1.2.  Conservação de Rotina  </v>
          </cell>
          <cell r="G312">
            <v>6997</v>
          </cell>
          <cell r="H312">
            <v>6997</v>
          </cell>
          <cell r="I312">
            <v>6997</v>
          </cell>
          <cell r="J312">
            <v>6997</v>
          </cell>
          <cell r="K312">
            <v>6997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34985</v>
          </cell>
        </row>
        <row r="313">
          <cell r="B313" t="str">
            <v xml:space="preserve">2.1.3.  Consumo   </v>
          </cell>
          <cell r="G313">
            <v>1135</v>
          </cell>
          <cell r="H313">
            <v>1135</v>
          </cell>
          <cell r="I313">
            <v>1135</v>
          </cell>
          <cell r="J313">
            <v>1135</v>
          </cell>
          <cell r="K313">
            <v>1135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5675</v>
          </cell>
        </row>
        <row r="314">
          <cell r="B314" t="str">
            <v>2.1.4.  Transportes</v>
          </cell>
          <cell r="G314">
            <v>5306</v>
          </cell>
          <cell r="H314">
            <v>5306</v>
          </cell>
          <cell r="I314">
            <v>5306</v>
          </cell>
          <cell r="J314">
            <v>5306</v>
          </cell>
          <cell r="K314">
            <v>5306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26530</v>
          </cell>
        </row>
        <row r="315">
          <cell r="B315" t="str">
            <v>2.1.5.  Diversas</v>
          </cell>
          <cell r="G315">
            <v>1745</v>
          </cell>
          <cell r="H315">
            <v>1745</v>
          </cell>
          <cell r="I315">
            <v>1745</v>
          </cell>
          <cell r="J315">
            <v>1745</v>
          </cell>
          <cell r="K315">
            <v>1745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8725</v>
          </cell>
        </row>
        <row r="316">
          <cell r="B316" t="str">
            <v>2.1.6.  Tributos s/ Faturamento</v>
          </cell>
          <cell r="G316">
            <v>25452.900236576013</v>
          </cell>
          <cell r="H316">
            <v>25877.656659633005</v>
          </cell>
          <cell r="I316">
            <v>26309.541183100519</v>
          </cell>
          <cell r="J316">
            <v>26748.67419992448</v>
          </cell>
          <cell r="K316">
            <v>27195.178151358057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131583.95043059209</v>
          </cell>
        </row>
        <row r="317">
          <cell r="B317" t="str">
            <v>2.1.7.  Seguros</v>
          </cell>
          <cell r="G317">
            <v>910</v>
          </cell>
          <cell r="H317">
            <v>910</v>
          </cell>
          <cell r="I317">
            <v>910</v>
          </cell>
          <cell r="J317">
            <v>910</v>
          </cell>
          <cell r="K317">
            <v>910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4550</v>
          </cell>
        </row>
        <row r="318">
          <cell r="B318" t="str">
            <v xml:space="preserve">2.1.8.  Garantias </v>
          </cell>
          <cell r="G318">
            <v>585.96113035407313</v>
          </cell>
          <cell r="H318">
            <v>587.37228126123932</v>
          </cell>
          <cell r="I318">
            <v>588.80711356511802</v>
          </cell>
          <cell r="J318">
            <v>590.26602724227405</v>
          </cell>
          <cell r="K318">
            <v>591.74942907427931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2944.1559814969837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8456.1130354073139</v>
          </cell>
          <cell r="H327">
            <v>8597.2281261239223</v>
          </cell>
          <cell r="I327">
            <v>8740.7113565117997</v>
          </cell>
          <cell r="J327">
            <v>8886.6027242274013</v>
          </cell>
          <cell r="K327">
            <v>9034.9429074279269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43715.598149698359</v>
          </cell>
        </row>
        <row r="328">
          <cell r="B328" t="str">
            <v>2.3.1.  Valor Variável da Concessão</v>
          </cell>
          <cell r="G328">
            <v>8456.1130354073139</v>
          </cell>
          <cell r="H328">
            <v>8597.2281261239223</v>
          </cell>
          <cell r="I328">
            <v>8740.7113565117997</v>
          </cell>
          <cell r="J328">
            <v>8886.6027242274013</v>
          </cell>
          <cell r="K328">
            <v>9034.9429074279269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43715.598149698359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65516.427028285972</v>
          </cell>
          <cell r="H330">
            <v>66889.044796787435</v>
          </cell>
          <cell r="I330">
            <v>68284.697313554134</v>
          </cell>
          <cell r="J330">
            <v>69703.77363331907</v>
          </cell>
          <cell r="K330">
            <v>71146.669430003996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341540.61220195063</v>
          </cell>
        </row>
        <row r="331">
          <cell r="B331" t="str">
            <v xml:space="preserve">2.4.1.  Contribuição Social  </v>
          </cell>
          <cell r="G331">
            <v>15888.58837049357</v>
          </cell>
          <cell r="H331">
            <v>16221.34419316059</v>
          </cell>
          <cell r="I331">
            <v>16559.684197225244</v>
          </cell>
          <cell r="J331">
            <v>16903.702698986439</v>
          </cell>
          <cell r="K331">
            <v>17253.495619394911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82826.815079260763</v>
          </cell>
        </row>
        <row r="332">
          <cell r="B332" t="str">
            <v xml:space="preserve">2.4.2.  Imposto de Renda  </v>
          </cell>
          <cell r="G332">
            <v>49627.838657792403</v>
          </cell>
          <cell r="H332">
            <v>50667.700603626843</v>
          </cell>
          <cell r="I332">
            <v>51725.01311632889</v>
          </cell>
          <cell r="J332">
            <v>52800.070934332623</v>
          </cell>
          <cell r="K332">
            <v>53893.173810609092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258713.79712268984</v>
          </cell>
        </row>
        <row r="333">
          <cell r="B333" t="str">
            <v>3.  SALDO DO CAIXA     (1 - 2)</v>
          </cell>
          <cell r="G333">
            <v>133090.9276028836</v>
          </cell>
          <cell r="H333">
            <v>135877.75761771994</v>
          </cell>
          <cell r="I333">
            <v>138711.35515176144</v>
          </cell>
          <cell r="J333">
            <v>141592.5101040114</v>
          </cell>
          <cell r="K333">
            <v>144522.02581243234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693794.57628880907</v>
          </cell>
        </row>
        <row r="334">
          <cell r="B334" t="str">
            <v xml:space="preserve">4. T.I.R. (Taxa Interna de Retorno) Anual do Projeto     </v>
          </cell>
          <cell r="G334">
            <v>0.19360997399325544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 (Fx 3)"/>
      <sheetName val="PN (Fx4)"/>
      <sheetName val="PN (Fx 5)"/>
    </sheetNames>
    <sheetDataSet>
      <sheetData sheetId="0"/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BDI "/>
      <sheetName val="FLUXO - EXECUÇÃO PRÓPRIA"/>
      <sheetName val="FLUXO - FAT-DIRETO"/>
      <sheetName val="RES-FIN"/>
      <sheetName val="DEFIN"/>
      <sheetName val="RESUMO"/>
      <sheetName val="CONSIDERAÇÕES"/>
      <sheetName val="CAPA"/>
      <sheetName val="Estudo"/>
      <sheetName val="po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ira Schroder Small Caps"/>
      <sheetName val="dados"/>
      <sheetName val="dados (2)"/>
      <sheetName val="Setores"/>
      <sheetName val="Schroder Small Caps"/>
      <sheetName val="Schroder_Small_Caps"/>
      <sheetName val="Aplic. Finac. - 30.09.02"/>
      <sheetName val="FLUXO - EXECUÇÃO PRÓPRIA"/>
      <sheetName val="Carteira_Schroder_Small_Caps"/>
      <sheetName val="dados_(2)"/>
      <sheetName val="Schroder_Small_Caps1"/>
      <sheetName val="Aplic__Finac__-_30_09_0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yG"/>
      <sheetName val="Ingresos"/>
      <sheetName val="Gastos"/>
      <sheetName val="Datos"/>
      <sheetName val="Detall Gastos"/>
      <sheetName val="Inversiones"/>
      <sheetName val="Balance"/>
      <sheetName val="Cash_Flow"/>
      <sheetName val="Flujo de caja"/>
      <sheetName val="Cash_Flow A3"/>
      <sheetName val="VAN"/>
      <sheetName val="Trafico CAM"/>
      <sheetName val="Trafico MECSA P"/>
      <sheetName val="Trafico MECSA T"/>
      <sheetName val="escalas"/>
      <sheetName val="sensibilidades"/>
      <sheetName val="Presentación"/>
      <sheetName val="Trafico EMAP"/>
      <sheetName val="Graficos"/>
      <sheetName val="Trafico (2)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55">
          <cell r="D55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forecast"/>
      <sheetName val="anterior"/>
      <sheetName val="atual"/>
      <sheetName val="apres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Equipamentos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F22"/>
      <sheetName val="F23"/>
      <sheetName val="F24"/>
      <sheetName val="F25"/>
      <sheetName val="Comparativo de Mercado "/>
      <sheetName val="Capa Simulador"/>
      <sheetName val="FLUXO + DRE  Original 20 anos"/>
      <sheetName val="Fatores 20 anos"/>
      <sheetName val="Prorrogação Fluxo 25 anos"/>
      <sheetName val="RELATA VÉIO"/>
      <sheetName val="LOTE-01"/>
      <sheetName val="Comparativo_de_Mercado_"/>
      <sheetName val="Capa_Simulador"/>
      <sheetName val="FLUXO_+_DRE__Original_20_anos"/>
      <sheetName val="Fatores_20_anos"/>
      <sheetName val="Prorrogação_Fluxo_25_anos"/>
      <sheetName val="RELATA_VÉIO"/>
      <sheetName val="Comparativo_de_Mercado_1"/>
      <sheetName val="Capa_Simulador1"/>
      <sheetName val="FLUXO_+_DRE__Original_20_anos1"/>
      <sheetName val="Fatores_20_anos1"/>
      <sheetName val="Prorrogação_Fluxo_25_anos1"/>
      <sheetName val="RELATA_VÉIO1"/>
      <sheetName val="Comparativo_de_Mercado_2"/>
      <sheetName val="Capa_Simulador2"/>
      <sheetName val="FLUXO_+_DRE__Original_20_anos2"/>
      <sheetName val="Fatores_20_anos2"/>
      <sheetName val="Prorrogação_Fluxo_25_anos2"/>
      <sheetName val="RELATA_VÉIO2"/>
      <sheetName val="Comparativo_de_Mercado_3"/>
      <sheetName val="Capa_Simulador3"/>
      <sheetName val="FLUXO_+_DRE__Original_20_anos3"/>
      <sheetName val="Fatores_20_anos3"/>
      <sheetName val="Prorrogação_Fluxo_25_anos3"/>
      <sheetName val="RELATA_VÉIO3"/>
      <sheetName val="Comparativo_de_Mercado_4"/>
      <sheetName val="Capa_Simulador4"/>
      <sheetName val="FLUXO_+_DRE__Original_20_anos4"/>
      <sheetName val="Fatores_20_anos4"/>
      <sheetName val="Prorrogação_Fluxo_25_anos4"/>
      <sheetName val="RELATA_VÉIO4"/>
      <sheetName val="Comparativo_de_Mercado_5"/>
      <sheetName val="Capa_Simulador5"/>
      <sheetName val="FLUXO_+_DRE__Original_20_anos5"/>
      <sheetName val="Fatores_20_anos5"/>
      <sheetName val="Prorrogação_Fluxo_25_anos5"/>
      <sheetName val="RELATA_VÉIO5"/>
      <sheetName val="Comparativo_de_Mercado_6"/>
      <sheetName val="Capa_Simulador6"/>
      <sheetName val="FLUXO_+_DRE__Original_20_anos6"/>
      <sheetName val="Fatores_20_anos6"/>
      <sheetName val="Prorrogação_Fluxo_25_anos6"/>
      <sheetName val="RELATA_VÉIO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VIAOESTE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25733.44526868036</v>
          </cell>
          <cell r="H67">
            <v>126225.66413471791</v>
          </cell>
          <cell r="I67">
            <v>0.20939254423031073</v>
          </cell>
        </row>
        <row r="68">
          <cell r="B68" t="str">
            <v>FATOR 2</v>
          </cell>
          <cell r="C68" t="str">
            <v>3ª Adequação - Investimentos</v>
          </cell>
          <cell r="G68">
            <v>1778.4553827698655</v>
          </cell>
          <cell r="H68">
            <v>8723.5389385388025</v>
          </cell>
          <cell r="I68">
            <v>0.19430100682593032</v>
          </cell>
        </row>
        <row r="69">
          <cell r="B69" t="str">
            <v>FATOR 3</v>
          </cell>
          <cell r="C69" t="str">
            <v>DIFERENÇA DE RECEITA DA SP-270</v>
          </cell>
          <cell r="G69">
            <v>-2965.2502231429698</v>
          </cell>
          <cell r="H69">
            <v>-14544.911294772615</v>
          </cell>
          <cell r="I69">
            <v>0.19164958126844359</v>
          </cell>
        </row>
        <row r="70">
          <cell r="B70" t="str">
            <v>FATOR 4</v>
          </cell>
          <cell r="C70" t="str">
            <v>DIFERENÇA DE RECEITA DA SP-075 X SP-270</v>
          </cell>
          <cell r="G70">
            <v>-1208.6874455252214</v>
          </cell>
          <cell r="H70">
            <v>-5928.7582346543904</v>
          </cell>
          <cell r="I70">
            <v>0.19260923388099299</v>
          </cell>
        </row>
        <row r="71">
          <cell r="B71" t="str">
            <v>FATOR 5</v>
          </cell>
          <cell r="C71" t="str">
            <v>Alteração de ISS-QN</v>
          </cell>
          <cell r="G71">
            <v>-9731.3297676935636</v>
          </cell>
          <cell r="H71">
            <v>-47733.350510048556</v>
          </cell>
          <cell r="I71">
            <v>0.18785617026087006</v>
          </cell>
        </row>
        <row r="72">
          <cell r="B72" t="str">
            <v>FATOR 6</v>
          </cell>
          <cell r="C72" t="str">
            <v>Majoração da COFINS</v>
          </cell>
          <cell r="G72">
            <v>-4562.4934014118271</v>
          </cell>
          <cell r="H72">
            <v>-22379.582434086136</v>
          </cell>
          <cell r="I72">
            <v>0.19076783767096686</v>
          </cell>
        </row>
        <row r="73">
          <cell r="B73" t="str">
            <v>FATOR 7</v>
          </cell>
          <cell r="C73">
            <v>0</v>
          </cell>
          <cell r="G73">
            <v>5.5798919494794395E-8</v>
          </cell>
          <cell r="H73">
            <v>2.7370045470756614E-7</v>
          </cell>
          <cell r="I73">
            <v>0.19327037557252341</v>
          </cell>
        </row>
        <row r="74">
          <cell r="B74" t="str">
            <v>FATOR 7</v>
          </cell>
          <cell r="C74" t="str">
            <v>DIFERENÇA PELO NÃO INÍCIO DA OPERAÇÃO DAS MARGINAIS - SP 280</v>
          </cell>
          <cell r="G74">
            <v>-19567.903452309554</v>
          </cell>
          <cell r="H74">
            <v>-95982.935172616155</v>
          </cell>
          <cell r="I74">
            <v>0.18293804140810907</v>
          </cell>
        </row>
        <row r="75">
          <cell r="B75" t="str">
            <v>FATOR 8</v>
          </cell>
          <cell r="C75" t="str">
            <v>4ª Adequação - Investimentos</v>
          </cell>
          <cell r="G75">
            <v>26590.71447300016</v>
          </cell>
          <cell r="H75">
            <v>130430.6733562856</v>
          </cell>
          <cell r="I75">
            <v>0.20829608837028563</v>
          </cell>
        </row>
        <row r="76">
          <cell r="B76" t="str">
            <v>FATOR 9</v>
          </cell>
          <cell r="C76" t="str">
            <v>REGIME TARIFÁRIO ESPECIAL DAS MARGINAIS DA SP-280</v>
          </cell>
          <cell r="G76">
            <v>-16534.230355471744</v>
          </cell>
          <cell r="H76">
            <v>-81102.401399626498</v>
          </cell>
          <cell r="I76">
            <v>0.18390646773845529</v>
          </cell>
        </row>
        <row r="77">
          <cell r="B77" t="str">
            <v>FATOR 10</v>
          </cell>
          <cell r="C77" t="str">
            <v>DIFERENÇA DE RECEITA DA SP-075 X SP-270 - 2</v>
          </cell>
          <cell r="G77">
            <v>-633.74691018944065</v>
          </cell>
          <cell r="H77">
            <v>-3108.6053109782379</v>
          </cell>
          <cell r="I77">
            <v>0.19292347618797812</v>
          </cell>
        </row>
        <row r="78">
          <cell r="B78" t="str">
            <v>FATOR 11</v>
          </cell>
          <cell r="C78" t="str">
            <v>DIFERENÇA DE RECEITA PELA POSTERGAÇÃO DA DUPLICAÇÃO</v>
          </cell>
          <cell r="G78">
            <v>-5701.1889491448674</v>
          </cell>
          <cell r="H78">
            <v>-27965.021937392106</v>
          </cell>
          <cell r="I78">
            <v>0.19012072224241236</v>
          </cell>
        </row>
        <row r="79">
          <cell r="B79" t="str">
            <v>FATOR 12</v>
          </cell>
          <cell r="C79" t="str">
            <v>DIFERENÇA DE IGPM 2003 - RECEITA REAL</v>
          </cell>
          <cell r="G79">
            <v>-688.00404272528317</v>
          </cell>
          <cell r="H79">
            <v>-3374.7431140153412</v>
          </cell>
          <cell r="I79">
            <v>0.19289373267658125</v>
          </cell>
        </row>
        <row r="80">
          <cell r="B80" t="str">
            <v>FATOR 14</v>
          </cell>
          <cell r="C80">
            <v>0</v>
          </cell>
          <cell r="G80">
            <v>5.5798919494794395E-8</v>
          </cell>
          <cell r="H80">
            <v>2.7370045470756614E-7</v>
          </cell>
          <cell r="I80">
            <v>0.19327037557252341</v>
          </cell>
        </row>
        <row r="81">
          <cell r="B81" t="str">
            <v>FATOR 13</v>
          </cell>
          <cell r="C81" t="str">
            <v>5ª Adequação - Investimentos</v>
          </cell>
          <cell r="G81">
            <v>-2176.5888463964843</v>
          </cell>
          <cell r="H81">
            <v>-10676.431772584985</v>
          </cell>
          <cell r="I81">
            <v>0.19208059764202703</v>
          </cell>
        </row>
        <row r="82">
          <cell r="B82" t="str">
            <v>TOTAL GERAL</v>
          </cell>
          <cell r="G82">
            <v>-9666.8082694489713</v>
          </cell>
          <cell r="H82">
            <v>-47416.864750685309</v>
          </cell>
          <cell r="I82">
            <v>0.18645436637078908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25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0.19327037557252341</v>
          </cell>
        </row>
        <row r="98">
          <cell r="B98" t="str">
            <v>TIR Resultante dos Desequilibrio no Contrato Original (ao ano)</v>
          </cell>
          <cell r="J98">
            <v>0.18645436637078908</v>
          </cell>
        </row>
        <row r="100">
          <cell r="B100" t="str">
            <v>Diferença entre a TIR Original x TIR Desequilibrios</v>
          </cell>
          <cell r="J100">
            <v>-6.8160092017343354E-3</v>
          </cell>
        </row>
        <row r="102">
          <cell r="B102" t="str">
            <v>TIR Resultante das Alternativas Utilizadas para o Reequilibrio (ao ano)</v>
          </cell>
          <cell r="J102">
            <v>0.19360997399325544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5.5798919494794395E-8</v>
          </cell>
          <cell r="G136">
            <v>0.19327037557252341</v>
          </cell>
          <cell r="H136">
            <v>-146068.54176000002</v>
          </cell>
          <cell r="I136">
            <v>-163024.19148499999</v>
          </cell>
          <cell r="J136">
            <v>-95881.515604999979</v>
          </cell>
          <cell r="K136">
            <v>39032.087509999998</v>
          </cell>
          <cell r="L136">
            <v>106526.57626999999</v>
          </cell>
          <cell r="M136">
            <v>106644.66430999996</v>
          </cell>
          <cell r="N136">
            <v>109145.42567499998</v>
          </cell>
          <cell r="O136">
            <v>104084.74404999999</v>
          </cell>
          <cell r="P136">
            <v>100262.04817999998</v>
          </cell>
          <cell r="Q136">
            <v>123874.85308500002</v>
          </cell>
          <cell r="R136">
            <v>101005.17119000001</v>
          </cell>
          <cell r="S136">
            <v>136260.60897500001</v>
          </cell>
          <cell r="T136">
            <v>119240.515145</v>
          </cell>
          <cell r="U136">
            <v>131747.38472</v>
          </cell>
          <cell r="V136">
            <v>121928.21519000002</v>
          </cell>
          <cell r="W136">
            <v>146150.786555</v>
          </cell>
          <cell r="X136">
            <v>152240.71505</v>
          </cell>
          <cell r="Y136">
            <v>147233.66691</v>
          </cell>
          <cell r="Z136">
            <v>147030.22589999999</v>
          </cell>
          <cell r="AA136">
            <v>155787.40448999999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72706.0625</v>
          </cell>
          <cell r="I139">
            <v>36766.289130000005</v>
          </cell>
          <cell r="J139">
            <v>-72807.668019999997</v>
          </cell>
          <cell r="K139">
            <v>-35306.57321000001</v>
          </cell>
          <cell r="L139">
            <v>-15478.82735</v>
          </cell>
          <cell r="M139">
            <v>4733.0540700000001</v>
          </cell>
          <cell r="N139">
            <v>8654.1</v>
          </cell>
          <cell r="O139">
            <v>7082.4160000000002</v>
          </cell>
          <cell r="P139">
            <v>1303.58214</v>
          </cell>
          <cell r="Q139">
            <v>-550.23214000000007</v>
          </cell>
          <cell r="R139">
            <v>3342.2550699999993</v>
          </cell>
          <cell r="S139">
            <v>-1860.079</v>
          </cell>
          <cell r="T139">
            <v>-3990.4539299999997</v>
          </cell>
          <cell r="U139">
            <v>-210.99</v>
          </cell>
          <cell r="V139">
            <v>242.26499999999999</v>
          </cell>
          <cell r="W139">
            <v>-4132.1959299999999</v>
          </cell>
          <cell r="X139">
            <v>-225.64999999999998</v>
          </cell>
          <cell r="Y139">
            <v>-220.08399999999995</v>
          </cell>
          <cell r="Z139">
            <v>1199.1624999999999</v>
          </cell>
          <cell r="AA139">
            <v>-1069.9375</v>
          </cell>
        </row>
        <row r="140">
          <cell r="B140" t="str">
            <v>Somatoria com Projeto Original</v>
          </cell>
          <cell r="F140">
            <v>25733.44526868036</v>
          </cell>
          <cell r="G140">
            <v>0.20939254423031073</v>
          </cell>
          <cell r="H140">
            <v>-73362.479260000022</v>
          </cell>
          <cell r="I140">
            <v>-126257.90235499998</v>
          </cell>
          <cell r="J140">
            <v>-168689.18362499998</v>
          </cell>
          <cell r="K140">
            <v>3725.514299999988</v>
          </cell>
          <cell r="L140">
            <v>91047.748919999984</v>
          </cell>
          <cell r="M140">
            <v>111377.71837999996</v>
          </cell>
          <cell r="N140">
            <v>117799.52567499998</v>
          </cell>
          <cell r="O140">
            <v>111167.16004999999</v>
          </cell>
          <cell r="P140">
            <v>101565.63031999998</v>
          </cell>
          <cell r="Q140">
            <v>123324.62094500003</v>
          </cell>
          <cell r="R140">
            <v>104347.42626000001</v>
          </cell>
          <cell r="S140">
            <v>134400.52997500001</v>
          </cell>
          <cell r="T140">
            <v>115250.06121499999</v>
          </cell>
          <cell r="U140">
            <v>131536.39472000001</v>
          </cell>
          <cell r="V140">
            <v>122170.48019000002</v>
          </cell>
          <cell r="W140">
            <v>142018.59062500001</v>
          </cell>
          <cell r="X140">
            <v>152015.06505</v>
          </cell>
          <cell r="Y140">
            <v>147013.58291</v>
          </cell>
          <cell r="Z140">
            <v>148229.3884</v>
          </cell>
          <cell r="AA140">
            <v>154717.46698999999</v>
          </cell>
        </row>
        <row r="141">
          <cell r="B141" t="str">
            <v>3ª Adequação - Investimentos</v>
          </cell>
        </row>
        <row r="142">
          <cell r="B142" t="str">
            <v>Fluxo de Caixa do Fator</v>
          </cell>
          <cell r="H142">
            <v>-231.29576864375031</v>
          </cell>
          <cell r="I142">
            <v>6080.3526833195565</v>
          </cell>
          <cell r="J142">
            <v>79686.847775654853</v>
          </cell>
          <cell r="K142">
            <v>-15606.036056441877</v>
          </cell>
          <cell r="L142">
            <v>-30741.278609232471</v>
          </cell>
          <cell r="M142">
            <v>-52950.702785041802</v>
          </cell>
          <cell r="N142">
            <v>-33805.394018680745</v>
          </cell>
          <cell r="O142">
            <v>-16188.901003732462</v>
          </cell>
          <cell r="P142">
            <v>10896.143145544609</v>
          </cell>
          <cell r="Q142">
            <v>-12431.627418080854</v>
          </cell>
          <cell r="R142">
            <v>-4020.8364311166497</v>
          </cell>
          <cell r="S142">
            <v>474.44344726845111</v>
          </cell>
          <cell r="T142">
            <v>5122.0182893240344</v>
          </cell>
          <cell r="U142">
            <v>13787.710893231633</v>
          </cell>
          <cell r="V142">
            <v>21918.596014579231</v>
          </cell>
          <cell r="W142">
            <v>1373.8504236792323</v>
          </cell>
          <cell r="X142">
            <v>2483.5654556363729</v>
          </cell>
          <cell r="Y142">
            <v>-3786.8134761664833</v>
          </cell>
          <cell r="Z142">
            <v>2838.2716307297687</v>
          </cell>
          <cell r="AA142">
            <v>11991.674966036016</v>
          </cell>
        </row>
        <row r="143">
          <cell r="B143" t="str">
            <v>Somatoria com Projeto Original</v>
          </cell>
          <cell r="F143">
            <v>1778.4553827698655</v>
          </cell>
          <cell r="G143">
            <v>0.19430100682593032</v>
          </cell>
          <cell r="H143">
            <v>-146299.83752864378</v>
          </cell>
          <cell r="I143">
            <v>-156943.83880168042</v>
          </cell>
          <cell r="J143">
            <v>-16194.667829345126</v>
          </cell>
          <cell r="K143">
            <v>23426.051453558121</v>
          </cell>
          <cell r="L143">
            <v>75785.297660767523</v>
          </cell>
          <cell r="M143">
            <v>53693.961524958162</v>
          </cell>
          <cell r="N143">
            <v>75340.031656319232</v>
          </cell>
          <cell r="O143">
            <v>87895.843046267531</v>
          </cell>
          <cell r="P143">
            <v>111158.1913255446</v>
          </cell>
          <cell r="Q143">
            <v>111443.22566691917</v>
          </cell>
          <cell r="R143">
            <v>96984.334758883357</v>
          </cell>
          <cell r="S143">
            <v>136735.05242226846</v>
          </cell>
          <cell r="T143">
            <v>124362.53343432402</v>
          </cell>
          <cell r="U143">
            <v>145535.09561323165</v>
          </cell>
          <cell r="V143">
            <v>143846.81120457925</v>
          </cell>
          <cell r="W143">
            <v>147524.63697867922</v>
          </cell>
          <cell r="X143">
            <v>154724.28050563636</v>
          </cell>
          <cell r="Y143">
            <v>143446.85343383352</v>
          </cell>
          <cell r="Z143">
            <v>149868.49753072977</v>
          </cell>
          <cell r="AA143">
            <v>167779.07945603601</v>
          </cell>
        </row>
        <row r="144">
          <cell r="B144" t="str">
            <v>DIFERENÇA DE RECEITA DA SP-270</v>
          </cell>
        </row>
        <row r="145">
          <cell r="B145" t="str">
            <v>Fluxo de Caixa do Fator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-3263.1747</v>
          </cell>
          <cell r="M145">
            <v>-3026.3967000000002</v>
          </cell>
          <cell r="N145">
            <v>-1957.1570999999999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B146" t="str">
            <v>Somatoria com Projeto Original</v>
          </cell>
          <cell r="F146">
            <v>-2965.2502231429698</v>
          </cell>
          <cell r="G146">
            <v>0.19164958126844359</v>
          </cell>
          <cell r="H146">
            <v>-146068.54176000002</v>
          </cell>
          <cell r="I146">
            <v>-163024.19148499999</v>
          </cell>
          <cell r="J146">
            <v>-95881.515604999979</v>
          </cell>
          <cell r="K146">
            <v>39032.087509999998</v>
          </cell>
          <cell r="L146">
            <v>103263.40156999999</v>
          </cell>
          <cell r="M146">
            <v>103618.26760999997</v>
          </cell>
          <cell r="N146">
            <v>107188.26857499998</v>
          </cell>
          <cell r="O146">
            <v>104084.74404999999</v>
          </cell>
          <cell r="P146">
            <v>100262.04817999998</v>
          </cell>
          <cell r="Q146">
            <v>123874.85308500002</v>
          </cell>
          <cell r="R146">
            <v>101005.17119000001</v>
          </cell>
          <cell r="S146">
            <v>136260.60897500001</v>
          </cell>
          <cell r="T146">
            <v>119240.515145</v>
          </cell>
          <cell r="U146">
            <v>131747.38472</v>
          </cell>
          <cell r="V146">
            <v>121928.21519000002</v>
          </cell>
          <cell r="W146">
            <v>146150.786555</v>
          </cell>
          <cell r="X146">
            <v>152240.71505</v>
          </cell>
          <cell r="Y146">
            <v>147233.66691</v>
          </cell>
          <cell r="Z146">
            <v>147030.22589999999</v>
          </cell>
          <cell r="AA146">
            <v>155787.40448999999</v>
          </cell>
        </row>
        <row r="147">
          <cell r="B147" t="str">
            <v>DIFERENÇA DE RECEITA DA SP-075 X SP-270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-2924.2083000000002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B149" t="str">
            <v>Somatoria com Projeto Original</v>
          </cell>
          <cell r="F149">
            <v>-1208.6874455252214</v>
          </cell>
          <cell r="G149">
            <v>0.19260923388099299</v>
          </cell>
          <cell r="H149">
            <v>-146068.54176000002</v>
          </cell>
          <cell r="I149">
            <v>-163024.19148499999</v>
          </cell>
          <cell r="J149">
            <v>-95881.515604999979</v>
          </cell>
          <cell r="K149">
            <v>39032.087509999998</v>
          </cell>
          <cell r="L149">
            <v>103602.36796999999</v>
          </cell>
          <cell r="M149">
            <v>106644.66430999996</v>
          </cell>
          <cell r="N149">
            <v>109145.42567499998</v>
          </cell>
          <cell r="O149">
            <v>104084.74404999999</v>
          </cell>
          <cell r="P149">
            <v>100262.04817999998</v>
          </cell>
          <cell r="Q149">
            <v>123874.85308500002</v>
          </cell>
          <cell r="R149">
            <v>101005.17119000001</v>
          </cell>
          <cell r="S149">
            <v>136260.60897500001</v>
          </cell>
          <cell r="T149">
            <v>119240.515145</v>
          </cell>
          <cell r="U149">
            <v>131747.38472</v>
          </cell>
          <cell r="V149">
            <v>121928.21519000002</v>
          </cell>
          <cell r="W149">
            <v>146150.786555</v>
          </cell>
          <cell r="X149">
            <v>152240.71505</v>
          </cell>
          <cell r="Y149">
            <v>147233.66691</v>
          </cell>
          <cell r="Z149">
            <v>147030.22589999999</v>
          </cell>
          <cell r="AA149">
            <v>155787.40448999999</v>
          </cell>
        </row>
        <row r="150">
          <cell r="B150" t="str">
            <v>Alteração de ISS-QN</v>
          </cell>
        </row>
        <row r="151">
          <cell r="B151" t="str">
            <v>Fluxo de Caixa do Fator</v>
          </cell>
          <cell r="H151">
            <v>996.31679999999994</v>
          </cell>
          <cell r="I151">
            <v>1107.8671100000001</v>
          </cell>
          <cell r="J151">
            <v>-201.56212999999997</v>
          </cell>
          <cell r="K151">
            <v>-4179.3863000000001</v>
          </cell>
          <cell r="L151">
            <v>-1386.1228000000001</v>
          </cell>
          <cell r="M151">
            <v>-670.15409999999997</v>
          </cell>
          <cell r="N151">
            <v>-4691.1523999999999</v>
          </cell>
          <cell r="O151">
            <v>-4846.1435000000001</v>
          </cell>
          <cell r="P151">
            <v>-4939.9903999999997</v>
          </cell>
          <cell r="Q151">
            <v>-5035.7467999999999</v>
          </cell>
          <cell r="R151">
            <v>-5118.6391999999996</v>
          </cell>
          <cell r="S151">
            <v>-5202.8179999999993</v>
          </cell>
          <cell r="T151">
            <v>-5288.4640999999992</v>
          </cell>
          <cell r="U151">
            <v>-5375.4971000000005</v>
          </cell>
          <cell r="V151">
            <v>-5463.9571999999998</v>
          </cell>
          <cell r="W151">
            <v>-5553.8444</v>
          </cell>
          <cell r="X151">
            <v>-5645.219000000001</v>
          </cell>
          <cell r="Y151">
            <v>-5738.1412999999993</v>
          </cell>
          <cell r="Z151">
            <v>-5832.5509999999995</v>
          </cell>
          <cell r="AA151">
            <v>-5928.5686999999998</v>
          </cell>
        </row>
        <row r="152">
          <cell r="B152" t="str">
            <v>Somatoria com Projeto Original</v>
          </cell>
          <cell r="F152">
            <v>-9731.3297676935636</v>
          </cell>
          <cell r="G152">
            <v>0.18785617026087006</v>
          </cell>
          <cell r="H152">
            <v>-145072.22496000002</v>
          </cell>
          <cell r="I152">
            <v>-161916.324375</v>
          </cell>
          <cell r="J152">
            <v>-96083.077734999984</v>
          </cell>
          <cell r="K152">
            <v>34852.701209999999</v>
          </cell>
          <cell r="L152">
            <v>105140.45346999999</v>
          </cell>
          <cell r="M152">
            <v>105974.51020999996</v>
          </cell>
          <cell r="N152">
            <v>104454.27327499997</v>
          </cell>
          <cell r="O152">
            <v>99238.600549999988</v>
          </cell>
          <cell r="P152">
            <v>95322.057779999988</v>
          </cell>
          <cell r="Q152">
            <v>118839.10628500003</v>
          </cell>
          <cell r="R152">
            <v>95886.531990000003</v>
          </cell>
          <cell r="S152">
            <v>131057.79097500001</v>
          </cell>
          <cell r="T152">
            <v>113952.051045</v>
          </cell>
          <cell r="U152">
            <v>126371.88761999999</v>
          </cell>
          <cell r="V152">
            <v>116464.25799000001</v>
          </cell>
          <cell r="W152">
            <v>140596.942155</v>
          </cell>
          <cell r="X152">
            <v>146595.49604999999</v>
          </cell>
          <cell r="Y152">
            <v>141495.52561000001</v>
          </cell>
          <cell r="Z152">
            <v>141197.67489999998</v>
          </cell>
          <cell r="AA152">
            <v>149858.83578999998</v>
          </cell>
        </row>
        <row r="153">
          <cell r="B153" t="str">
            <v>Majoração da COFINS</v>
          </cell>
        </row>
        <row r="154">
          <cell r="B154" t="str">
            <v>Fluxo de Caixa do Fator</v>
          </cell>
          <cell r="H154">
            <v>-79.242033333333893</v>
          </cell>
          <cell r="I154">
            <v>-603.75040000000001</v>
          </cell>
          <cell r="J154">
            <v>-916.94190000000003</v>
          </cell>
          <cell r="K154">
            <v>-1323.0825</v>
          </cell>
          <cell r="L154">
            <v>-389.28786666666667</v>
          </cell>
          <cell r="M154">
            <v>-150.604833333333</v>
          </cell>
          <cell r="N154">
            <v>-1490.9107999999999</v>
          </cell>
          <cell r="O154">
            <v>-1542.5477000000001</v>
          </cell>
          <cell r="P154">
            <v>-1573.8032000000001</v>
          </cell>
          <cell r="Q154">
            <v>-1605.6952000000001</v>
          </cell>
          <cell r="R154">
            <v>-1633.2992000000002</v>
          </cell>
          <cell r="S154">
            <v>-1661.3319999999999</v>
          </cell>
          <cell r="T154">
            <v>-1689.8539000000001</v>
          </cell>
          <cell r="U154">
            <v>-1718.8380999999999</v>
          </cell>
          <cell r="V154">
            <v>-1748.2980000000002</v>
          </cell>
          <cell r="W154">
            <v>-1778.2336</v>
          </cell>
          <cell r="X154">
            <v>-1808.665</v>
          </cell>
          <cell r="Y154">
            <v>-1839.6123</v>
          </cell>
          <cell r="Z154">
            <v>-1871.0554</v>
          </cell>
          <cell r="AA154">
            <v>-1903.0345</v>
          </cell>
        </row>
        <row r="155">
          <cell r="B155" t="str">
            <v>Somatoria com Projeto Original</v>
          </cell>
          <cell r="F155">
            <v>-4562.4934014118271</v>
          </cell>
          <cell r="G155">
            <v>0.19076783767096686</v>
          </cell>
          <cell r="H155">
            <v>-146147.78379333336</v>
          </cell>
          <cell r="I155">
            <v>-163627.94188499998</v>
          </cell>
          <cell r="J155">
            <v>-96798.457504999984</v>
          </cell>
          <cell r="K155">
            <v>37709.005010000001</v>
          </cell>
          <cell r="L155">
            <v>106137.28840333332</v>
          </cell>
          <cell r="M155">
            <v>106494.05947666663</v>
          </cell>
          <cell r="N155">
            <v>107654.51487499998</v>
          </cell>
          <cell r="O155">
            <v>102542.19635</v>
          </cell>
          <cell r="P155">
            <v>98688.244979999989</v>
          </cell>
          <cell r="Q155">
            <v>122269.15788500002</v>
          </cell>
          <cell r="R155">
            <v>99371.871990000014</v>
          </cell>
          <cell r="S155">
            <v>134599.27697500002</v>
          </cell>
          <cell r="T155">
            <v>117550.661245</v>
          </cell>
          <cell r="U155">
            <v>130028.54662000001</v>
          </cell>
          <cell r="V155">
            <v>120179.91719000002</v>
          </cell>
          <cell r="W155">
            <v>144372.55295499999</v>
          </cell>
          <cell r="X155">
            <v>150432.05004999999</v>
          </cell>
          <cell r="Y155">
            <v>145394.05460999999</v>
          </cell>
          <cell r="Z155">
            <v>145159.17049999998</v>
          </cell>
          <cell r="AA155">
            <v>153884.36998999998</v>
          </cell>
        </row>
        <row r="156">
          <cell r="B156">
            <v>0</v>
          </cell>
        </row>
        <row r="157">
          <cell r="B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</row>
        <row r="158">
          <cell r="B158">
            <v>0</v>
          </cell>
          <cell r="F158">
            <v>5.5798919494794395E-8</v>
          </cell>
          <cell r="G158">
            <v>0.19327037557252341</v>
          </cell>
          <cell r="H158">
            <v>-146068.54176000002</v>
          </cell>
          <cell r="I158">
            <v>-163024.19148499999</v>
          </cell>
          <cell r="J158">
            <v>-95881.515604999979</v>
          </cell>
          <cell r="K158">
            <v>39032.087509999998</v>
          </cell>
          <cell r="L158">
            <v>106526.57626999999</v>
          </cell>
          <cell r="M158">
            <v>106644.66430999996</v>
          </cell>
          <cell r="N158">
            <v>109145.42567499998</v>
          </cell>
          <cell r="O158">
            <v>104084.74404999999</v>
          </cell>
          <cell r="P158">
            <v>100262.04817999998</v>
          </cell>
          <cell r="Q158">
            <v>123874.85308500002</v>
          </cell>
          <cell r="R158">
            <v>101005.17119000001</v>
          </cell>
          <cell r="S158">
            <v>136260.60897500001</v>
          </cell>
          <cell r="T158">
            <v>119240.515145</v>
          </cell>
          <cell r="U158">
            <v>131747.38472</v>
          </cell>
          <cell r="V158">
            <v>121928.21519000002</v>
          </cell>
          <cell r="W158">
            <v>146150.786555</v>
          </cell>
          <cell r="X158">
            <v>152240.71505</v>
          </cell>
          <cell r="Y158">
            <v>147233.66691</v>
          </cell>
          <cell r="Z158">
            <v>147030.22589999999</v>
          </cell>
          <cell r="AA158">
            <v>155787.40448999999</v>
          </cell>
        </row>
        <row r="159">
          <cell r="B159" t="str">
            <v>DIFERENÇA PELO NÃO INÍCIO DA OPERAÇÃO DAS MARGINAIS - SP 280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-33247.643830000001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</row>
        <row r="161">
          <cell r="B161" t="str">
            <v>Somatoria com Projeto Original</v>
          </cell>
          <cell r="F161">
            <v>-19567.903452309554</v>
          </cell>
          <cell r="G161">
            <v>0.18293804140810907</v>
          </cell>
          <cell r="H161">
            <v>-146068.54176000002</v>
          </cell>
          <cell r="I161">
            <v>-163024.19148499999</v>
          </cell>
          <cell r="J161">
            <v>-129129.15943499998</v>
          </cell>
          <cell r="K161">
            <v>39032.087509999998</v>
          </cell>
          <cell r="L161">
            <v>106526.57626999999</v>
          </cell>
          <cell r="M161">
            <v>106644.66430999996</v>
          </cell>
          <cell r="N161">
            <v>109145.42567499998</v>
          </cell>
          <cell r="O161">
            <v>104084.74404999999</v>
          </cell>
          <cell r="P161">
            <v>100262.04817999998</v>
          </cell>
          <cell r="Q161">
            <v>123874.85308500002</v>
          </cell>
          <cell r="R161">
            <v>101005.17119000001</v>
          </cell>
          <cell r="S161">
            <v>136260.60897500001</v>
          </cell>
          <cell r="T161">
            <v>119240.515145</v>
          </cell>
          <cell r="U161">
            <v>131747.38472</v>
          </cell>
          <cell r="V161">
            <v>121928.21519000002</v>
          </cell>
          <cell r="W161">
            <v>146150.786555</v>
          </cell>
          <cell r="X161">
            <v>152240.71505</v>
          </cell>
          <cell r="Y161">
            <v>147233.66691</v>
          </cell>
          <cell r="Z161">
            <v>147030.22589999999</v>
          </cell>
          <cell r="AA161">
            <v>155787.40448999999</v>
          </cell>
        </row>
        <row r="162">
          <cell r="B162" t="str">
            <v>4ª Adequação - Investimentos</v>
          </cell>
        </row>
        <row r="163">
          <cell r="B163" t="str">
            <v>Fluxo de Caixa do Fator</v>
          </cell>
          <cell r="H163">
            <v>-511.10808647978018</v>
          </cell>
          <cell r="I163">
            <v>-167.77705492051876</v>
          </cell>
          <cell r="J163">
            <v>618.97384530058571</v>
          </cell>
          <cell r="K163">
            <v>2161.2874772078139</v>
          </cell>
          <cell r="L163">
            <v>27667.025176100331</v>
          </cell>
          <cell r="M163">
            <v>31712.880688786256</v>
          </cell>
          <cell r="N163">
            <v>19111.911574356753</v>
          </cell>
          <cell r="O163">
            <v>8427.3983512601189</v>
          </cell>
          <cell r="P163">
            <v>-10824.669053098758</v>
          </cell>
          <cell r="Q163">
            <v>2109.6555196277504</v>
          </cell>
          <cell r="R163">
            <v>17978.916899197615</v>
          </cell>
          <cell r="S163">
            <v>1263.9623038715072</v>
          </cell>
          <cell r="T163">
            <v>-4660.3257340271903</v>
          </cell>
          <cell r="U163">
            <v>-9566.8373873293458</v>
          </cell>
          <cell r="V163">
            <v>-23204.735786401103</v>
          </cell>
          <cell r="W163">
            <v>-33197.511816020931</v>
          </cell>
          <cell r="X163">
            <v>-9470.5231093187831</v>
          </cell>
          <cell r="Y163">
            <v>9107.4668117632591</v>
          </cell>
          <cell r="Z163">
            <v>-901.71930928458914</v>
          </cell>
          <cell r="AA163">
            <v>-6549.9477161736322</v>
          </cell>
        </row>
        <row r="164">
          <cell r="B164" t="str">
            <v>Somatoria com Projeto Original</v>
          </cell>
          <cell r="F164">
            <v>26590.71447300016</v>
          </cell>
          <cell r="G164">
            <v>0.20829608837028563</v>
          </cell>
          <cell r="H164">
            <v>-146579.64984647979</v>
          </cell>
          <cell r="I164">
            <v>-163191.96853992052</v>
          </cell>
          <cell r="J164">
            <v>-95262.541759699394</v>
          </cell>
          <cell r="K164">
            <v>41193.374987207812</v>
          </cell>
          <cell r="L164">
            <v>134193.60144610034</v>
          </cell>
          <cell r="M164">
            <v>138357.54499878621</v>
          </cell>
          <cell r="N164">
            <v>128257.33724935673</v>
          </cell>
          <cell r="O164">
            <v>112512.14240126012</v>
          </cell>
          <cell r="P164">
            <v>89437.379126901229</v>
          </cell>
          <cell r="Q164">
            <v>125984.50860462777</v>
          </cell>
          <cell r="R164">
            <v>118984.08808919763</v>
          </cell>
          <cell r="S164">
            <v>137524.5712788715</v>
          </cell>
          <cell r="T164">
            <v>114580.1894109728</v>
          </cell>
          <cell r="U164">
            <v>122180.54733267066</v>
          </cell>
          <cell r="V164">
            <v>98723.479403598918</v>
          </cell>
          <cell r="W164">
            <v>112953.27473897906</v>
          </cell>
          <cell r="X164">
            <v>142770.19194068122</v>
          </cell>
          <cell r="Y164">
            <v>156341.13372176327</v>
          </cell>
          <cell r="Z164">
            <v>146128.50659071541</v>
          </cell>
          <cell r="AA164">
            <v>149237.45677382636</v>
          </cell>
        </row>
        <row r="165">
          <cell r="B165" t="str">
            <v>REGIME TARIFÁRIO ESPECIAL DAS MARGINAIS DA SP-280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-8178.6143751711525</v>
          </cell>
          <cell r="O166">
            <v>-8798.3715978230102</v>
          </cell>
          <cell r="P166">
            <v>-9383.6817083732221</v>
          </cell>
          <cell r="Q166">
            <v>-9929.9919448196088</v>
          </cell>
          <cell r="R166">
            <v>-10432.449537227483</v>
          </cell>
          <cell r="S166">
            <v>-10745.423023344309</v>
          </cell>
          <cell r="T166">
            <v>-11067.785714044638</v>
          </cell>
          <cell r="U166">
            <v>-11399.819285465977</v>
          </cell>
          <cell r="V166">
            <v>-11741.813864029955</v>
          </cell>
          <cell r="W166">
            <v>-12094.068279950852</v>
          </cell>
          <cell r="X166">
            <v>-12456.890328349382</v>
          </cell>
          <cell r="Y166">
            <v>-12830.597038199863</v>
          </cell>
          <cell r="Z166">
            <v>-13215.514949345858</v>
          </cell>
          <cell r="AA166">
            <v>-13611.980397826233</v>
          </cell>
        </row>
        <row r="167">
          <cell r="B167" t="str">
            <v>Somatoria com Projeto Original</v>
          </cell>
          <cell r="F167">
            <v>-16534.230355471744</v>
          </cell>
          <cell r="G167">
            <v>0.18390646773845529</v>
          </cell>
          <cell r="H167">
            <v>-146068.54176000002</v>
          </cell>
          <cell r="I167">
            <v>-163024.19148499999</v>
          </cell>
          <cell r="J167">
            <v>-95881.515604999979</v>
          </cell>
          <cell r="K167">
            <v>39032.087509999998</v>
          </cell>
          <cell r="L167">
            <v>106526.57626999999</v>
          </cell>
          <cell r="M167">
            <v>106644.66430999996</v>
          </cell>
          <cell r="N167">
            <v>100966.81129982883</v>
          </cell>
          <cell r="O167">
            <v>95286.372452176991</v>
          </cell>
          <cell r="P167">
            <v>90878.366471626767</v>
          </cell>
          <cell r="Q167">
            <v>113944.86114018041</v>
          </cell>
          <cell r="R167">
            <v>90572.721652772525</v>
          </cell>
          <cell r="S167">
            <v>125515.1859516557</v>
          </cell>
          <cell r="T167">
            <v>108172.72943095535</v>
          </cell>
          <cell r="U167">
            <v>120347.56543453403</v>
          </cell>
          <cell r="V167">
            <v>110186.40132597006</v>
          </cell>
          <cell r="W167">
            <v>134056.71827504915</v>
          </cell>
          <cell r="X167">
            <v>139783.82472165063</v>
          </cell>
          <cell r="Y167">
            <v>134403.06987180014</v>
          </cell>
          <cell r="Z167">
            <v>133814.71095065415</v>
          </cell>
          <cell r="AA167">
            <v>142175.42409217375</v>
          </cell>
        </row>
        <row r="168">
          <cell r="B168" t="str">
            <v>DIFERENÇA DE RECEITA DA SP-075 X SP-270 - 2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-769.67909080799984</v>
          </cell>
          <cell r="M169">
            <v>-911.13464840099959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-633.74691018944065</v>
          </cell>
          <cell r="G170">
            <v>0.19292347618797812</v>
          </cell>
          <cell r="H170">
            <v>-146068.54176000002</v>
          </cell>
          <cell r="I170">
            <v>-163024.19148499999</v>
          </cell>
          <cell r="J170">
            <v>-95881.515604999979</v>
          </cell>
          <cell r="K170">
            <v>39032.087509999998</v>
          </cell>
          <cell r="L170">
            <v>105756.89717919199</v>
          </cell>
          <cell r="M170">
            <v>105733.52966159896</v>
          </cell>
          <cell r="N170">
            <v>109145.42567499998</v>
          </cell>
          <cell r="O170">
            <v>104084.74404999999</v>
          </cell>
          <cell r="P170">
            <v>100262.04817999998</v>
          </cell>
          <cell r="Q170">
            <v>123874.85308500002</v>
          </cell>
          <cell r="R170">
            <v>101005.17119000001</v>
          </cell>
          <cell r="S170">
            <v>136260.60897500001</v>
          </cell>
          <cell r="T170">
            <v>119240.515145</v>
          </cell>
          <cell r="U170">
            <v>131747.38472</v>
          </cell>
          <cell r="V170">
            <v>121928.21519000002</v>
          </cell>
          <cell r="W170">
            <v>146150.786555</v>
          </cell>
          <cell r="X170">
            <v>152240.71505</v>
          </cell>
          <cell r="Y170">
            <v>147233.66691</v>
          </cell>
          <cell r="Z170">
            <v>147030.22589999999</v>
          </cell>
          <cell r="AA170">
            <v>155787.40448999999</v>
          </cell>
        </row>
        <row r="171">
          <cell r="B171" t="str">
            <v>DIFERENÇA DE RECEITA PELA POSTERGAÇÃO DA DUPLICAÇÃO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-304.63454957400012</v>
          </cell>
          <cell r="M172">
            <v>-624.8313331979997</v>
          </cell>
          <cell r="N172">
            <v>-1738.5499235070001</v>
          </cell>
          <cell r="O172">
            <v>-3698.5593759149997</v>
          </cell>
          <cell r="P172">
            <v>-3802.0952919750002</v>
          </cell>
          <cell r="Q172">
            <v>-3908.560388673</v>
          </cell>
          <cell r="R172">
            <v>-3978.9340067759999</v>
          </cell>
          <cell r="S172">
            <v>-4050.607299321</v>
          </cell>
          <cell r="T172">
            <v>-4123.5963672119997</v>
          </cell>
          <cell r="U172">
            <v>-4197.9228756359998</v>
          </cell>
          <cell r="V172">
            <v>-4273.6293262440004</v>
          </cell>
          <cell r="W172">
            <v>-4350.6999732989998</v>
          </cell>
          <cell r="X172">
            <v>-2583.7020314122501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 t="str">
            <v>Somatoria com Projeto Original</v>
          </cell>
          <cell r="F173">
            <v>-5701.1889491448674</v>
          </cell>
          <cell r="G173">
            <v>0.19012072224241236</v>
          </cell>
          <cell r="H173">
            <v>-146068.54176000002</v>
          </cell>
          <cell r="I173">
            <v>-163024.19148499999</v>
          </cell>
          <cell r="J173">
            <v>-95881.515604999979</v>
          </cell>
          <cell r="K173">
            <v>39032.087509999998</v>
          </cell>
          <cell r="L173">
            <v>106221.941720426</v>
          </cell>
          <cell r="M173">
            <v>106019.83297680196</v>
          </cell>
          <cell r="N173">
            <v>107406.87575149297</v>
          </cell>
          <cell r="O173">
            <v>100386.184674085</v>
          </cell>
          <cell r="P173">
            <v>96459.952888024985</v>
          </cell>
          <cell r="Q173">
            <v>119966.29269632703</v>
          </cell>
          <cell r="R173">
            <v>97026.237183224002</v>
          </cell>
          <cell r="S173">
            <v>132210.001675679</v>
          </cell>
          <cell r="T173">
            <v>115116.918777788</v>
          </cell>
          <cell r="U173">
            <v>127549.46184436401</v>
          </cell>
          <cell r="V173">
            <v>117654.58586375602</v>
          </cell>
          <cell r="W173">
            <v>141800.08658170101</v>
          </cell>
          <cell r="X173">
            <v>149657.01301858775</v>
          </cell>
          <cell r="Y173">
            <v>147233.66691</v>
          </cell>
          <cell r="Z173">
            <v>147030.22589999999</v>
          </cell>
          <cell r="AA173">
            <v>155787.40448999999</v>
          </cell>
        </row>
        <row r="174">
          <cell r="B174" t="str">
            <v>DIFERENÇA DE IGPM 2003 - RECEITA REAL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-1986.205331559705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-688.00404272528317</v>
          </cell>
          <cell r="G176">
            <v>0.19289373267658125</v>
          </cell>
          <cell r="H176">
            <v>-146068.54176000002</v>
          </cell>
          <cell r="I176">
            <v>-163024.19148499999</v>
          </cell>
          <cell r="J176">
            <v>-95881.515604999979</v>
          </cell>
          <cell r="K176">
            <v>39032.087509999998</v>
          </cell>
          <cell r="L176">
            <v>106526.57626999999</v>
          </cell>
          <cell r="M176">
            <v>104658.45897844026</v>
          </cell>
          <cell r="N176">
            <v>109145.42567499998</v>
          </cell>
          <cell r="O176">
            <v>104084.74404999999</v>
          </cell>
          <cell r="P176">
            <v>100262.04817999998</v>
          </cell>
          <cell r="Q176">
            <v>123874.85308500002</v>
          </cell>
          <cell r="R176">
            <v>101005.17119000001</v>
          </cell>
          <cell r="S176">
            <v>136260.60897500001</v>
          </cell>
          <cell r="T176">
            <v>119240.515145</v>
          </cell>
          <cell r="U176">
            <v>131747.38472</v>
          </cell>
          <cell r="V176">
            <v>121928.21519000002</v>
          </cell>
          <cell r="W176">
            <v>146150.786555</v>
          </cell>
          <cell r="X176">
            <v>152240.71505</v>
          </cell>
          <cell r="Y176">
            <v>147233.66691</v>
          </cell>
          <cell r="Z176">
            <v>147030.22589999999</v>
          </cell>
          <cell r="AA176">
            <v>155787.40448999999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5.5798919494794395E-8</v>
          </cell>
          <cell r="G179">
            <v>0.19327037557252341</v>
          </cell>
          <cell r="H179">
            <v>-146068.54176000002</v>
          </cell>
          <cell r="I179">
            <v>-163024.19148499999</v>
          </cell>
          <cell r="J179">
            <v>-95881.515604999979</v>
          </cell>
          <cell r="K179">
            <v>39032.087509999998</v>
          </cell>
          <cell r="L179">
            <v>106526.57626999999</v>
          </cell>
          <cell r="M179">
            <v>106644.66430999996</v>
          </cell>
          <cell r="N179">
            <v>109145.42567499998</v>
          </cell>
          <cell r="O179">
            <v>104084.74404999999</v>
          </cell>
          <cell r="P179">
            <v>100262.04817999998</v>
          </cell>
          <cell r="Q179">
            <v>123874.85308500002</v>
          </cell>
          <cell r="R179">
            <v>101005.17119000001</v>
          </cell>
          <cell r="S179">
            <v>136260.60897500001</v>
          </cell>
          <cell r="T179">
            <v>119240.515145</v>
          </cell>
          <cell r="U179">
            <v>131747.38472</v>
          </cell>
          <cell r="V179">
            <v>121928.21519000002</v>
          </cell>
          <cell r="W179">
            <v>146150.786555</v>
          </cell>
          <cell r="X179">
            <v>152240.71505</v>
          </cell>
          <cell r="Y179">
            <v>147233.66691</v>
          </cell>
          <cell r="Z179">
            <v>147030.22589999999</v>
          </cell>
          <cell r="AA179">
            <v>155787.40448999999</v>
          </cell>
        </row>
        <row r="180">
          <cell r="B180" t="str">
            <v>5ª Adequação - Investimentos</v>
          </cell>
        </row>
        <row r="181">
          <cell r="B181" t="str">
            <v>Fluxo de Caixa do Fator</v>
          </cell>
          <cell r="H181">
            <v>-4.7545707411700278E-3</v>
          </cell>
          <cell r="I181">
            <v>-4.3047690141975181E-2</v>
          </cell>
          <cell r="J181">
            <v>1.2799929911125218E-2</v>
          </cell>
          <cell r="K181">
            <v>-8.8630168811505428E-3</v>
          </cell>
          <cell r="L181">
            <v>-1.6817437248732858E-2</v>
          </cell>
          <cell r="M181">
            <v>49.132733959264968</v>
          </cell>
          <cell r="N181">
            <v>427.42931750932394</v>
          </cell>
          <cell r="O181">
            <v>-1020.9408521737435</v>
          </cell>
          <cell r="P181">
            <v>-24841.842011920169</v>
          </cell>
          <cell r="Q181">
            <v>281.02712509579931</v>
          </cell>
          <cell r="R181">
            <v>12737.234363257021</v>
          </cell>
          <cell r="S181">
            <v>1096.4040134913676</v>
          </cell>
          <cell r="T181">
            <v>4660.7451778745108</v>
          </cell>
          <cell r="U181">
            <v>-324.98927756876861</v>
          </cell>
          <cell r="V181">
            <v>3724.3490021469506</v>
          </cell>
          <cell r="W181">
            <v>12213.988464310578</v>
          </cell>
          <cell r="X181">
            <v>218.38289198839925</v>
          </cell>
          <cell r="Y181">
            <v>-1972.5952578898077</v>
          </cell>
          <cell r="Z181">
            <v>-9043.6600218135482</v>
          </cell>
          <cell r="AA181">
            <v>-1678.9002256918711</v>
          </cell>
        </row>
        <row r="182">
          <cell r="B182" t="str">
            <v>Somatoria com Projeto Original</v>
          </cell>
          <cell r="F182">
            <v>-2176.5888463964843</v>
          </cell>
          <cell r="G182">
            <v>0.19208059764202703</v>
          </cell>
          <cell r="H182">
            <v>-146068.54651457077</v>
          </cell>
          <cell r="I182">
            <v>-163024.23453269014</v>
          </cell>
          <cell r="J182">
            <v>-95881.502805070064</v>
          </cell>
          <cell r="K182">
            <v>39032.078646983115</v>
          </cell>
          <cell r="L182">
            <v>106526.55945256274</v>
          </cell>
          <cell r="M182">
            <v>106693.79704395923</v>
          </cell>
          <cell r="N182">
            <v>109572.8549925093</v>
          </cell>
          <cell r="O182">
            <v>103063.80319782624</v>
          </cell>
          <cell r="P182">
            <v>75420.206168079807</v>
          </cell>
          <cell r="Q182">
            <v>124155.88021009583</v>
          </cell>
          <cell r="R182">
            <v>113742.40555325703</v>
          </cell>
          <cell r="S182">
            <v>137357.01298849139</v>
          </cell>
          <cell r="T182">
            <v>123901.26032287451</v>
          </cell>
          <cell r="U182">
            <v>131422.39544243124</v>
          </cell>
          <cell r="V182">
            <v>125652.56419214697</v>
          </cell>
          <cell r="W182">
            <v>158364.77501931059</v>
          </cell>
          <cell r="X182">
            <v>152459.09794198841</v>
          </cell>
          <cell r="Y182">
            <v>145261.0716521102</v>
          </cell>
          <cell r="Z182">
            <v>137986.56587818643</v>
          </cell>
          <cell r="AA182">
            <v>154108.50426430811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72880.728656972409</v>
          </cell>
          <cell r="I184">
            <v>43182.938420708902</v>
          </cell>
          <cell r="J184">
            <v>-26867.98145911465</v>
          </cell>
          <cell r="K184">
            <v>-54253.799452250947</v>
          </cell>
          <cell r="L184">
            <v>-27590.204907618056</v>
          </cell>
          <cell r="M184">
            <v>-23824.962238788314</v>
          </cell>
          <cell r="N184">
            <v>-23668.337725492824</v>
          </cell>
          <cell r="O184">
            <v>-20585.649678384096</v>
          </cell>
          <cell r="P184">
            <v>-43166.356379822537</v>
          </cell>
          <cell r="Q184">
            <v>-31071.171246849914</v>
          </cell>
          <cell r="R184">
            <v>8874.2479573345008</v>
          </cell>
          <cell r="S184">
            <v>-20685.449558033983</v>
          </cell>
          <cell r="T184">
            <v>-21037.716278085281</v>
          </cell>
          <cell r="U184">
            <v>-19007.183132768459</v>
          </cell>
          <cell r="V184">
            <v>-20547.224159948881</v>
          </cell>
          <cell r="W184">
            <v>-47518.715111280973</v>
          </cell>
          <cell r="X184">
            <v>-29488.701121455644</v>
          </cell>
          <cell r="Y184">
            <v>-17280.376560492896</v>
          </cell>
          <cell r="Z184">
            <v>-26827.066549714225</v>
          </cell>
          <cell r="AA184">
            <v>-18750.694073655719</v>
          </cell>
        </row>
        <row r="185">
          <cell r="B185" t="str">
            <v>Somatoria com Projeto Original</v>
          </cell>
          <cell r="F185">
            <v>-9666.8082702298179</v>
          </cell>
          <cell r="G185">
            <v>0.18645436637078908</v>
          </cell>
          <cell r="H185">
            <v>-73187.813103027613</v>
          </cell>
          <cell r="I185">
            <v>-119841.25306429109</v>
          </cell>
          <cell r="J185">
            <v>-122749.49706411464</v>
          </cell>
          <cell r="K185">
            <v>-15221.71194225095</v>
          </cell>
          <cell r="L185">
            <v>78936.371362381935</v>
          </cell>
          <cell r="M185">
            <v>82819.70207121165</v>
          </cell>
          <cell r="N185">
            <v>85477.087949507157</v>
          </cell>
          <cell r="O185">
            <v>83499.094371615894</v>
          </cell>
          <cell r="P185">
            <v>57095.691800177447</v>
          </cell>
          <cell r="Q185">
            <v>92803.681838150107</v>
          </cell>
          <cell r="R185">
            <v>109879.41914733451</v>
          </cell>
          <cell r="S185">
            <v>115575.15941696602</v>
          </cell>
          <cell r="T185">
            <v>98202.798866914716</v>
          </cell>
          <cell r="U185">
            <v>112740.20158723154</v>
          </cell>
          <cell r="V185">
            <v>101380.99103005114</v>
          </cell>
          <cell r="W185">
            <v>98632.071443719033</v>
          </cell>
          <cell r="X185">
            <v>122752.01392854436</v>
          </cell>
          <cell r="Y185">
            <v>129953.29034950711</v>
          </cell>
          <cell r="Z185">
            <v>120203.15935028577</v>
          </cell>
          <cell r="AA185">
            <v>137036.71041634426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74352</v>
          </cell>
          <cell r="H191">
            <v>99547</v>
          </cell>
          <cell r="I191">
            <v>106637</v>
          </cell>
          <cell r="J191">
            <v>220998</v>
          </cell>
          <cell r="K191">
            <v>229501.11239999998</v>
          </cell>
          <cell r="L191">
            <v>234830.83349270842</v>
          </cell>
          <cell r="M191">
            <v>230516.41174760429</v>
          </cell>
          <cell r="N191">
            <v>233540.70425958713</v>
          </cell>
          <cell r="O191">
            <v>237029.27272684977</v>
          </cell>
          <cell r="P191">
            <v>240676.75116454266</v>
          </cell>
          <cell r="Q191">
            <v>243822.58230852691</v>
          </cell>
          <cell r="R191">
            <v>247362.97268178276</v>
          </cell>
          <cell r="S191">
            <v>250958.19439623621</v>
          </cell>
          <cell r="T191">
            <v>254603.73247612332</v>
          </cell>
          <cell r="U191">
            <v>258301.02239440699</v>
          </cell>
          <cell r="V191">
            <v>262049.58324223923</v>
          </cell>
          <cell r="W191">
            <v>268969.46703550639</v>
          </cell>
          <cell r="X191">
            <v>277327.56110807159</v>
          </cell>
          <cell r="Y191">
            <v>281375.84794131375</v>
          </cell>
          <cell r="Z191">
            <v>285484.52337955317</v>
          </cell>
          <cell r="AA191">
            <v>4537884.5727550527</v>
          </cell>
        </row>
        <row r="192">
          <cell r="B192" t="str">
            <v>1.1 - Operacionais    (1.1.1 + 1.1.2)</v>
          </cell>
          <cell r="G192">
            <v>74352</v>
          </cell>
          <cell r="H192">
            <v>99547</v>
          </cell>
          <cell r="I192">
            <v>106637</v>
          </cell>
          <cell r="J192">
            <v>220998</v>
          </cell>
          <cell r="K192">
            <v>229501.11239999998</v>
          </cell>
          <cell r="L192">
            <v>234830.83349270842</v>
          </cell>
          <cell r="M192">
            <v>230516.41174760429</v>
          </cell>
          <cell r="N192">
            <v>233540.70425958713</v>
          </cell>
          <cell r="O192">
            <v>237029.27272684977</v>
          </cell>
          <cell r="P192">
            <v>240676.75116454266</v>
          </cell>
          <cell r="Q192">
            <v>243822.58230852691</v>
          </cell>
          <cell r="R192">
            <v>247362.97268178276</v>
          </cell>
          <cell r="S192">
            <v>250958.19439623621</v>
          </cell>
          <cell r="T192">
            <v>254603.73247612332</v>
          </cell>
          <cell r="U192">
            <v>258301.02239440699</v>
          </cell>
          <cell r="V192">
            <v>262049.58324223923</v>
          </cell>
          <cell r="W192">
            <v>268969.46703550639</v>
          </cell>
          <cell r="X192">
            <v>277327.56110807159</v>
          </cell>
          <cell r="Y192">
            <v>281375.84794131375</v>
          </cell>
          <cell r="Z192">
            <v>285484.52337955317</v>
          </cell>
          <cell r="AA192">
            <v>4537884.5727550527</v>
          </cell>
        </row>
        <row r="193">
          <cell r="B193" t="str">
            <v>1.1.1 - Receitas de  Pedágios    (Transp. Qd.2.1.1.2)</v>
          </cell>
          <cell r="G193">
            <v>73430</v>
          </cell>
          <cell r="H193">
            <v>96402</v>
          </cell>
          <cell r="I193">
            <v>98799</v>
          </cell>
          <cell r="J193">
            <v>213157</v>
          </cell>
          <cell r="K193">
            <v>221357.11239999998</v>
          </cell>
          <cell r="L193">
            <v>226683.83349270842</v>
          </cell>
          <cell r="M193">
            <v>222366.41174760429</v>
          </cell>
          <cell r="N193">
            <v>225387.70425958713</v>
          </cell>
          <cell r="O193">
            <v>228873.27272684977</v>
          </cell>
          <cell r="P193">
            <v>232517.75116454266</v>
          </cell>
          <cell r="Q193">
            <v>235660.58230852691</v>
          </cell>
          <cell r="R193">
            <v>239197.97268178276</v>
          </cell>
          <cell r="S193">
            <v>242790.19439623621</v>
          </cell>
          <cell r="T193">
            <v>246432.73247612332</v>
          </cell>
          <cell r="U193">
            <v>250127.02239440699</v>
          </cell>
          <cell r="V193">
            <v>253872.58324223923</v>
          </cell>
          <cell r="W193">
            <v>260789.46703550639</v>
          </cell>
          <cell r="X193">
            <v>269144.56110807159</v>
          </cell>
          <cell r="Y193">
            <v>273189.84794131375</v>
          </cell>
          <cell r="Z193">
            <v>277295.52337955317</v>
          </cell>
          <cell r="AA193">
            <v>4387474.5727550527</v>
          </cell>
        </row>
        <row r="194">
          <cell r="B194" t="str">
            <v>1.1.2 - Outras Receitas Operacionais    (calculado 2.1.2.)</v>
          </cell>
          <cell r="G194">
            <v>922</v>
          </cell>
          <cell r="H194">
            <v>3145</v>
          </cell>
          <cell r="I194">
            <v>7838</v>
          </cell>
          <cell r="J194">
            <v>7841</v>
          </cell>
          <cell r="K194">
            <v>8144</v>
          </cell>
          <cell r="L194">
            <v>8147.0000000000009</v>
          </cell>
          <cell r="M194">
            <v>8150</v>
          </cell>
          <cell r="N194">
            <v>8153</v>
          </cell>
          <cell r="O194">
            <v>8156</v>
          </cell>
          <cell r="P194">
            <v>8159</v>
          </cell>
          <cell r="Q194">
            <v>8162</v>
          </cell>
          <cell r="R194">
            <v>8165</v>
          </cell>
          <cell r="S194">
            <v>8168</v>
          </cell>
          <cell r="T194">
            <v>8170.9999999999991</v>
          </cell>
          <cell r="U194">
            <v>8174</v>
          </cell>
          <cell r="V194">
            <v>8177</v>
          </cell>
          <cell r="W194">
            <v>8180</v>
          </cell>
          <cell r="X194">
            <v>8183</v>
          </cell>
          <cell r="Y194">
            <v>8186.0000000000009</v>
          </cell>
          <cell r="Z194">
            <v>8189</v>
          </cell>
          <cell r="AA194">
            <v>150410</v>
          </cell>
        </row>
        <row r="195">
          <cell r="B195" t="str">
            <v>2 -  DEDUÇÕES DA RECEITA    (2.1)</v>
          </cell>
          <cell r="G195">
            <v>3457.3679999999999</v>
          </cell>
          <cell r="H195">
            <v>4628.9354999999996</v>
          </cell>
          <cell r="I195">
            <v>4958.6204999999991</v>
          </cell>
          <cell r="J195">
            <v>10276.406999999999</v>
          </cell>
          <cell r="K195">
            <v>10671.801726600001</v>
          </cell>
          <cell r="L195">
            <v>11063.396787475691</v>
          </cell>
          <cell r="M195">
            <v>19190.083929921766</v>
          </cell>
          <cell r="N195">
            <v>19875.150918454288</v>
          </cell>
          <cell r="O195">
            <v>20176.792090872506</v>
          </cell>
          <cell r="P195">
            <v>20492.178975732942</v>
          </cell>
          <cell r="Q195">
            <v>20764.173369687582</v>
          </cell>
          <cell r="R195">
            <v>21070.297136974208</v>
          </cell>
          <cell r="S195">
            <v>21381.163815274434</v>
          </cell>
          <cell r="T195">
            <v>21696.382859184665</v>
          </cell>
          <cell r="U195">
            <v>22016.078437116201</v>
          </cell>
          <cell r="V195">
            <v>22340.208950453693</v>
          </cell>
          <cell r="W195">
            <v>22938.658898571306</v>
          </cell>
          <cell r="X195">
            <v>23661.514035848195</v>
          </cell>
          <cell r="Y195">
            <v>24011.570846923642</v>
          </cell>
          <cell r="Z195">
            <v>24366.851272331354</v>
          </cell>
          <cell r="AA195">
            <v>349037.6350514224</v>
          </cell>
        </row>
        <row r="196">
          <cell r="B196" t="str">
            <v>2.1 - Tributos sobre Faturamento    (2.1.1+ .... + 2.1.4)</v>
          </cell>
          <cell r="G196">
            <v>3457.3679999999999</v>
          </cell>
          <cell r="H196">
            <v>4628.9354999999996</v>
          </cell>
          <cell r="I196">
            <v>4958.6204999999991</v>
          </cell>
          <cell r="J196">
            <v>10276.406999999999</v>
          </cell>
          <cell r="K196">
            <v>10671.801726600001</v>
          </cell>
          <cell r="L196">
            <v>11063.396787475691</v>
          </cell>
          <cell r="M196">
            <v>19190.083929921766</v>
          </cell>
          <cell r="N196">
            <v>19875.150918454288</v>
          </cell>
          <cell r="O196">
            <v>20176.792090872506</v>
          </cell>
          <cell r="P196">
            <v>20492.178975732942</v>
          </cell>
          <cell r="Q196">
            <v>20764.173369687582</v>
          </cell>
          <cell r="R196">
            <v>21070.297136974208</v>
          </cell>
          <cell r="S196">
            <v>21381.163815274434</v>
          </cell>
          <cell r="T196">
            <v>21696.382859184665</v>
          </cell>
          <cell r="U196">
            <v>22016.078437116201</v>
          </cell>
          <cell r="V196">
            <v>22340.208950453693</v>
          </cell>
          <cell r="W196">
            <v>22938.658898571306</v>
          </cell>
          <cell r="X196">
            <v>23661.514035848195</v>
          </cell>
          <cell r="Y196">
            <v>24011.570846923642</v>
          </cell>
          <cell r="Z196">
            <v>24366.851272331354</v>
          </cell>
          <cell r="AA196">
            <v>349037.6350514224</v>
          </cell>
        </row>
        <row r="197">
          <cell r="B197" t="str">
            <v>2.1.1 - I.S.S    (transp. Qd  1.3.)</v>
          </cell>
          <cell r="G197">
            <v>1487.04</v>
          </cell>
          <cell r="H197">
            <v>1990.94</v>
          </cell>
          <cell r="I197">
            <v>2132.7399999999998</v>
          </cell>
          <cell r="J197">
            <v>4419.96</v>
          </cell>
          <cell r="K197">
            <v>4590.0222480000002</v>
          </cell>
          <cell r="L197">
            <v>4804.4389424027304</v>
          </cell>
          <cell r="M197">
            <v>11003.362572695711</v>
          </cell>
          <cell r="N197">
            <v>11432.445212979357</v>
          </cell>
          <cell r="O197">
            <v>11606.78363634249</v>
          </cell>
          <cell r="P197">
            <v>11789.067558227134</v>
          </cell>
          <cell r="Q197">
            <v>11946.269115426347</v>
          </cell>
          <cell r="R197">
            <v>12123.198634089138</v>
          </cell>
          <cell r="S197">
            <v>12302.869719811812</v>
          </cell>
          <cell r="T197">
            <v>12485.056623806166</v>
          </cell>
          <cell r="U197">
            <v>12669.831119720349</v>
          </cell>
          <cell r="V197">
            <v>12857.169162111961</v>
          </cell>
          <cell r="W197">
            <v>13203.073351775321</v>
          </cell>
          <cell r="X197">
            <v>13620.888055403582</v>
          </cell>
          <cell r="Y197">
            <v>13823.212397065688</v>
          </cell>
          <cell r="Z197">
            <v>14028.55616897766</v>
          </cell>
          <cell r="AA197">
            <v>194316.92451883544</v>
          </cell>
        </row>
        <row r="198">
          <cell r="B198" t="str">
            <v>2.1.2 - Cofins    (transp. Qd 1.3.)</v>
          </cell>
          <cell r="G198">
            <v>1487.04</v>
          </cell>
          <cell r="H198">
            <v>1990.94</v>
          </cell>
          <cell r="I198">
            <v>2132.7399999999998</v>
          </cell>
          <cell r="J198">
            <v>4419.96</v>
          </cell>
          <cell r="K198">
            <v>4590.0222480000002</v>
          </cell>
          <cell r="L198">
            <v>4732.557427370356</v>
          </cell>
          <cell r="M198">
            <v>6741.3396808666266</v>
          </cell>
          <cell r="N198">
            <v>6924.6911277876143</v>
          </cell>
          <cell r="O198">
            <v>7029.3181818054927</v>
          </cell>
          <cell r="P198">
            <v>7138.7125349362805</v>
          </cell>
          <cell r="Q198">
            <v>7233.0574692558084</v>
          </cell>
          <cell r="R198">
            <v>7339.2391804534827</v>
          </cell>
          <cell r="S198">
            <v>7447.0658318870856</v>
          </cell>
          <cell r="T198">
            <v>7556.401974283699</v>
          </cell>
          <cell r="U198">
            <v>7667.2906718322083</v>
          </cell>
          <cell r="V198">
            <v>7779.7174972671764</v>
          </cell>
          <cell r="W198">
            <v>7987.2840110651914</v>
          </cell>
          <cell r="X198">
            <v>8237.9968332421486</v>
          </cell>
          <cell r="Y198">
            <v>8359.4154382394117</v>
          </cell>
          <cell r="Z198">
            <v>8482.6457013865966</v>
          </cell>
          <cell r="AA198">
            <v>125277.43580967917</v>
          </cell>
        </row>
        <row r="199">
          <cell r="B199" t="str">
            <v>2.1.3 - Pis / Pasep    (transp. Qd 1.3.)</v>
          </cell>
          <cell r="G199">
            <v>483.28799999999995</v>
          </cell>
          <cell r="H199">
            <v>647.05549999999994</v>
          </cell>
          <cell r="I199">
            <v>693.14049999999997</v>
          </cell>
          <cell r="J199">
            <v>1436.4869999999999</v>
          </cell>
          <cell r="K199">
            <v>1491.7572306</v>
          </cell>
          <cell r="L199">
            <v>1526.400417702605</v>
          </cell>
          <cell r="M199">
            <v>1445.381676359428</v>
          </cell>
          <cell r="N199">
            <v>1518.0145776873164</v>
          </cell>
          <cell r="O199">
            <v>1540.6902727245233</v>
          </cell>
          <cell r="P199">
            <v>1564.3988825695271</v>
          </cell>
          <cell r="Q199">
            <v>1584.8467850054251</v>
          </cell>
          <cell r="R199">
            <v>1607.8593224315878</v>
          </cell>
          <cell r="S199">
            <v>1631.2282635755355</v>
          </cell>
          <cell r="T199">
            <v>1654.9242610948011</v>
          </cell>
          <cell r="U199">
            <v>1678.9566455636455</v>
          </cell>
          <cell r="V199">
            <v>1703.3222910745549</v>
          </cell>
          <cell r="W199">
            <v>1748.3015357307916</v>
          </cell>
          <cell r="X199">
            <v>1802.629147202465</v>
          </cell>
          <cell r="Y199">
            <v>1828.9430116185392</v>
          </cell>
          <cell r="Z199">
            <v>1855.6494019670954</v>
          </cell>
          <cell r="AA199">
            <v>29443.274722907838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70894.631999999998</v>
          </cell>
          <cell r="H201">
            <v>94918.064500000008</v>
          </cell>
          <cell r="I201">
            <v>101678.3795</v>
          </cell>
          <cell r="J201">
            <v>210721.59299999999</v>
          </cell>
          <cell r="K201">
            <v>218829.31067339997</v>
          </cell>
          <cell r="L201">
            <v>223767.43670523274</v>
          </cell>
          <cell r="M201">
            <v>211326.32781768253</v>
          </cell>
          <cell r="N201">
            <v>213665.55334113285</v>
          </cell>
          <cell r="O201">
            <v>216852.48063597726</v>
          </cell>
          <cell r="P201">
            <v>220184.57218880972</v>
          </cell>
          <cell r="Q201">
            <v>223058.40893883933</v>
          </cell>
          <cell r="R201">
            <v>226292.67554480856</v>
          </cell>
          <cell r="S201">
            <v>229577.03058096179</v>
          </cell>
          <cell r="T201">
            <v>232907.34961693865</v>
          </cell>
          <cell r="U201">
            <v>236284.94395729079</v>
          </cell>
          <cell r="V201">
            <v>239709.37429178553</v>
          </cell>
          <cell r="W201">
            <v>246030.80813693508</v>
          </cell>
          <cell r="X201">
            <v>253666.04707222339</v>
          </cell>
          <cell r="Y201">
            <v>257364.27709439013</v>
          </cell>
          <cell r="Z201">
            <v>261117.67210722182</v>
          </cell>
          <cell r="AA201">
            <v>4188846.9377036304</v>
          </cell>
        </row>
        <row r="202">
          <cell r="B202" t="str">
            <v>4 -  DESPESAS    (4.1)</v>
          </cell>
          <cell r="G202">
            <v>56958.214179615381</v>
          </cell>
          <cell r="H202">
            <v>78419.906818825373</v>
          </cell>
          <cell r="I202">
            <v>89364.985024705675</v>
          </cell>
          <cell r="J202">
            <v>101777.0051740217</v>
          </cell>
          <cell r="K202">
            <v>106500.71432268093</v>
          </cell>
          <cell r="L202">
            <v>108759.88472509553</v>
          </cell>
          <cell r="M202">
            <v>104284.7709688094</v>
          </cell>
          <cell r="N202">
            <v>101727.72783768243</v>
          </cell>
          <cell r="O202">
            <v>105144.03123900748</v>
          </cell>
          <cell r="P202">
            <v>108712.23716354033</v>
          </cell>
          <cell r="Q202">
            <v>119029.31275247855</v>
          </cell>
          <cell r="R202">
            <v>119113.69745930994</v>
          </cell>
          <cell r="S202">
            <v>119047.71608359212</v>
          </cell>
          <cell r="T202">
            <v>120652.59866587407</v>
          </cell>
          <cell r="U202">
            <v>125257.38797551821</v>
          </cell>
          <cell r="V202">
            <v>137025.23193219703</v>
          </cell>
          <cell r="W202">
            <v>147601.54451624458</v>
          </cell>
          <cell r="X202">
            <v>152614.86723866261</v>
          </cell>
          <cell r="Y202">
            <v>162776.11761464371</v>
          </cell>
          <cell r="Z202">
            <v>190844.88185366627</v>
          </cell>
          <cell r="AA202">
            <v>2355612.8335461714</v>
          </cell>
        </row>
        <row r="203">
          <cell r="B203" t="str">
            <v>4.1 - Operacionais    (4.1.1+ .... + 4.1.10)</v>
          </cell>
          <cell r="G203">
            <v>56958.214179615381</v>
          </cell>
          <cell r="H203">
            <v>78419.906818825373</v>
          </cell>
          <cell r="I203">
            <v>89364.985024705675</v>
          </cell>
          <cell r="J203">
            <v>101777.0051740217</v>
          </cell>
          <cell r="K203">
            <v>106500.71432268093</v>
          </cell>
          <cell r="L203">
            <v>108759.88472509553</v>
          </cell>
          <cell r="M203">
            <v>104284.7709688094</v>
          </cell>
          <cell r="N203">
            <v>101727.72783768243</v>
          </cell>
          <cell r="O203">
            <v>105144.03123900748</v>
          </cell>
          <cell r="P203">
            <v>108712.23716354033</v>
          </cell>
          <cell r="Q203">
            <v>119029.31275247855</v>
          </cell>
          <cell r="R203">
            <v>119113.69745930994</v>
          </cell>
          <cell r="S203">
            <v>119047.71608359212</v>
          </cell>
          <cell r="T203">
            <v>120652.59866587407</v>
          </cell>
          <cell r="U203">
            <v>125257.38797551821</v>
          </cell>
          <cell r="V203">
            <v>137025.23193219703</v>
          </cell>
          <cell r="W203">
            <v>147601.54451624458</v>
          </cell>
          <cell r="X203">
            <v>152614.86723866261</v>
          </cell>
          <cell r="Y203">
            <v>162776.11761464371</v>
          </cell>
          <cell r="Z203">
            <v>190844.88185366627</v>
          </cell>
          <cell r="AA203">
            <v>2355612.8335461714</v>
          </cell>
        </row>
        <row r="204">
          <cell r="B204" t="str">
            <v>4.1.1  -  Pessoal e Administradores    (Transp. Qd. 1.3.)</v>
          </cell>
          <cell r="G204">
            <v>20034</v>
          </cell>
          <cell r="H204">
            <v>27971</v>
          </cell>
          <cell r="I204">
            <v>31249</v>
          </cell>
          <cell r="J204">
            <v>34297</v>
          </cell>
          <cell r="K204">
            <v>34048</v>
          </cell>
          <cell r="L204">
            <v>34047</v>
          </cell>
          <cell r="M204">
            <v>34048</v>
          </cell>
          <cell r="N204">
            <v>34047</v>
          </cell>
          <cell r="O204">
            <v>34048</v>
          </cell>
          <cell r="P204">
            <v>34047</v>
          </cell>
          <cell r="Q204">
            <v>34048</v>
          </cell>
          <cell r="R204">
            <v>34047</v>
          </cell>
          <cell r="S204">
            <v>34048</v>
          </cell>
          <cell r="T204">
            <v>34047</v>
          </cell>
          <cell r="U204">
            <v>34048</v>
          </cell>
          <cell r="V204">
            <v>34047</v>
          </cell>
          <cell r="W204">
            <v>34047</v>
          </cell>
          <cell r="X204">
            <v>34047</v>
          </cell>
          <cell r="Y204">
            <v>34047</v>
          </cell>
          <cell r="Z204">
            <v>34047</v>
          </cell>
          <cell r="AA204">
            <v>658309</v>
          </cell>
        </row>
        <row r="205">
          <cell r="B205" t="str">
            <v>4.1.2  -  Conservação de Rotina    (Transp. Qd. 1.3.)</v>
          </cell>
          <cell r="G205">
            <v>2691</v>
          </cell>
          <cell r="H205">
            <v>5382</v>
          </cell>
          <cell r="I205">
            <v>5457</v>
          </cell>
          <cell r="J205">
            <v>5560</v>
          </cell>
          <cell r="K205">
            <v>6466</v>
          </cell>
          <cell r="L205">
            <v>6466</v>
          </cell>
          <cell r="M205">
            <v>6466</v>
          </cell>
          <cell r="N205">
            <v>6466</v>
          </cell>
          <cell r="O205">
            <v>6997</v>
          </cell>
          <cell r="P205">
            <v>6997</v>
          </cell>
          <cell r="Q205">
            <v>6997</v>
          </cell>
          <cell r="R205">
            <v>6997</v>
          </cell>
          <cell r="S205">
            <v>6997</v>
          </cell>
          <cell r="T205">
            <v>6997</v>
          </cell>
          <cell r="U205">
            <v>6997</v>
          </cell>
          <cell r="V205">
            <v>6997</v>
          </cell>
          <cell r="W205">
            <v>6997</v>
          </cell>
          <cell r="X205">
            <v>6997</v>
          </cell>
          <cell r="Y205">
            <v>6997</v>
          </cell>
          <cell r="Z205">
            <v>6997</v>
          </cell>
          <cell r="AA205">
            <v>128918</v>
          </cell>
        </row>
        <row r="206">
          <cell r="B206" t="str">
            <v>4.1.3  -  Consumo    (Transp. Qd. 1.3.)</v>
          </cell>
          <cell r="G206">
            <v>925</v>
          </cell>
          <cell r="H206">
            <v>987</v>
          </cell>
          <cell r="I206">
            <v>1000</v>
          </cell>
          <cell r="J206">
            <v>1135</v>
          </cell>
          <cell r="K206">
            <v>1135</v>
          </cell>
          <cell r="L206">
            <v>1135</v>
          </cell>
          <cell r="M206">
            <v>1135</v>
          </cell>
          <cell r="N206">
            <v>1135</v>
          </cell>
          <cell r="O206">
            <v>1135</v>
          </cell>
          <cell r="P206">
            <v>1135</v>
          </cell>
          <cell r="Q206">
            <v>1135</v>
          </cell>
          <cell r="R206">
            <v>1135</v>
          </cell>
          <cell r="S206">
            <v>1135</v>
          </cell>
          <cell r="T206">
            <v>1135</v>
          </cell>
          <cell r="U206">
            <v>1135</v>
          </cell>
          <cell r="V206">
            <v>1135</v>
          </cell>
          <cell r="W206">
            <v>1135</v>
          </cell>
          <cell r="X206">
            <v>1135</v>
          </cell>
          <cell r="Y206">
            <v>1135</v>
          </cell>
          <cell r="Z206">
            <v>1135</v>
          </cell>
          <cell r="AA206">
            <v>22207</v>
          </cell>
        </row>
        <row r="207">
          <cell r="B207" t="str">
            <v>4.1.4  -  Transportes    (Transp. Qd. 1.3.)</v>
          </cell>
          <cell r="G207">
            <v>2399</v>
          </cell>
          <cell r="H207">
            <v>4565</v>
          </cell>
          <cell r="I207">
            <v>4981</v>
          </cell>
          <cell r="J207">
            <v>5230</v>
          </cell>
          <cell r="K207">
            <v>5306</v>
          </cell>
          <cell r="L207">
            <v>5307</v>
          </cell>
          <cell r="M207">
            <v>5306</v>
          </cell>
          <cell r="N207">
            <v>5307</v>
          </cell>
          <cell r="O207">
            <v>5306</v>
          </cell>
          <cell r="P207">
            <v>5307</v>
          </cell>
          <cell r="Q207">
            <v>5306</v>
          </cell>
          <cell r="R207">
            <v>5307</v>
          </cell>
          <cell r="S207">
            <v>5306</v>
          </cell>
          <cell r="T207">
            <v>5307</v>
          </cell>
          <cell r="U207">
            <v>5306</v>
          </cell>
          <cell r="V207">
            <v>5307</v>
          </cell>
          <cell r="W207">
            <v>5306</v>
          </cell>
          <cell r="X207">
            <v>5307</v>
          </cell>
          <cell r="Y207">
            <v>5306</v>
          </cell>
          <cell r="Z207">
            <v>5306</v>
          </cell>
          <cell r="AA207">
            <v>102078</v>
          </cell>
        </row>
        <row r="208">
          <cell r="B208" t="str">
            <v>4.1.5  -  Diversas    (Transp. Qd. 1.3.)</v>
          </cell>
          <cell r="G208">
            <v>3376</v>
          </cell>
          <cell r="H208">
            <v>4638</v>
          </cell>
          <cell r="I208">
            <v>4059</v>
          </cell>
          <cell r="J208">
            <v>2441</v>
          </cell>
          <cell r="K208">
            <v>1745</v>
          </cell>
          <cell r="L208">
            <v>1745</v>
          </cell>
          <cell r="M208">
            <v>1745</v>
          </cell>
          <cell r="N208">
            <v>1745</v>
          </cell>
          <cell r="O208">
            <v>1745</v>
          </cell>
          <cell r="P208">
            <v>1745</v>
          </cell>
          <cell r="Q208">
            <v>1745</v>
          </cell>
          <cell r="R208">
            <v>1745</v>
          </cell>
          <cell r="S208">
            <v>1745</v>
          </cell>
          <cell r="T208">
            <v>1745</v>
          </cell>
          <cell r="U208">
            <v>1745</v>
          </cell>
          <cell r="V208">
            <v>1745</v>
          </cell>
          <cell r="W208">
            <v>1745</v>
          </cell>
          <cell r="X208">
            <v>1745</v>
          </cell>
          <cell r="Y208">
            <v>1745</v>
          </cell>
          <cell r="Z208">
            <v>1745</v>
          </cell>
          <cell r="AA208">
            <v>42434</v>
          </cell>
        </row>
        <row r="209">
          <cell r="B209" t="str">
            <v>4.1.6  -  Depreciação/Amortização    (Transp. Qd. 1.3.)</v>
          </cell>
          <cell r="G209">
            <v>2664.2541796153846</v>
          </cell>
          <cell r="H209">
            <v>9402.0968188253628</v>
          </cell>
          <cell r="I209">
            <v>17123.475024705673</v>
          </cell>
          <cell r="J209">
            <v>24333.665174021691</v>
          </cell>
          <cell r="K209">
            <v>28827.280950680914</v>
          </cell>
          <cell r="L209">
            <v>30952.55972031429</v>
          </cell>
          <cell r="M209">
            <v>32879.566282379776</v>
          </cell>
          <cell r="N209">
            <v>34592.2279404664</v>
          </cell>
          <cell r="O209">
            <v>37253.858743852506</v>
          </cell>
          <cell r="P209">
            <v>40757.640315254546</v>
          </cell>
          <cell r="Q209">
            <v>42325.252897664504</v>
          </cell>
          <cell r="R209">
            <v>40618.408278856456</v>
          </cell>
          <cell r="S209">
            <v>40461.570251705038</v>
          </cell>
          <cell r="T209">
            <v>41994.086691590368</v>
          </cell>
          <cell r="U209">
            <v>46516.957303686017</v>
          </cell>
          <cell r="V209">
            <v>58215.344434929844</v>
          </cell>
          <cell r="W209">
            <v>68605.060505179383</v>
          </cell>
          <cell r="X209">
            <v>73382.640405420461</v>
          </cell>
          <cell r="Y209">
            <v>83447.442176404293</v>
          </cell>
          <cell r="Z209">
            <v>111414.94615227968</v>
          </cell>
          <cell r="AA209">
            <v>865768.33424783242</v>
          </cell>
        </row>
        <row r="210">
          <cell r="B210" t="str">
            <v>4.1.7  -  Seguros    (transp. Qd 1.3.)</v>
          </cell>
          <cell r="G210">
            <v>910</v>
          </cell>
          <cell r="H210">
            <v>910</v>
          </cell>
          <cell r="I210">
            <v>910</v>
          </cell>
          <cell r="J210">
            <v>910</v>
          </cell>
          <cell r="K210">
            <v>910</v>
          </cell>
          <cell r="L210">
            <v>910</v>
          </cell>
          <cell r="M210">
            <v>910</v>
          </cell>
          <cell r="N210">
            <v>910</v>
          </cell>
          <cell r="O210">
            <v>910</v>
          </cell>
          <cell r="P210">
            <v>910</v>
          </cell>
          <cell r="Q210">
            <v>910</v>
          </cell>
          <cell r="R210">
            <v>910</v>
          </cell>
          <cell r="S210">
            <v>910</v>
          </cell>
          <cell r="T210">
            <v>910</v>
          </cell>
          <cell r="U210">
            <v>910</v>
          </cell>
          <cell r="V210">
            <v>910</v>
          </cell>
          <cell r="W210">
            <v>910</v>
          </cell>
          <cell r="X210">
            <v>910</v>
          </cell>
          <cell r="Y210">
            <v>910</v>
          </cell>
          <cell r="Z210">
            <v>910</v>
          </cell>
          <cell r="AA210">
            <v>18200</v>
          </cell>
        </row>
        <row r="211">
          <cell r="B211" t="str">
            <v xml:space="preserve">4.1.8  -  Garantias  (transp. Qd 1.3.)  </v>
          </cell>
          <cell r="G211">
            <v>2478</v>
          </cell>
          <cell r="H211">
            <v>2328</v>
          </cell>
          <cell r="I211">
            <v>2136</v>
          </cell>
          <cell r="J211">
            <v>1990</v>
          </cell>
          <cell r="K211">
            <v>1928</v>
          </cell>
          <cell r="L211">
            <v>1902</v>
          </cell>
          <cell r="M211">
            <v>1873</v>
          </cell>
          <cell r="N211">
            <v>1843</v>
          </cell>
          <cell r="O211">
            <v>1804</v>
          </cell>
          <cell r="P211">
            <v>1759</v>
          </cell>
          <cell r="Q211">
            <v>1734</v>
          </cell>
          <cell r="R211">
            <v>1683</v>
          </cell>
          <cell r="S211">
            <v>1666</v>
          </cell>
          <cell r="T211">
            <v>1629</v>
          </cell>
          <cell r="U211">
            <v>1600</v>
          </cell>
          <cell r="V211">
            <v>1557</v>
          </cell>
          <cell r="W211">
            <v>1537</v>
          </cell>
          <cell r="X211">
            <v>1521</v>
          </cell>
          <cell r="Y211">
            <v>1497</v>
          </cell>
          <cell r="Z211">
            <v>1467</v>
          </cell>
          <cell r="AA211">
            <v>35932</v>
          </cell>
        </row>
        <row r="212">
          <cell r="B212" t="str">
            <v xml:space="preserve">4.1.9  -  Parc.Variável da Concessão   </v>
          </cell>
          <cell r="G212">
            <v>2230.56</v>
          </cell>
          <cell r="H212">
            <v>2986.41</v>
          </cell>
          <cell r="I212">
            <v>3199.11</v>
          </cell>
          <cell r="J212">
            <v>6629.94</v>
          </cell>
          <cell r="K212">
            <v>6885.0333720000008</v>
          </cell>
          <cell r="L212">
            <v>7044.9250047812529</v>
          </cell>
          <cell r="M212">
            <v>6915.4923524281276</v>
          </cell>
          <cell r="N212">
            <v>7006.221127787614</v>
          </cell>
          <cell r="O212">
            <v>7110.8781818054922</v>
          </cell>
          <cell r="P212">
            <v>7220.3025349362797</v>
          </cell>
          <cell r="Q212">
            <v>7314.6774692558083</v>
          </cell>
          <cell r="R212">
            <v>7420.8891804534815</v>
          </cell>
          <cell r="S212">
            <v>7528.7458318870858</v>
          </cell>
          <cell r="T212">
            <v>7638.1119742837</v>
          </cell>
          <cell r="U212">
            <v>7749.0306718322099</v>
          </cell>
          <cell r="V212">
            <v>7861.4874972671769</v>
          </cell>
          <cell r="W212">
            <v>8069.0840110651907</v>
          </cell>
          <cell r="X212">
            <v>8319.8268332421449</v>
          </cell>
          <cell r="Y212">
            <v>8441.2754382394123</v>
          </cell>
          <cell r="Z212">
            <v>8564.5357013865942</v>
          </cell>
          <cell r="AA212">
            <v>136136.53718265161</v>
          </cell>
        </row>
        <row r="213">
          <cell r="B213" t="str">
            <v xml:space="preserve">4.1.10 - Parcela Fixa da Concessão   </v>
          </cell>
          <cell r="G213">
            <v>19250.400000000001</v>
          </cell>
          <cell r="H213">
            <v>19250.400000000001</v>
          </cell>
          <cell r="I213">
            <v>19250.400000000001</v>
          </cell>
          <cell r="J213">
            <v>19250.400000000001</v>
          </cell>
          <cell r="K213">
            <v>19250.400000000001</v>
          </cell>
          <cell r="L213">
            <v>19250.400000000001</v>
          </cell>
          <cell r="M213">
            <v>13006.712334001502</v>
          </cell>
          <cell r="N213">
            <v>8676.2787694284016</v>
          </cell>
          <cell r="O213">
            <v>8834.294313349501</v>
          </cell>
          <cell r="P213">
            <v>8834.294313349501</v>
          </cell>
          <cell r="Q213">
            <v>17514.382385558252</v>
          </cell>
          <cell r="R213">
            <v>19250.400000000001</v>
          </cell>
          <cell r="S213">
            <v>19250.400000000001</v>
          </cell>
          <cell r="T213">
            <v>19250.400000000001</v>
          </cell>
          <cell r="U213">
            <v>19250.400000000001</v>
          </cell>
          <cell r="V213">
            <v>19250.400000000001</v>
          </cell>
          <cell r="W213">
            <v>19250.400000000001</v>
          </cell>
          <cell r="X213">
            <v>19250.400000000001</v>
          </cell>
          <cell r="Y213">
            <v>19250.400000000001</v>
          </cell>
          <cell r="Z213">
            <v>19258.400000000001</v>
          </cell>
          <cell r="AA213">
            <v>345629.9621156872</v>
          </cell>
        </row>
        <row r="214">
          <cell r="B214" t="str">
            <v>5 -  RESULTADO BRUTO OPERACIONAL     (3 - 4)</v>
          </cell>
          <cell r="G214">
            <v>13936.417820384617</v>
          </cell>
          <cell r="H214">
            <v>16498.157681174634</v>
          </cell>
          <cell r="I214">
            <v>12313.394475294321</v>
          </cell>
          <cell r="J214">
            <v>108944.58782597829</v>
          </cell>
          <cell r="K214">
            <v>112328.59635071905</v>
          </cell>
          <cell r="L214">
            <v>115007.55198013721</v>
          </cell>
          <cell r="M214">
            <v>107041.55684887312</v>
          </cell>
          <cell r="N214">
            <v>111937.82550345043</v>
          </cell>
          <cell r="O214">
            <v>111708.44939696978</v>
          </cell>
          <cell r="P214">
            <v>111472.33502526939</v>
          </cell>
          <cell r="Q214">
            <v>104029.09618636078</v>
          </cell>
          <cell r="R214">
            <v>107178.97808549862</v>
          </cell>
          <cell r="S214">
            <v>110529.31449736966</v>
          </cell>
          <cell r="T214">
            <v>112254.75095106458</v>
          </cell>
          <cell r="U214">
            <v>111027.55598177257</v>
          </cell>
          <cell r="V214">
            <v>102684.1423595885</v>
          </cell>
          <cell r="W214">
            <v>98429.263620690501</v>
          </cell>
          <cell r="X214">
            <v>101051.17983356077</v>
          </cell>
          <cell r="Y214">
            <v>94588.15947974642</v>
          </cell>
          <cell r="Z214">
            <v>70272.790253555548</v>
          </cell>
          <cell r="AA214">
            <v>1833234.104157459</v>
          </cell>
        </row>
        <row r="215">
          <cell r="B215" t="str">
            <v>6 -  RESULTADO FINANCEIRO    (6.1)</v>
          </cell>
          <cell r="G215">
            <v>367</v>
          </cell>
          <cell r="H215">
            <v>482</v>
          </cell>
          <cell r="I215">
            <v>763</v>
          </cell>
          <cell r="J215">
            <v>1066</v>
          </cell>
          <cell r="K215">
            <v>1166</v>
          </cell>
          <cell r="L215">
            <v>1187</v>
          </cell>
          <cell r="M215">
            <v>1210</v>
          </cell>
          <cell r="N215">
            <v>1233</v>
          </cell>
          <cell r="O215">
            <v>1256</v>
          </cell>
          <cell r="P215">
            <v>1280</v>
          </cell>
          <cell r="Q215">
            <v>1301</v>
          </cell>
          <cell r="R215">
            <v>1321</v>
          </cell>
          <cell r="S215">
            <v>1343</v>
          </cell>
          <cell r="T215">
            <v>1364</v>
          </cell>
          <cell r="U215">
            <v>1386</v>
          </cell>
          <cell r="V215">
            <v>1409</v>
          </cell>
          <cell r="W215">
            <v>1432</v>
          </cell>
          <cell r="X215">
            <v>1455</v>
          </cell>
          <cell r="Y215">
            <v>1478</v>
          </cell>
          <cell r="Z215">
            <v>1502.0000000000002</v>
          </cell>
          <cell r="AA215">
            <v>24001</v>
          </cell>
        </row>
        <row r="216">
          <cell r="B216" t="str">
            <v>6.1 - Receitas    (Transp. Qd. 2B)</v>
          </cell>
          <cell r="G216">
            <v>367</v>
          </cell>
          <cell r="H216">
            <v>482</v>
          </cell>
          <cell r="I216">
            <v>763</v>
          </cell>
          <cell r="J216">
            <v>1066</v>
          </cell>
          <cell r="K216">
            <v>1166</v>
          </cell>
          <cell r="L216">
            <v>1187</v>
          </cell>
          <cell r="M216">
            <v>1210</v>
          </cell>
          <cell r="N216">
            <v>1233</v>
          </cell>
          <cell r="O216">
            <v>1256</v>
          </cell>
          <cell r="P216">
            <v>1280</v>
          </cell>
          <cell r="Q216">
            <v>1301</v>
          </cell>
          <cell r="R216">
            <v>1321</v>
          </cell>
          <cell r="S216">
            <v>1343</v>
          </cell>
          <cell r="T216">
            <v>1364</v>
          </cell>
          <cell r="U216">
            <v>1386</v>
          </cell>
          <cell r="V216">
            <v>1409</v>
          </cell>
          <cell r="W216">
            <v>1432</v>
          </cell>
          <cell r="X216">
            <v>1455</v>
          </cell>
          <cell r="Y216">
            <v>1478</v>
          </cell>
          <cell r="Z216">
            <v>1502.0000000000002</v>
          </cell>
          <cell r="AA216">
            <v>24001</v>
          </cell>
        </row>
        <row r="217">
          <cell r="B217" t="str">
            <v>7 -  RESULTADO OPERACIONAL    (5 + 6)</v>
          </cell>
          <cell r="G217">
            <v>14303.417820384617</v>
          </cell>
          <cell r="H217">
            <v>16980.157681174634</v>
          </cell>
          <cell r="I217">
            <v>13076.394475294321</v>
          </cell>
          <cell r="J217">
            <v>110010.58782597829</v>
          </cell>
          <cell r="K217">
            <v>113494.59635071905</v>
          </cell>
          <cell r="L217">
            <v>116194.55198013721</v>
          </cell>
          <cell r="M217">
            <v>108251.55684887312</v>
          </cell>
          <cell r="N217">
            <v>113170.82550345043</v>
          </cell>
          <cell r="O217">
            <v>112964.44939696978</v>
          </cell>
          <cell r="P217">
            <v>112752.33502526939</v>
          </cell>
          <cell r="Q217">
            <v>105330.09618636078</v>
          </cell>
          <cell r="R217">
            <v>108499.97808549862</v>
          </cell>
          <cell r="S217">
            <v>111872.31449736966</v>
          </cell>
          <cell r="T217">
            <v>113618.75095106458</v>
          </cell>
          <cell r="U217">
            <v>112413.55598177257</v>
          </cell>
          <cell r="V217">
            <v>104093.1423595885</v>
          </cell>
          <cell r="W217">
            <v>99861.263620690501</v>
          </cell>
          <cell r="X217">
            <v>102506.17983356077</v>
          </cell>
          <cell r="Y217">
            <v>96066.15947974642</v>
          </cell>
          <cell r="Z217">
            <v>71774.790253555548</v>
          </cell>
          <cell r="AA217">
            <v>1857235.104157459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14303.417820384617</v>
          </cell>
          <cell r="H219">
            <v>16980.157681174634</v>
          </cell>
          <cell r="I219">
            <v>13076.394475294321</v>
          </cell>
          <cell r="J219">
            <v>110010.58782597829</v>
          </cell>
          <cell r="K219">
            <v>113494.59635071905</v>
          </cell>
          <cell r="L219">
            <v>116194.55198013721</v>
          </cell>
          <cell r="M219">
            <v>108251.55684887312</v>
          </cell>
          <cell r="N219">
            <v>113170.82550345043</v>
          </cell>
          <cell r="O219">
            <v>112964.44939696978</v>
          </cell>
          <cell r="P219">
            <v>112752.33502526939</v>
          </cell>
          <cell r="Q219">
            <v>105330.09618636078</v>
          </cell>
          <cell r="R219">
            <v>108499.97808549862</v>
          </cell>
          <cell r="S219">
            <v>111872.31449736966</v>
          </cell>
          <cell r="T219">
            <v>113618.75095106458</v>
          </cell>
          <cell r="U219">
            <v>112413.55598177257</v>
          </cell>
          <cell r="V219">
            <v>104093.1423595885</v>
          </cell>
          <cell r="W219">
            <v>99861.263620690501</v>
          </cell>
          <cell r="X219">
            <v>102506.17983356077</v>
          </cell>
          <cell r="Y219">
            <v>96066.15947974642</v>
          </cell>
          <cell r="Z219">
            <v>71774.790253555548</v>
          </cell>
          <cell r="AA219">
            <v>1857235.104157459</v>
          </cell>
        </row>
        <row r="220">
          <cell r="B220" t="str">
            <v>10- CONTRIBUIÇÃO SOCIAL (Legislação vigente)</v>
          </cell>
          <cell r="G220">
            <v>1145.0414256307693</v>
          </cell>
          <cell r="H220">
            <v>1358.4126144939717</v>
          </cell>
          <cell r="I220">
            <v>1046.1115580235455</v>
          </cell>
          <cell r="J220">
            <v>8800.8470260782669</v>
          </cell>
          <cell r="K220">
            <v>9079.5677080575279</v>
          </cell>
          <cell r="L220">
            <v>9295.5641584109708</v>
          </cell>
          <cell r="M220">
            <v>8660.1245479098488</v>
          </cell>
          <cell r="N220">
            <v>9053.6660402760353</v>
          </cell>
          <cell r="O220">
            <v>9037.1559517575788</v>
          </cell>
          <cell r="P220">
            <v>9020.1868020215516</v>
          </cell>
          <cell r="Q220">
            <v>8426.4076949088612</v>
          </cell>
          <cell r="R220">
            <v>8679.9982468398866</v>
          </cell>
          <cell r="S220">
            <v>8949.7851597895751</v>
          </cell>
          <cell r="T220">
            <v>9089.500076085169</v>
          </cell>
          <cell r="U220">
            <v>8993.084478541803</v>
          </cell>
          <cell r="V220">
            <v>8327.4513887670819</v>
          </cell>
          <cell r="W220">
            <v>7988.9010896552427</v>
          </cell>
          <cell r="X220">
            <v>8200.4943866848607</v>
          </cell>
          <cell r="Y220">
            <v>7685.29275837971</v>
          </cell>
          <cell r="Z220">
            <v>5741.9832202844409</v>
          </cell>
          <cell r="AA220">
            <v>148579.57633259665</v>
          </cell>
        </row>
        <row r="221">
          <cell r="B221" t="str">
            <v>11- RESULTADO ANTES IMPOSTO DE RENDA    (9 - 10)</v>
          </cell>
          <cell r="G221">
            <v>13158.376394753848</v>
          </cell>
          <cell r="H221">
            <v>15621.745066680664</v>
          </cell>
          <cell r="I221">
            <v>12030.282917270775</v>
          </cell>
          <cell r="J221">
            <v>101209.74079990003</v>
          </cell>
          <cell r="K221">
            <v>104415.02864266152</v>
          </cell>
          <cell r="L221">
            <v>106898.98782172624</v>
          </cell>
          <cell r="M221">
            <v>99591.432300963279</v>
          </cell>
          <cell r="N221">
            <v>104117.15946317439</v>
          </cell>
          <cell r="O221">
            <v>103927.2934452122</v>
          </cell>
          <cell r="P221">
            <v>103732.14822324784</v>
          </cell>
          <cell r="Q221">
            <v>96903.688491451918</v>
          </cell>
          <cell r="R221">
            <v>99819.979838658735</v>
          </cell>
          <cell r="S221">
            <v>102922.52933758008</v>
          </cell>
          <cell r="T221">
            <v>104529.25087497941</v>
          </cell>
          <cell r="U221">
            <v>103420.47150323077</v>
          </cell>
          <cell r="V221">
            <v>95765.690970821423</v>
          </cell>
          <cell r="W221">
            <v>91872.362531035265</v>
          </cell>
          <cell r="X221">
            <v>94305.685446875912</v>
          </cell>
          <cell r="Y221">
            <v>88380.866721366707</v>
          </cell>
          <cell r="Z221">
            <v>66032.807033271107</v>
          </cell>
          <cell r="AA221">
            <v>1708655.5278248624</v>
          </cell>
        </row>
        <row r="222">
          <cell r="B222" t="str">
            <v>12- IMPOSTO DE RENDA (Legislação vigente)</v>
          </cell>
          <cell r="G222">
            <v>3554.2544550961538</v>
          </cell>
          <cell r="H222">
            <v>4221.0394202936623</v>
          </cell>
          <cell r="I222">
            <v>3245.0986188235784</v>
          </cell>
          <cell r="J222">
            <v>27478.646956494576</v>
          </cell>
          <cell r="K222">
            <v>28349.649087679762</v>
          </cell>
          <cell r="L222">
            <v>29024.637995034296</v>
          </cell>
          <cell r="M222">
            <v>27038.889212218266</v>
          </cell>
          <cell r="N222">
            <v>28268.70637586261</v>
          </cell>
          <cell r="O222">
            <v>28217.11234924243</v>
          </cell>
          <cell r="P222">
            <v>28164.083756317348</v>
          </cell>
          <cell r="Q222">
            <v>26308.524046590195</v>
          </cell>
          <cell r="R222">
            <v>27100.994521374651</v>
          </cell>
          <cell r="S222">
            <v>27944.078624342415</v>
          </cell>
          <cell r="T222">
            <v>28380.687737766144</v>
          </cell>
          <cell r="U222">
            <v>28079.388995443136</v>
          </cell>
          <cell r="V222">
            <v>25999.285589897114</v>
          </cell>
          <cell r="W222">
            <v>24941.315905172632</v>
          </cell>
          <cell r="X222">
            <v>25602.544958390183</v>
          </cell>
          <cell r="Y222">
            <v>23992.539869936598</v>
          </cell>
          <cell r="Z222">
            <v>17919.697563388876</v>
          </cell>
          <cell r="AA222">
            <v>463831.1760393646</v>
          </cell>
        </row>
        <row r="223">
          <cell r="B223" t="str">
            <v>13- RESULTADO DE EXERCÍCIO    (11 - 12)</v>
          </cell>
          <cell r="G223">
            <v>9604.1219396576944</v>
          </cell>
          <cell r="H223">
            <v>11400.705646387001</v>
          </cell>
          <cell r="I223">
            <v>8785.1842984471969</v>
          </cell>
          <cell r="J223">
            <v>73731.093843405455</v>
          </cell>
          <cell r="K223">
            <v>76065.379554981759</v>
          </cell>
          <cell r="L223">
            <v>77874.349826691949</v>
          </cell>
          <cell r="M223">
            <v>72552.543088745006</v>
          </cell>
          <cell r="N223">
            <v>75848.453087311791</v>
          </cell>
          <cell r="O223">
            <v>75710.181095969776</v>
          </cell>
          <cell r="P223">
            <v>75568.064466930489</v>
          </cell>
          <cell r="Q223">
            <v>70595.16444486173</v>
          </cell>
          <cell r="R223">
            <v>72718.985317284081</v>
          </cell>
          <cell r="S223">
            <v>74978.45071323766</v>
          </cell>
          <cell r="T223">
            <v>76148.563137213263</v>
          </cell>
          <cell r="U223">
            <v>75341.082507787636</v>
          </cell>
          <cell r="V223">
            <v>69766.405380924305</v>
          </cell>
          <cell r="W223">
            <v>66931.046625862626</v>
          </cell>
          <cell r="X223">
            <v>68703.140488485733</v>
          </cell>
          <cell r="Y223">
            <v>64388.326851430109</v>
          </cell>
          <cell r="Z223">
            <v>48113.109469882227</v>
          </cell>
          <cell r="AA223">
            <v>1244824.3517854977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281870.43451357714</v>
          </cell>
          <cell r="H229">
            <v>286574.27087079739</v>
          </cell>
          <cell r="I229">
            <v>291357.04521706002</v>
          </cell>
          <cell r="J229">
            <v>296220.09080758004</v>
          </cell>
          <cell r="K229">
            <v>301164.76358093088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1457186.6049899457</v>
          </cell>
        </row>
        <row r="230">
          <cell r="B230" t="str">
            <v>1.1 - Operacionais    (1.1.1 + 1.1.2)</v>
          </cell>
          <cell r="G230">
            <v>281870.43451357714</v>
          </cell>
          <cell r="H230">
            <v>286574.27087079739</v>
          </cell>
          <cell r="I230">
            <v>291357.04521706002</v>
          </cell>
          <cell r="J230">
            <v>296220.09080758004</v>
          </cell>
          <cell r="K230">
            <v>301164.76358093088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1457186.6049899457</v>
          </cell>
        </row>
        <row r="231">
          <cell r="B231" t="str">
            <v>1.1.1 - Receitas de  Pedágios    (Transp. Qd.2.1.1.2)</v>
          </cell>
          <cell r="G231">
            <v>274390.77790658275</v>
          </cell>
          <cell r="H231">
            <v>278969.79421749973</v>
          </cell>
          <cell r="I231">
            <v>283625.65383501293</v>
          </cell>
          <cell r="J231">
            <v>288359.6546353476</v>
          </cell>
          <cell r="K231">
            <v>293173.11657616671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1418518.9971706099</v>
          </cell>
        </row>
        <row r="232">
          <cell r="B232" t="str">
            <v>1.1.2 - Outras Receitas Operacionais    (calculado 2.1.2.)</v>
          </cell>
          <cell r="G232">
            <v>7479.656606994391</v>
          </cell>
          <cell r="H232">
            <v>7604.4766532976446</v>
          </cell>
          <cell r="I232">
            <v>7731.391382047118</v>
          </cell>
          <cell r="J232">
            <v>7860.436172232432</v>
          </cell>
          <cell r="K232">
            <v>7991.6470047642051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38667.60781933579</v>
          </cell>
        </row>
        <row r="233">
          <cell r="B233" t="str">
            <v>2 -  DEDUÇÕES DA RECEITA    (2.1)</v>
          </cell>
          <cell r="G233">
            <v>25452.900236576013</v>
          </cell>
          <cell r="H233">
            <v>25877.656659633005</v>
          </cell>
          <cell r="I233">
            <v>26309.541183100519</v>
          </cell>
          <cell r="J233">
            <v>26748.67419992448</v>
          </cell>
          <cell r="K233">
            <v>27195.178151358057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131583.95043059206</v>
          </cell>
        </row>
        <row r="234">
          <cell r="B234" t="str">
            <v>2.1 - Tributos sobre Faturamento    (2.1.1+ .... + 2.1.4)</v>
          </cell>
          <cell r="G234">
            <v>25452.900236576013</v>
          </cell>
          <cell r="H234">
            <v>25877.656659633005</v>
          </cell>
          <cell r="I234">
            <v>26309.541183100519</v>
          </cell>
          <cell r="J234">
            <v>26748.67419992448</v>
          </cell>
          <cell r="K234">
            <v>27195.178151358057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131583.95043059206</v>
          </cell>
        </row>
        <row r="235">
          <cell r="B235" t="str">
            <v>2.1.1 - I.S.S    (transp. Qd  1.3.)</v>
          </cell>
          <cell r="G235">
            <v>14093.521725678858</v>
          </cell>
          <cell r="H235">
            <v>14328.71354353987</v>
          </cell>
          <cell r="I235">
            <v>14567.852260853002</v>
          </cell>
          <cell r="J235">
            <v>14811.004540379003</v>
          </cell>
          <cell r="K235">
            <v>15058.238179046544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72859.330249497274</v>
          </cell>
        </row>
        <row r="236">
          <cell r="B236" t="str">
            <v>2.1.2 - Cofins    (transp. Qd 1.3.)</v>
          </cell>
          <cell r="G236">
            <v>8456.1130354073139</v>
          </cell>
          <cell r="H236">
            <v>8597.2281261239223</v>
          </cell>
          <cell r="I236">
            <v>8740.7113565117997</v>
          </cell>
          <cell r="J236">
            <v>8886.6027242274013</v>
          </cell>
          <cell r="K236">
            <v>9034.9429074279269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43715.598149698359</v>
          </cell>
        </row>
        <row r="237">
          <cell r="B237" t="str">
            <v>2.1.3 - Pis / Pasep    (transp. Qd 1.3.)</v>
          </cell>
          <cell r="G237">
            <v>1832.1578243382514</v>
          </cell>
          <cell r="H237">
            <v>1862.732760660183</v>
          </cell>
          <cell r="I237">
            <v>1893.82079391089</v>
          </cell>
          <cell r="J237">
            <v>1925.4305902492702</v>
          </cell>
          <cell r="K237">
            <v>1957.5709632760506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9471.7129324346442</v>
          </cell>
        </row>
        <row r="238">
          <cell r="B238" t="str">
            <v>2.1.4 - CPMF    (transp Qd 1.3.)</v>
          </cell>
          <cell r="G238">
            <v>1071.1076511515932</v>
          </cell>
          <cell r="H238">
            <v>1088.9822293090301</v>
          </cell>
          <cell r="I238">
            <v>1107.156771824828</v>
          </cell>
          <cell r="J238">
            <v>1125.6363450688041</v>
          </cell>
          <cell r="K238">
            <v>1144.4261016075372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5537.3090989617922</v>
          </cell>
        </row>
        <row r="239">
          <cell r="B239" t="str">
            <v>3 -  RECEITA LIQUIDA    (1 - 2)</v>
          </cell>
          <cell r="G239">
            <v>256417.53427700113</v>
          </cell>
          <cell r="H239">
            <v>260696.61421116439</v>
          </cell>
          <cell r="I239">
            <v>265047.50403395947</v>
          </cell>
          <cell r="J239">
            <v>269471.41660765558</v>
          </cell>
          <cell r="K239">
            <v>273969.58542957285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1325602.6545593536</v>
          </cell>
        </row>
        <row r="240">
          <cell r="B240" t="str">
            <v>4 -  DESPESAS    (4.1)</v>
          </cell>
          <cell r="G240">
            <v>59182.074165761383</v>
          </cell>
          <cell r="H240">
            <v>59324.600407385165</v>
          </cell>
          <cell r="I240">
            <v>59469.518470076917</v>
          </cell>
          <cell r="J240">
            <v>59616.868751469672</v>
          </cell>
          <cell r="K240">
            <v>59766.692336502201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297359.75413119537</v>
          </cell>
        </row>
        <row r="241">
          <cell r="B241" t="str">
            <v>4.1 - Operacionais    (4.1.1+ .... + 4.1.10)</v>
          </cell>
          <cell r="G241">
            <v>59182.074165761383</v>
          </cell>
          <cell r="H241">
            <v>59324.600407385165</v>
          </cell>
          <cell r="I241">
            <v>59469.518470076917</v>
          </cell>
          <cell r="J241">
            <v>59616.868751469672</v>
          </cell>
          <cell r="K241">
            <v>59766.692336502201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297359.75413119537</v>
          </cell>
        </row>
        <row r="242">
          <cell r="B242" t="str">
            <v>4.1.1  -  Pessoal e Administradores    (Transp. Qd. 1.3.)</v>
          </cell>
          <cell r="G242">
            <v>34047</v>
          </cell>
          <cell r="H242">
            <v>34047</v>
          </cell>
          <cell r="I242">
            <v>34047</v>
          </cell>
          <cell r="J242">
            <v>34047</v>
          </cell>
          <cell r="K242">
            <v>34047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170235</v>
          </cell>
        </row>
        <row r="243">
          <cell r="B243" t="str">
            <v>4.1.2  -  Conservação de Rotina    (Transp. Qd. 1.3.)</v>
          </cell>
          <cell r="G243">
            <v>6997</v>
          </cell>
          <cell r="H243">
            <v>6997</v>
          </cell>
          <cell r="I243">
            <v>6997</v>
          </cell>
          <cell r="J243">
            <v>6997</v>
          </cell>
          <cell r="K243">
            <v>6997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34985</v>
          </cell>
        </row>
        <row r="244">
          <cell r="B244" t="str">
            <v>4.1.3  -  Consumo    (Transp. Qd. 1.3.)</v>
          </cell>
          <cell r="G244">
            <v>1135</v>
          </cell>
          <cell r="H244">
            <v>1135</v>
          </cell>
          <cell r="I244">
            <v>1135</v>
          </cell>
          <cell r="J244">
            <v>1135</v>
          </cell>
          <cell r="K244">
            <v>1135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5675</v>
          </cell>
        </row>
        <row r="245">
          <cell r="B245" t="str">
            <v>4.1.4  -  Transportes    (Transp. Qd. 1.3.)</v>
          </cell>
          <cell r="G245">
            <v>5306</v>
          </cell>
          <cell r="H245">
            <v>5306</v>
          </cell>
          <cell r="I245">
            <v>5306</v>
          </cell>
          <cell r="J245">
            <v>5306</v>
          </cell>
          <cell r="K245">
            <v>5306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26530</v>
          </cell>
        </row>
        <row r="246">
          <cell r="B246" t="str">
            <v>4.1.5  -  Diversas    (Transp. Qd. 1.3.)</v>
          </cell>
          <cell r="G246">
            <v>1745</v>
          </cell>
          <cell r="H246">
            <v>1745</v>
          </cell>
          <cell r="I246">
            <v>1745</v>
          </cell>
          <cell r="J246">
            <v>1745</v>
          </cell>
          <cell r="K246">
            <v>1745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8725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910</v>
          </cell>
          <cell r="H248">
            <v>910</v>
          </cell>
          <cell r="I248">
            <v>910</v>
          </cell>
          <cell r="J248">
            <v>910</v>
          </cell>
          <cell r="K248">
            <v>910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4550</v>
          </cell>
        </row>
        <row r="249">
          <cell r="B249" t="str">
            <v xml:space="preserve">4.1.8  -  Garantias  (transp. Qd 1.3.)  </v>
          </cell>
          <cell r="G249">
            <v>585.96113035407313</v>
          </cell>
          <cell r="H249">
            <v>587.37228126123932</v>
          </cell>
          <cell r="I249">
            <v>588.80711356511802</v>
          </cell>
          <cell r="J249">
            <v>590.26602724227405</v>
          </cell>
          <cell r="K249">
            <v>591.74942907427931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2944.1559814969837</v>
          </cell>
        </row>
        <row r="250">
          <cell r="B250" t="str">
            <v xml:space="preserve">4.1.9  -  Parc.Variável da Concessão   </v>
          </cell>
          <cell r="G250">
            <v>8456.1130354073139</v>
          </cell>
          <cell r="H250">
            <v>8597.2281261239223</v>
          </cell>
          <cell r="I250">
            <v>8740.7113565117997</v>
          </cell>
          <cell r="J250">
            <v>8886.6027242274013</v>
          </cell>
          <cell r="K250">
            <v>9034.9429074279269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43715.598149698359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197235.46011123975</v>
          </cell>
          <cell r="H252">
            <v>201372.01380377921</v>
          </cell>
          <cell r="I252">
            <v>205577.98556388257</v>
          </cell>
          <cell r="J252">
            <v>209854.54785618591</v>
          </cell>
          <cell r="K252">
            <v>214202.89309307066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1028242.9004281582</v>
          </cell>
        </row>
        <row r="253">
          <cell r="B253" t="str">
            <v>6 -  RESULTADO FINANCEIRO    (6.1)</v>
          </cell>
          <cell r="G253">
            <v>1371.8945199298544</v>
          </cell>
          <cell r="H253">
            <v>1394.7886107281797</v>
          </cell>
          <cell r="I253">
            <v>1418.0669014329922</v>
          </cell>
          <cell r="J253">
            <v>1441.7358811445981</v>
          </cell>
          <cell r="K253">
            <v>1465.8021493657147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7092.2880626013393</v>
          </cell>
        </row>
        <row r="254">
          <cell r="B254" t="str">
            <v>6.1 - Receitas    (Transp. Qd. 2B)</v>
          </cell>
          <cell r="G254">
            <v>1371.8945199298544</v>
          </cell>
          <cell r="H254">
            <v>1394.7886107281797</v>
          </cell>
          <cell r="I254">
            <v>1418.0669014329922</v>
          </cell>
          <cell r="J254">
            <v>1441.7358811445981</v>
          </cell>
          <cell r="K254">
            <v>1465.8021493657147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7092.2880626013393</v>
          </cell>
        </row>
        <row r="255">
          <cell r="B255" t="str">
            <v>7 -  RESULTADO OPERACIONAL    (5 + 6)</v>
          </cell>
          <cell r="G255">
            <v>198607.35463116961</v>
          </cell>
          <cell r="H255">
            <v>202766.80241450737</v>
          </cell>
          <cell r="I255">
            <v>206996.05246531556</v>
          </cell>
          <cell r="J255">
            <v>211296.28373733049</v>
          </cell>
          <cell r="K255">
            <v>215668.69524243637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1035335.1884907596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198607.35463116961</v>
          </cell>
          <cell r="H257">
            <v>202766.80241450737</v>
          </cell>
          <cell r="I257">
            <v>206996.05246531556</v>
          </cell>
          <cell r="J257">
            <v>211296.28373733049</v>
          </cell>
          <cell r="K257">
            <v>215668.69524243637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1035335.1884907596</v>
          </cell>
        </row>
        <row r="258">
          <cell r="B258" t="str">
            <v>10- CONTRIBUIÇÃO SOCIAL (Legislação vigente)</v>
          </cell>
          <cell r="G258">
            <v>15888.58837049357</v>
          </cell>
          <cell r="H258">
            <v>16221.34419316059</v>
          </cell>
          <cell r="I258">
            <v>16559.684197225244</v>
          </cell>
          <cell r="J258">
            <v>16903.702698986439</v>
          </cell>
          <cell r="K258">
            <v>17253.495619394911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82826.815079260763</v>
          </cell>
        </row>
        <row r="259">
          <cell r="B259" t="str">
            <v>11- RESULTADO ANTES IMPOSTO DE RENDA    (9 - 10)</v>
          </cell>
          <cell r="G259">
            <v>182718.76626067603</v>
          </cell>
          <cell r="H259">
            <v>186545.45822134678</v>
          </cell>
          <cell r="I259">
            <v>190436.3682680903</v>
          </cell>
          <cell r="J259">
            <v>194392.58103834407</v>
          </cell>
          <cell r="K259">
            <v>198415.19962304147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952508.37341149885</v>
          </cell>
        </row>
        <row r="260">
          <cell r="B260" t="str">
            <v>12- IMPOSTO DE RENDA (Legislação vigente)</v>
          </cell>
          <cell r="G260">
            <v>49627.838657792403</v>
          </cell>
          <cell r="H260">
            <v>50667.700603626843</v>
          </cell>
          <cell r="I260">
            <v>51725.01311632889</v>
          </cell>
          <cell r="J260">
            <v>52800.070934332623</v>
          </cell>
          <cell r="K260">
            <v>53893.173810609092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258713.79712268984</v>
          </cell>
        </row>
        <row r="261">
          <cell r="B261" t="str">
            <v>13- RESULTADO DE EXERCÍCIO    (11 - 12)</v>
          </cell>
          <cell r="G261">
            <v>133090.92760288363</v>
          </cell>
          <cell r="H261">
            <v>135877.75761771994</v>
          </cell>
          <cell r="I261">
            <v>138711.35515176141</v>
          </cell>
          <cell r="J261">
            <v>141592.51010401145</v>
          </cell>
          <cell r="K261">
            <v>144522.02581243237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693794.57628880907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74719</v>
          </cell>
          <cell r="H267">
            <v>100029</v>
          </cell>
          <cell r="I267">
            <v>107400</v>
          </cell>
          <cell r="J267">
            <v>222064</v>
          </cell>
          <cell r="K267">
            <v>230667.11239999998</v>
          </cell>
          <cell r="L267">
            <v>236017.83349270842</v>
          </cell>
          <cell r="M267">
            <v>231726.41174760429</v>
          </cell>
          <cell r="N267">
            <v>234773.70425958713</v>
          </cell>
          <cell r="O267">
            <v>238285.27272684977</v>
          </cell>
          <cell r="P267">
            <v>241956.75116454266</v>
          </cell>
          <cell r="Q267">
            <v>245123.58230852691</v>
          </cell>
          <cell r="R267">
            <v>248683.97268178276</v>
          </cell>
          <cell r="S267">
            <v>252301.19439623621</v>
          </cell>
          <cell r="T267">
            <v>255967.73247612332</v>
          </cell>
          <cell r="U267">
            <v>259687.02239440699</v>
          </cell>
          <cell r="V267">
            <v>263458.5832422392</v>
          </cell>
          <cell r="W267">
            <v>270401.46703550639</v>
          </cell>
          <cell r="X267">
            <v>278782.56110807159</v>
          </cell>
          <cell r="Y267">
            <v>282853.84794131375</v>
          </cell>
          <cell r="Z267">
            <v>286986.52337955317</v>
          </cell>
          <cell r="AA267">
            <v>4561885.5727550527</v>
          </cell>
        </row>
        <row r="268">
          <cell r="B268" t="str">
            <v>1.1.  RECEITAS     (1.1.1.+ ... + 1.1.4)</v>
          </cell>
          <cell r="G268">
            <v>74719</v>
          </cell>
          <cell r="H268">
            <v>100029</v>
          </cell>
          <cell r="I268">
            <v>107400</v>
          </cell>
          <cell r="J268">
            <v>222064</v>
          </cell>
          <cell r="K268">
            <v>230667.11239999998</v>
          </cell>
          <cell r="L268">
            <v>236017.83349270842</v>
          </cell>
          <cell r="M268">
            <v>231726.41174760429</v>
          </cell>
          <cell r="N268">
            <v>234773.70425958713</v>
          </cell>
          <cell r="O268">
            <v>238285.27272684977</v>
          </cell>
          <cell r="P268">
            <v>241956.75116454266</v>
          </cell>
          <cell r="Q268">
            <v>245123.58230852691</v>
          </cell>
          <cell r="R268">
            <v>248683.97268178276</v>
          </cell>
          <cell r="S268">
            <v>252301.19439623621</v>
          </cell>
          <cell r="T268">
            <v>255967.73247612332</v>
          </cell>
          <cell r="U268">
            <v>259687.02239440699</v>
          </cell>
          <cell r="V268">
            <v>263458.5832422392</v>
          </cell>
          <cell r="W268">
            <v>270401.46703550639</v>
          </cell>
          <cell r="X268">
            <v>278782.56110807159</v>
          </cell>
          <cell r="Y268">
            <v>282853.84794131375</v>
          </cell>
          <cell r="Z268">
            <v>286986.52337955317</v>
          </cell>
          <cell r="AA268">
            <v>4561885.5727550527</v>
          </cell>
        </row>
        <row r="269">
          <cell r="B269" t="str">
            <v>1.1.1   Receitas de Pedágio</v>
          </cell>
          <cell r="G269">
            <v>73430</v>
          </cell>
          <cell r="H269">
            <v>96402</v>
          </cell>
          <cell r="I269">
            <v>98799</v>
          </cell>
          <cell r="J269">
            <v>213157</v>
          </cell>
          <cell r="K269">
            <v>221357.11239999998</v>
          </cell>
          <cell r="L269">
            <v>226683.83349270842</v>
          </cell>
          <cell r="M269">
            <v>222366.41174760429</v>
          </cell>
          <cell r="N269">
            <v>225387.70425958713</v>
          </cell>
          <cell r="O269">
            <v>228873.27272684977</v>
          </cell>
          <cell r="P269">
            <v>232517.75116454266</v>
          </cell>
          <cell r="Q269">
            <v>235660.58230852691</v>
          </cell>
          <cell r="R269">
            <v>239197.97268178276</v>
          </cell>
          <cell r="S269">
            <v>242790.19439623621</v>
          </cell>
          <cell r="T269">
            <v>246432.73247612332</v>
          </cell>
          <cell r="U269">
            <v>250127.02239440699</v>
          </cell>
          <cell r="V269">
            <v>253872.58324223923</v>
          </cell>
          <cell r="W269">
            <v>260789.46703550639</v>
          </cell>
          <cell r="X269">
            <v>269144.56110807159</v>
          </cell>
          <cell r="Y269">
            <v>273189.84794131375</v>
          </cell>
          <cell r="Z269">
            <v>277295.52337955317</v>
          </cell>
          <cell r="AA269">
            <v>4387474.5727550527</v>
          </cell>
        </row>
        <row r="270">
          <cell r="B270" t="str">
            <v>1.1.2   Outras Receitas Operacionais</v>
          </cell>
          <cell r="G270">
            <v>922</v>
          </cell>
          <cell r="H270">
            <v>3145</v>
          </cell>
          <cell r="I270">
            <v>7838</v>
          </cell>
          <cell r="J270">
            <v>7841</v>
          </cell>
          <cell r="K270">
            <v>8144</v>
          </cell>
          <cell r="L270">
            <v>8147.0000000000009</v>
          </cell>
          <cell r="M270">
            <v>8150</v>
          </cell>
          <cell r="N270">
            <v>8153</v>
          </cell>
          <cell r="O270">
            <v>8156</v>
          </cell>
          <cell r="P270">
            <v>8159</v>
          </cell>
          <cell r="Q270">
            <v>8162</v>
          </cell>
          <cell r="R270">
            <v>8165</v>
          </cell>
          <cell r="S270">
            <v>8168</v>
          </cell>
          <cell r="T270">
            <v>8170.9999999999991</v>
          </cell>
          <cell r="U270">
            <v>8174</v>
          </cell>
          <cell r="V270">
            <v>8177</v>
          </cell>
          <cell r="W270">
            <v>8180</v>
          </cell>
          <cell r="X270">
            <v>8183</v>
          </cell>
          <cell r="Y270">
            <v>8186.0000000000009</v>
          </cell>
          <cell r="Z270">
            <v>8189</v>
          </cell>
          <cell r="AA270">
            <v>150410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367</v>
          </cell>
          <cell r="H272">
            <v>482</v>
          </cell>
          <cell r="I272">
            <v>763</v>
          </cell>
          <cell r="J272">
            <v>1066</v>
          </cell>
          <cell r="K272">
            <v>1166</v>
          </cell>
          <cell r="L272">
            <v>1187</v>
          </cell>
          <cell r="M272">
            <v>1210</v>
          </cell>
          <cell r="N272">
            <v>1233</v>
          </cell>
          <cell r="O272">
            <v>1256</v>
          </cell>
          <cell r="P272">
            <v>1280</v>
          </cell>
          <cell r="Q272">
            <v>1301</v>
          </cell>
          <cell r="R272">
            <v>1321</v>
          </cell>
          <cell r="S272">
            <v>1343</v>
          </cell>
          <cell r="T272">
            <v>1364</v>
          </cell>
          <cell r="U272">
            <v>1386</v>
          </cell>
          <cell r="V272">
            <v>1409</v>
          </cell>
          <cell r="W272">
            <v>1432</v>
          </cell>
          <cell r="X272">
            <v>1455</v>
          </cell>
          <cell r="Y272">
            <v>1478</v>
          </cell>
          <cell r="Z272">
            <v>1502.0000000000002</v>
          </cell>
          <cell r="AA272">
            <v>24001</v>
          </cell>
        </row>
        <row r="273">
          <cell r="B273" t="str">
            <v>2.  DESEMBOLSOS     (2.1.+ ... + 2.4)</v>
          </cell>
          <cell r="G273">
            <v>148826.92388072691</v>
          </cell>
          <cell r="H273">
            <v>220374.23753478762</v>
          </cell>
          <cell r="I273">
            <v>229030.86067684711</v>
          </cell>
          <cell r="J273">
            <v>231783.11098257283</v>
          </cell>
          <cell r="K273">
            <v>149960.5918943373</v>
          </cell>
          <cell r="L273">
            <v>152611.87394570222</v>
          </cell>
          <cell r="M273">
            <v>141811.6823764795</v>
          </cell>
          <cell r="N273">
            <v>144688.10323180893</v>
          </cell>
          <cell r="O273">
            <v>191144.8028870275</v>
          </cell>
          <cell r="P273">
            <v>168771.24638235764</v>
          </cell>
          <cell r="Q273">
            <v>132985.26496600069</v>
          </cell>
          <cell r="R273">
            <v>132014.80908564222</v>
          </cell>
          <cell r="S273">
            <v>153006.16343129351</v>
          </cell>
          <cell r="T273">
            <v>142137.14264731971</v>
          </cell>
          <cell r="U273">
            <v>181275.39258293336</v>
          </cell>
          <cell r="V273">
            <v>198314.99342638504</v>
          </cell>
          <cell r="W273">
            <v>157208.37990446435</v>
          </cell>
          <cell r="X273">
            <v>142137.98021416541</v>
          </cell>
          <cell r="Y273">
            <v>155864.99891347936</v>
          </cell>
          <cell r="Z273">
            <v>143105.24775739125</v>
          </cell>
          <cell r="AA273">
            <v>3317053.8067217227</v>
          </cell>
        </row>
        <row r="274">
          <cell r="B274" t="str">
            <v>2.1.  OPERACIONAIS     (2.1.1.+ ... + 2.1.8)</v>
          </cell>
          <cell r="G274">
            <v>36270.368000000002</v>
          </cell>
          <cell r="H274">
            <v>51409.9355</v>
          </cell>
          <cell r="I274">
            <v>54750.620499999997</v>
          </cell>
          <cell r="J274">
            <v>61839.406999999999</v>
          </cell>
          <cell r="K274">
            <v>62209.801726600002</v>
          </cell>
          <cell r="L274">
            <v>62575.396787475693</v>
          </cell>
          <cell r="M274">
            <v>70673.083929921762</v>
          </cell>
          <cell r="N274">
            <v>71328.150918454281</v>
          </cell>
          <cell r="O274">
            <v>72121.792090872506</v>
          </cell>
          <cell r="P274">
            <v>72392.178975732939</v>
          </cell>
          <cell r="Q274">
            <v>72639.173369687574</v>
          </cell>
          <cell r="R274">
            <v>72894.297136974201</v>
          </cell>
          <cell r="S274">
            <v>73188.163815274427</v>
          </cell>
          <cell r="T274">
            <v>73466.382859184669</v>
          </cell>
          <cell r="U274">
            <v>73757.078437116201</v>
          </cell>
          <cell r="V274">
            <v>74038.2089504537</v>
          </cell>
          <cell r="W274">
            <v>74615.658898571302</v>
          </cell>
          <cell r="X274">
            <v>75323.514035848202</v>
          </cell>
          <cell r="Y274">
            <v>75648.570846923642</v>
          </cell>
          <cell r="Z274">
            <v>75973.851272331347</v>
          </cell>
          <cell r="AA274">
            <v>1357115.6350514225</v>
          </cell>
        </row>
        <row r="275">
          <cell r="B275" t="str">
            <v xml:space="preserve">2.1.1.  Pessoal / Administradores   </v>
          </cell>
          <cell r="G275">
            <v>20034</v>
          </cell>
          <cell r="H275">
            <v>27971</v>
          </cell>
          <cell r="I275">
            <v>31249</v>
          </cell>
          <cell r="J275">
            <v>34297</v>
          </cell>
          <cell r="K275">
            <v>34048</v>
          </cell>
          <cell r="L275">
            <v>34047</v>
          </cell>
          <cell r="M275">
            <v>34048</v>
          </cell>
          <cell r="N275">
            <v>34047</v>
          </cell>
          <cell r="O275">
            <v>34048</v>
          </cell>
          <cell r="P275">
            <v>34047</v>
          </cell>
          <cell r="Q275">
            <v>34048</v>
          </cell>
          <cell r="R275">
            <v>34047</v>
          </cell>
          <cell r="S275">
            <v>34048</v>
          </cell>
          <cell r="T275">
            <v>34047</v>
          </cell>
          <cell r="U275">
            <v>34048</v>
          </cell>
          <cell r="V275">
            <v>34047</v>
          </cell>
          <cell r="W275">
            <v>34047</v>
          </cell>
          <cell r="X275">
            <v>34047</v>
          </cell>
          <cell r="Y275">
            <v>34047</v>
          </cell>
          <cell r="Z275">
            <v>34047</v>
          </cell>
          <cell r="AA275">
            <v>658309</v>
          </cell>
        </row>
        <row r="276">
          <cell r="B276" t="str">
            <v xml:space="preserve">2.1.2.  Conservação de Rotina  </v>
          </cell>
          <cell r="G276">
            <v>2691</v>
          </cell>
          <cell r="H276">
            <v>5382</v>
          </cell>
          <cell r="I276">
            <v>5457</v>
          </cell>
          <cell r="J276">
            <v>5560</v>
          </cell>
          <cell r="K276">
            <v>6466</v>
          </cell>
          <cell r="L276">
            <v>6466</v>
          </cell>
          <cell r="M276">
            <v>6466</v>
          </cell>
          <cell r="N276">
            <v>6466</v>
          </cell>
          <cell r="O276">
            <v>6997</v>
          </cell>
          <cell r="P276">
            <v>6997</v>
          </cell>
          <cell r="Q276">
            <v>6997</v>
          </cell>
          <cell r="R276">
            <v>6997</v>
          </cell>
          <cell r="S276">
            <v>6997</v>
          </cell>
          <cell r="T276">
            <v>6997</v>
          </cell>
          <cell r="U276">
            <v>6997</v>
          </cell>
          <cell r="V276">
            <v>6997</v>
          </cell>
          <cell r="W276">
            <v>6997</v>
          </cell>
          <cell r="X276">
            <v>6997</v>
          </cell>
          <cell r="Y276">
            <v>6997</v>
          </cell>
          <cell r="Z276">
            <v>6997</v>
          </cell>
          <cell r="AA276">
            <v>128918</v>
          </cell>
        </row>
        <row r="277">
          <cell r="B277" t="str">
            <v xml:space="preserve">2.1.3.  Consumo   </v>
          </cell>
          <cell r="G277">
            <v>925</v>
          </cell>
          <cell r="H277">
            <v>987</v>
          </cell>
          <cell r="I277">
            <v>1000</v>
          </cell>
          <cell r="J277">
            <v>1135</v>
          </cell>
          <cell r="K277">
            <v>1135</v>
          </cell>
          <cell r="L277">
            <v>1135</v>
          </cell>
          <cell r="M277">
            <v>1135</v>
          </cell>
          <cell r="N277">
            <v>1135</v>
          </cell>
          <cell r="O277">
            <v>1135</v>
          </cell>
          <cell r="P277">
            <v>1135</v>
          </cell>
          <cell r="Q277">
            <v>1135</v>
          </cell>
          <cell r="R277">
            <v>1135</v>
          </cell>
          <cell r="S277">
            <v>1135</v>
          </cell>
          <cell r="T277">
            <v>1135</v>
          </cell>
          <cell r="U277">
            <v>1135</v>
          </cell>
          <cell r="V277">
            <v>1135</v>
          </cell>
          <cell r="W277">
            <v>1135</v>
          </cell>
          <cell r="X277">
            <v>1135</v>
          </cell>
          <cell r="Y277">
            <v>1135</v>
          </cell>
          <cell r="Z277">
            <v>1135</v>
          </cell>
          <cell r="AA277">
            <v>22207</v>
          </cell>
        </row>
        <row r="278">
          <cell r="B278" t="str">
            <v>2.1.4.  Transportes</v>
          </cell>
          <cell r="G278">
            <v>2399</v>
          </cell>
          <cell r="H278">
            <v>4565</v>
          </cell>
          <cell r="I278">
            <v>4981</v>
          </cell>
          <cell r="J278">
            <v>5230</v>
          </cell>
          <cell r="K278">
            <v>5306</v>
          </cell>
          <cell r="L278">
            <v>5307</v>
          </cell>
          <cell r="M278">
            <v>5306</v>
          </cell>
          <cell r="N278">
            <v>5307</v>
          </cell>
          <cell r="O278">
            <v>5306</v>
          </cell>
          <cell r="P278">
            <v>5307</v>
          </cell>
          <cell r="Q278">
            <v>5306</v>
          </cell>
          <cell r="R278">
            <v>5307</v>
          </cell>
          <cell r="S278">
            <v>5306</v>
          </cell>
          <cell r="T278">
            <v>5307</v>
          </cell>
          <cell r="U278">
            <v>5306</v>
          </cell>
          <cell r="V278">
            <v>5307</v>
          </cell>
          <cell r="W278">
            <v>5306</v>
          </cell>
          <cell r="X278">
            <v>5307</v>
          </cell>
          <cell r="Y278">
            <v>5306</v>
          </cell>
          <cell r="Z278">
            <v>5306</v>
          </cell>
          <cell r="AA278">
            <v>102078</v>
          </cell>
        </row>
        <row r="279">
          <cell r="B279" t="str">
            <v>2.1.5.  Diversas</v>
          </cell>
          <cell r="G279">
            <v>3376</v>
          </cell>
          <cell r="H279">
            <v>4638</v>
          </cell>
          <cell r="I279">
            <v>4059</v>
          </cell>
          <cell r="J279">
            <v>2441</v>
          </cell>
          <cell r="K279">
            <v>1745</v>
          </cell>
          <cell r="L279">
            <v>1745</v>
          </cell>
          <cell r="M279">
            <v>1745</v>
          </cell>
          <cell r="N279">
            <v>1745</v>
          </cell>
          <cell r="O279">
            <v>1745</v>
          </cell>
          <cell r="P279">
            <v>1745</v>
          </cell>
          <cell r="Q279">
            <v>1745</v>
          </cell>
          <cell r="R279">
            <v>1745</v>
          </cell>
          <cell r="S279">
            <v>1745</v>
          </cell>
          <cell r="T279">
            <v>1745</v>
          </cell>
          <cell r="U279">
            <v>1745</v>
          </cell>
          <cell r="V279">
            <v>1745</v>
          </cell>
          <cell r="W279">
            <v>1745</v>
          </cell>
          <cell r="X279">
            <v>1745</v>
          </cell>
          <cell r="Y279">
            <v>1745</v>
          </cell>
          <cell r="Z279">
            <v>1745</v>
          </cell>
          <cell r="AA279">
            <v>42434</v>
          </cell>
        </row>
        <row r="280">
          <cell r="B280" t="str">
            <v>2.1.6.  Tributos s/ Faturamento</v>
          </cell>
          <cell r="G280">
            <v>3457.3679999999999</v>
          </cell>
          <cell r="H280">
            <v>4628.9354999999996</v>
          </cell>
          <cell r="I280">
            <v>4958.6204999999991</v>
          </cell>
          <cell r="J280">
            <v>10276.406999999999</v>
          </cell>
          <cell r="K280">
            <v>10671.801726600001</v>
          </cell>
          <cell r="L280">
            <v>11063.396787475691</v>
          </cell>
          <cell r="M280">
            <v>19190.083929921766</v>
          </cell>
          <cell r="N280">
            <v>19875.150918454288</v>
          </cell>
          <cell r="O280">
            <v>20176.792090872506</v>
          </cell>
          <cell r="P280">
            <v>20492.178975732942</v>
          </cell>
          <cell r="Q280">
            <v>20764.173369687582</v>
          </cell>
          <cell r="R280">
            <v>21070.297136974208</v>
          </cell>
          <cell r="S280">
            <v>21381.163815274434</v>
          </cell>
          <cell r="T280">
            <v>21696.382859184665</v>
          </cell>
          <cell r="U280">
            <v>22016.078437116201</v>
          </cell>
          <cell r="V280">
            <v>22340.208950453693</v>
          </cell>
          <cell r="W280">
            <v>22938.658898571306</v>
          </cell>
          <cell r="X280">
            <v>23661.514035848195</v>
          </cell>
          <cell r="Y280">
            <v>24011.570846923642</v>
          </cell>
          <cell r="Z280">
            <v>24366.851272331354</v>
          </cell>
          <cell r="AA280">
            <v>349037.63505142246</v>
          </cell>
        </row>
        <row r="281">
          <cell r="B281" t="str">
            <v>2.1.7.  Seguros</v>
          </cell>
          <cell r="G281">
            <v>910</v>
          </cell>
          <cell r="H281">
            <v>910</v>
          </cell>
          <cell r="I281">
            <v>910</v>
          </cell>
          <cell r="J281">
            <v>910</v>
          </cell>
          <cell r="K281">
            <v>910</v>
          </cell>
          <cell r="L281">
            <v>910</v>
          </cell>
          <cell r="M281">
            <v>910</v>
          </cell>
          <cell r="N281">
            <v>910</v>
          </cell>
          <cell r="O281">
            <v>910</v>
          </cell>
          <cell r="P281">
            <v>910</v>
          </cell>
          <cell r="Q281">
            <v>910</v>
          </cell>
          <cell r="R281">
            <v>910</v>
          </cell>
          <cell r="S281">
            <v>910</v>
          </cell>
          <cell r="T281">
            <v>910</v>
          </cell>
          <cell r="U281">
            <v>910</v>
          </cell>
          <cell r="V281">
            <v>910</v>
          </cell>
          <cell r="W281">
            <v>910</v>
          </cell>
          <cell r="X281">
            <v>910</v>
          </cell>
          <cell r="Y281">
            <v>910</v>
          </cell>
          <cell r="Z281">
            <v>910</v>
          </cell>
          <cell r="AA281">
            <v>18200</v>
          </cell>
        </row>
        <row r="282">
          <cell r="B282" t="str">
            <v xml:space="preserve">2.1.8.  Garantias </v>
          </cell>
          <cell r="G282">
            <v>2478</v>
          </cell>
          <cell r="H282">
            <v>2328</v>
          </cell>
          <cell r="I282">
            <v>2136</v>
          </cell>
          <cell r="J282">
            <v>1990</v>
          </cell>
          <cell r="K282">
            <v>1928</v>
          </cell>
          <cell r="L282">
            <v>1902</v>
          </cell>
          <cell r="M282">
            <v>1873</v>
          </cell>
          <cell r="N282">
            <v>1843</v>
          </cell>
          <cell r="O282">
            <v>1804</v>
          </cell>
          <cell r="P282">
            <v>1759</v>
          </cell>
          <cell r="Q282">
            <v>1734</v>
          </cell>
          <cell r="R282">
            <v>1683</v>
          </cell>
          <cell r="S282">
            <v>1666</v>
          </cell>
          <cell r="T282">
            <v>1629</v>
          </cell>
          <cell r="U282">
            <v>1600</v>
          </cell>
          <cell r="V282">
            <v>1557</v>
          </cell>
          <cell r="W282">
            <v>1537</v>
          </cell>
          <cell r="X282">
            <v>1521</v>
          </cell>
          <cell r="Y282">
            <v>1497</v>
          </cell>
          <cell r="Z282">
            <v>1467</v>
          </cell>
          <cell r="AA282">
            <v>35932</v>
          </cell>
        </row>
        <row r="283">
          <cell r="B283" t="str">
            <v>2.2.  INVESTIMENTOS / IMOBILIZADO     (2.2.1.+ ... + 2.2.7)</v>
          </cell>
          <cell r="G283">
            <v>77642.7</v>
          </cell>
          <cell r="H283">
            <v>131178.44</v>
          </cell>
          <cell r="I283">
            <v>118033.92</v>
          </cell>
          <cell r="J283">
            <v>92210.27</v>
          </cell>
          <cell r="K283">
            <v>28172.539999999997</v>
          </cell>
          <cell r="L283">
            <v>29407.350000000002</v>
          </cell>
          <cell r="M283">
            <v>19503.780000000002</v>
          </cell>
          <cell r="N283">
            <v>24341.48</v>
          </cell>
          <cell r="O283">
            <v>69809.97</v>
          </cell>
          <cell r="P283">
            <v>47126.600000000006</v>
          </cell>
          <cell r="Q283">
            <v>4768.5</v>
          </cell>
          <cell r="R283">
            <v>654.63000000000034</v>
          </cell>
          <cell r="S283">
            <v>20131.39</v>
          </cell>
          <cell r="T283">
            <v>8298.4600000000009</v>
          </cell>
          <cell r="U283">
            <v>47432.810000000005</v>
          </cell>
          <cell r="V283">
            <v>66824.56</v>
          </cell>
          <cell r="W283">
            <v>26329.420000000002</v>
          </cell>
          <cell r="X283">
            <v>9427.6</v>
          </cell>
          <cell r="Y283">
            <v>24833.32</v>
          </cell>
          <cell r="Z283">
            <v>19641.18</v>
          </cell>
          <cell r="AA283">
            <v>865768.91999999993</v>
          </cell>
        </row>
        <row r="284">
          <cell r="B284" t="str">
            <v xml:space="preserve">2.2.1.  Ampliação Principal </v>
          </cell>
          <cell r="G284">
            <v>13858.4</v>
          </cell>
          <cell r="H284">
            <v>37111.25</v>
          </cell>
          <cell r="I284">
            <v>36050.32</v>
          </cell>
          <cell r="J284">
            <v>12038.28</v>
          </cell>
          <cell r="K284">
            <v>3053.3700000000003</v>
          </cell>
          <cell r="L284">
            <v>2336.0000000000009</v>
          </cell>
          <cell r="M284">
            <v>2742.6300000000006</v>
          </cell>
          <cell r="N284">
            <v>2692.6300000000006</v>
          </cell>
          <cell r="O284">
            <v>27657.599999999999</v>
          </cell>
          <cell r="P284">
            <v>11464.49</v>
          </cell>
          <cell r="Q284">
            <v>50</v>
          </cell>
          <cell r="R284">
            <v>38.82</v>
          </cell>
          <cell r="S284">
            <v>0</v>
          </cell>
          <cell r="T284">
            <v>3278.07</v>
          </cell>
          <cell r="U284">
            <v>33379.33</v>
          </cell>
          <cell r="V284">
            <v>46931.12</v>
          </cell>
          <cell r="W284">
            <v>19774.8</v>
          </cell>
          <cell r="X284">
            <v>0</v>
          </cell>
          <cell r="Y284">
            <v>0</v>
          </cell>
          <cell r="Z284">
            <v>0</v>
          </cell>
          <cell r="AA284">
            <v>252457.11</v>
          </cell>
        </row>
        <row r="285">
          <cell r="B285" t="str">
            <v>2.2.2.  Demais Obras de Ampliação/Melhoramentos</v>
          </cell>
          <cell r="G285">
            <v>16090.85</v>
          </cell>
          <cell r="H285">
            <v>29200.639999999999</v>
          </cell>
          <cell r="I285">
            <v>36249.01</v>
          </cell>
          <cell r="J285">
            <v>19933.34</v>
          </cell>
          <cell r="K285">
            <v>3939.89</v>
          </cell>
          <cell r="L285">
            <v>4060.4200000000005</v>
          </cell>
          <cell r="M285">
            <v>7584.3399999999992</v>
          </cell>
          <cell r="N285">
            <v>14452.34</v>
          </cell>
          <cell r="O285">
            <v>20397.32</v>
          </cell>
          <cell r="P285">
            <v>19914.62</v>
          </cell>
          <cell r="Q285">
            <v>3239.9</v>
          </cell>
          <cell r="R285">
            <v>241.78000000000034</v>
          </cell>
          <cell r="S285">
            <v>0</v>
          </cell>
          <cell r="T285">
            <v>700.45</v>
          </cell>
          <cell r="U285">
            <v>2705.51</v>
          </cell>
          <cell r="V285">
            <v>5544.21</v>
          </cell>
          <cell r="W285">
            <v>1829.92</v>
          </cell>
          <cell r="X285">
            <v>1594.18</v>
          </cell>
          <cell r="Y285">
            <v>1953.95</v>
          </cell>
          <cell r="Z285">
            <v>379.28</v>
          </cell>
          <cell r="AA285">
            <v>190011.95</v>
          </cell>
        </row>
        <row r="286">
          <cell r="B286" t="str">
            <v xml:space="preserve">2.2.3.  Equipamentos, Veiculos e Sist. Controle </v>
          </cell>
          <cell r="G286">
            <v>18270.07</v>
          </cell>
          <cell r="H286">
            <v>14890.93</v>
          </cell>
          <cell r="I286">
            <v>8116.82</v>
          </cell>
          <cell r="J286">
            <v>23857.84</v>
          </cell>
          <cell r="K286">
            <v>741.48</v>
          </cell>
          <cell r="L286">
            <v>6425.2</v>
          </cell>
          <cell r="M286">
            <v>415.54</v>
          </cell>
          <cell r="N286">
            <v>269.32</v>
          </cell>
          <cell r="O286">
            <v>12542.599999999999</v>
          </cell>
          <cell r="P286">
            <v>1045.97</v>
          </cell>
          <cell r="Q286">
            <v>209.85000000000036</v>
          </cell>
          <cell r="R286">
            <v>5.2799999999999914</v>
          </cell>
          <cell r="S286">
            <v>745.48999999999978</v>
          </cell>
          <cell r="T286">
            <v>872.88</v>
          </cell>
          <cell r="U286">
            <v>692.5</v>
          </cell>
          <cell r="V286">
            <v>755.88999999999942</v>
          </cell>
          <cell r="W286">
            <v>1355.19</v>
          </cell>
          <cell r="X286">
            <v>1189.67</v>
          </cell>
          <cell r="Y286">
            <v>9378.869999999999</v>
          </cell>
          <cell r="Z286">
            <v>3833.37</v>
          </cell>
          <cell r="AA286">
            <v>105614.76</v>
          </cell>
        </row>
        <row r="287">
          <cell r="B287" t="str">
            <v>2.2.4.  Desapropriações</v>
          </cell>
          <cell r="G287">
            <v>1765.1400000000008</v>
          </cell>
          <cell r="H287">
            <v>27575.53</v>
          </cell>
          <cell r="I287">
            <v>21168.94000000001</v>
          </cell>
          <cell r="J287">
            <v>24411.09</v>
          </cell>
          <cell r="K287">
            <v>15283.4</v>
          </cell>
          <cell r="L287">
            <v>5000</v>
          </cell>
          <cell r="M287">
            <v>2000</v>
          </cell>
          <cell r="N287">
            <v>2000</v>
          </cell>
          <cell r="O287">
            <v>1500</v>
          </cell>
          <cell r="P287">
            <v>1500</v>
          </cell>
          <cell r="Q287">
            <v>900</v>
          </cell>
          <cell r="R287">
            <v>0</v>
          </cell>
          <cell r="S287">
            <v>0</v>
          </cell>
          <cell r="T287">
            <v>0</v>
          </cell>
          <cell r="U287">
            <v>2000</v>
          </cell>
          <cell r="V287">
            <v>2000</v>
          </cell>
          <cell r="W287">
            <v>1387.9</v>
          </cell>
          <cell r="X287">
            <v>250</v>
          </cell>
          <cell r="Y287">
            <v>200</v>
          </cell>
          <cell r="Z287">
            <v>0</v>
          </cell>
          <cell r="AA287">
            <v>108942</v>
          </cell>
        </row>
        <row r="288">
          <cell r="B288" t="str">
            <v xml:space="preserve">2.2.5.  Conservação Especial </v>
          </cell>
          <cell r="G288">
            <v>27658.240000000002</v>
          </cell>
          <cell r="H288">
            <v>22400.09</v>
          </cell>
          <cell r="I288">
            <v>16448.830000000002</v>
          </cell>
          <cell r="J288">
            <v>11969.72</v>
          </cell>
          <cell r="K288">
            <v>5154.3999999999987</v>
          </cell>
          <cell r="L288">
            <v>11585.73</v>
          </cell>
          <cell r="M288">
            <v>6761.2700000000013</v>
          </cell>
          <cell r="N288">
            <v>4927.1899999999996</v>
          </cell>
          <cell r="O288">
            <v>7712.45</v>
          </cell>
          <cell r="P288">
            <v>13201.52</v>
          </cell>
          <cell r="Q288">
            <v>368.75</v>
          </cell>
          <cell r="R288">
            <v>368.75</v>
          </cell>
          <cell r="S288">
            <v>19385.900000000001</v>
          </cell>
          <cell r="T288">
            <v>3447.06</v>
          </cell>
          <cell r="U288">
            <v>8655.4699999999993</v>
          </cell>
          <cell r="V288">
            <v>11593.34</v>
          </cell>
          <cell r="W288">
            <v>1981.61</v>
          </cell>
          <cell r="X288">
            <v>6393.75</v>
          </cell>
          <cell r="Y288">
            <v>13300.5</v>
          </cell>
          <cell r="Z288">
            <v>15428.53</v>
          </cell>
          <cell r="AA288">
            <v>208743.09999999998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30214.560000000005</v>
          </cell>
          <cell r="H291">
            <v>32206.41</v>
          </cell>
          <cell r="I291">
            <v>51955.11</v>
          </cell>
          <cell r="J291">
            <v>41453.94</v>
          </cell>
          <cell r="K291">
            <v>22149.033372000002</v>
          </cell>
          <cell r="L291">
            <v>22308.925004781253</v>
          </cell>
          <cell r="M291">
            <v>15935.804686429628</v>
          </cell>
          <cell r="N291">
            <v>11696.099897216014</v>
          </cell>
          <cell r="O291">
            <v>11958.772495154992</v>
          </cell>
          <cell r="P291">
            <v>12068.196848285779</v>
          </cell>
          <cell r="Q291">
            <v>20842.659854814061</v>
          </cell>
          <cell r="R291">
            <v>22684.88918045348</v>
          </cell>
          <cell r="S291">
            <v>22792.745831887085</v>
          </cell>
          <cell r="T291">
            <v>22902.1119742837</v>
          </cell>
          <cell r="U291">
            <v>23013.03067183221</v>
          </cell>
          <cell r="V291">
            <v>23125.487497267175</v>
          </cell>
          <cell r="W291">
            <v>23333.084011065192</v>
          </cell>
          <cell r="X291">
            <v>23583.826833242143</v>
          </cell>
          <cell r="Y291">
            <v>23705.275438239412</v>
          </cell>
          <cell r="Z291">
            <v>23828.535701386594</v>
          </cell>
          <cell r="AA291">
            <v>481758.49929833878</v>
          </cell>
        </row>
        <row r="292">
          <cell r="B292" t="str">
            <v>2.3.1.  Valor Variável da Concessão</v>
          </cell>
          <cell r="G292">
            <v>2230.56</v>
          </cell>
          <cell r="H292">
            <v>2986.41</v>
          </cell>
          <cell r="I292">
            <v>3199.11</v>
          </cell>
          <cell r="J292">
            <v>6629.94</v>
          </cell>
          <cell r="K292">
            <v>6885.0333720000008</v>
          </cell>
          <cell r="L292">
            <v>7044.9250047812529</v>
          </cell>
          <cell r="M292">
            <v>6915.4923524281276</v>
          </cell>
          <cell r="N292">
            <v>7006.221127787614</v>
          </cell>
          <cell r="O292">
            <v>7110.8781818054922</v>
          </cell>
          <cell r="P292">
            <v>7220.3025349362797</v>
          </cell>
          <cell r="Q292">
            <v>7314.6774692558083</v>
          </cell>
          <cell r="R292">
            <v>7420.8891804534815</v>
          </cell>
          <cell r="S292">
            <v>7528.7458318870858</v>
          </cell>
          <cell r="T292">
            <v>7638.1119742837</v>
          </cell>
          <cell r="U292">
            <v>7749.0306718322099</v>
          </cell>
          <cell r="V292">
            <v>7861.4874972671769</v>
          </cell>
          <cell r="W292">
            <v>8069.0840110651907</v>
          </cell>
          <cell r="X292">
            <v>8319.8268332421449</v>
          </cell>
          <cell r="Y292">
            <v>8441.2754382394123</v>
          </cell>
          <cell r="Z292">
            <v>8564.5357013865942</v>
          </cell>
          <cell r="AA292">
            <v>136136.53718265161</v>
          </cell>
        </row>
        <row r="293">
          <cell r="B293" t="str">
            <v xml:space="preserve">2.3.2.  Valor Fixo da Concessão </v>
          </cell>
          <cell r="G293">
            <v>27984.000000000004</v>
          </cell>
          <cell r="H293">
            <v>29220</v>
          </cell>
          <cell r="I293">
            <v>48756</v>
          </cell>
          <cell r="J293">
            <v>34824</v>
          </cell>
          <cell r="K293">
            <v>15264</v>
          </cell>
          <cell r="L293">
            <v>15264</v>
          </cell>
          <cell r="M293">
            <v>9020.3123340015009</v>
          </cell>
          <cell r="N293">
            <v>4689.8787694284001</v>
          </cell>
          <cell r="O293">
            <v>4847.8943133494995</v>
          </cell>
          <cell r="P293">
            <v>4847.8943133494995</v>
          </cell>
          <cell r="Q293">
            <v>13527.982385558251</v>
          </cell>
          <cell r="R293">
            <v>15264</v>
          </cell>
          <cell r="S293">
            <v>15264</v>
          </cell>
          <cell r="T293">
            <v>15264</v>
          </cell>
          <cell r="U293">
            <v>15264</v>
          </cell>
          <cell r="V293">
            <v>15264</v>
          </cell>
          <cell r="W293">
            <v>15264</v>
          </cell>
          <cell r="X293">
            <v>15264</v>
          </cell>
          <cell r="Y293">
            <v>15264</v>
          </cell>
          <cell r="Z293">
            <v>15264</v>
          </cell>
          <cell r="AA293">
            <v>345621.9621156872</v>
          </cell>
        </row>
        <row r="294">
          <cell r="B294" t="str">
            <v>2.4.  DESEMBOLSOS  SOBRE O LUCRO     (2.4.1. + 2.4.2)</v>
          </cell>
          <cell r="G294">
            <v>4699.2958807269233</v>
          </cell>
          <cell r="H294">
            <v>5579.4520347876341</v>
          </cell>
          <cell r="I294">
            <v>4291.2101768471239</v>
          </cell>
          <cell r="J294">
            <v>36279.493982572843</v>
          </cell>
          <cell r="K294">
            <v>37429.216795737288</v>
          </cell>
          <cell r="L294">
            <v>38320.202153445265</v>
          </cell>
          <cell r="M294">
            <v>35699.013760128117</v>
          </cell>
          <cell r="N294">
            <v>37322.372416138649</v>
          </cell>
          <cell r="O294">
            <v>37254.268301000011</v>
          </cell>
          <cell r="P294">
            <v>37184.270558338903</v>
          </cell>
          <cell r="Q294">
            <v>34734.931741499058</v>
          </cell>
          <cell r="R294">
            <v>35780.992768214535</v>
          </cell>
          <cell r="S294">
            <v>36893.863784131987</v>
          </cell>
          <cell r="T294">
            <v>37470.187813851313</v>
          </cell>
          <cell r="U294">
            <v>37072.473473984937</v>
          </cell>
          <cell r="V294">
            <v>34326.736978664194</v>
          </cell>
          <cell r="W294">
            <v>32930.216994827875</v>
          </cell>
          <cell r="X294">
            <v>33803.039345075042</v>
          </cell>
          <cell r="Y294">
            <v>31677.832628316308</v>
          </cell>
          <cell r="Z294">
            <v>23661.680783673317</v>
          </cell>
          <cell r="AA294">
            <v>612410.75237196125</v>
          </cell>
        </row>
        <row r="295">
          <cell r="B295" t="str">
            <v xml:space="preserve">2.4.1.  Contribuição Social  </v>
          </cell>
          <cell r="G295">
            <v>1145.0414256307693</v>
          </cell>
          <cell r="H295">
            <v>1358.4126144939717</v>
          </cell>
          <cell r="I295">
            <v>1046.1115580235455</v>
          </cell>
          <cell r="J295">
            <v>8800.8470260782669</v>
          </cell>
          <cell r="K295">
            <v>9079.5677080575279</v>
          </cell>
          <cell r="L295">
            <v>9295.5641584109708</v>
          </cell>
          <cell r="M295">
            <v>8660.1245479098488</v>
          </cell>
          <cell r="N295">
            <v>9053.6660402760353</v>
          </cell>
          <cell r="O295">
            <v>9037.1559517575788</v>
          </cell>
          <cell r="P295">
            <v>9020.1868020215516</v>
          </cell>
          <cell r="Q295">
            <v>8426.4076949088612</v>
          </cell>
          <cell r="R295">
            <v>8679.9982468398866</v>
          </cell>
          <cell r="S295">
            <v>8949.7851597895751</v>
          </cell>
          <cell r="T295">
            <v>9089.500076085169</v>
          </cell>
          <cell r="U295">
            <v>8993.084478541803</v>
          </cell>
          <cell r="V295">
            <v>8327.4513887670819</v>
          </cell>
          <cell r="W295">
            <v>7988.9010896552427</v>
          </cell>
          <cell r="X295">
            <v>8200.4943866848607</v>
          </cell>
          <cell r="Y295">
            <v>7685.29275837971</v>
          </cell>
          <cell r="Z295">
            <v>5741.9832202844409</v>
          </cell>
          <cell r="AA295">
            <v>148579.57633259665</v>
          </cell>
        </row>
        <row r="296">
          <cell r="B296" t="str">
            <v xml:space="preserve">2.4.2.  Imposto de Renda  </v>
          </cell>
          <cell r="G296">
            <v>3554.2544550961538</v>
          </cell>
          <cell r="H296">
            <v>4221.0394202936623</v>
          </cell>
          <cell r="I296">
            <v>3245.0986188235784</v>
          </cell>
          <cell r="J296">
            <v>27478.646956494576</v>
          </cell>
          <cell r="K296">
            <v>28349.649087679762</v>
          </cell>
          <cell r="L296">
            <v>29024.637995034296</v>
          </cell>
          <cell r="M296">
            <v>27038.889212218266</v>
          </cell>
          <cell r="N296">
            <v>28268.70637586261</v>
          </cell>
          <cell r="O296">
            <v>28217.11234924243</v>
          </cell>
          <cell r="P296">
            <v>28164.083756317348</v>
          </cell>
          <cell r="Q296">
            <v>26308.524046590195</v>
          </cell>
          <cell r="R296">
            <v>27100.994521374651</v>
          </cell>
          <cell r="S296">
            <v>27944.078624342415</v>
          </cell>
          <cell r="T296">
            <v>28380.687737766144</v>
          </cell>
          <cell r="U296">
            <v>28079.388995443136</v>
          </cell>
          <cell r="V296">
            <v>25999.285589897114</v>
          </cell>
          <cell r="W296">
            <v>24941.315905172632</v>
          </cell>
          <cell r="X296">
            <v>25602.544958390183</v>
          </cell>
          <cell r="Y296">
            <v>23992.539869936598</v>
          </cell>
          <cell r="Z296">
            <v>17919.697563388876</v>
          </cell>
          <cell r="AA296">
            <v>463831.1760393646</v>
          </cell>
        </row>
        <row r="297">
          <cell r="B297" t="str">
            <v>3.  SALDO DO CAIXA     (1 - 2)</v>
          </cell>
          <cell r="G297">
            <v>-74107.923880726914</v>
          </cell>
          <cell r="H297">
            <v>-120345.23753478762</v>
          </cell>
          <cell r="I297">
            <v>-121630.86067684711</v>
          </cell>
          <cell r="J297">
            <v>-9719.1109825728345</v>
          </cell>
          <cell r="K297">
            <v>80706.520505662687</v>
          </cell>
          <cell r="L297">
            <v>83405.959547006205</v>
          </cell>
          <cell r="M297">
            <v>89914.729371124791</v>
          </cell>
          <cell r="N297">
            <v>90085.601027778204</v>
          </cell>
          <cell r="O297">
            <v>47140.469839822268</v>
          </cell>
          <cell r="P297">
            <v>73185.504782185017</v>
          </cell>
          <cell r="Q297">
            <v>112138.31734252622</v>
          </cell>
          <cell r="R297">
            <v>116669.16359614054</v>
          </cell>
          <cell r="S297">
            <v>99295.030964942707</v>
          </cell>
          <cell r="T297">
            <v>113830.58982880361</v>
          </cell>
          <cell r="U297">
            <v>78411.629811473627</v>
          </cell>
          <cell r="V297">
            <v>65143.589815854153</v>
          </cell>
          <cell r="W297">
            <v>113193.08713104203</v>
          </cell>
          <cell r="X297">
            <v>136644.58089390618</v>
          </cell>
          <cell r="Y297">
            <v>126988.8490278344</v>
          </cell>
          <cell r="Z297">
            <v>143881.27562216192</v>
          </cell>
          <cell r="AA297">
            <v>1244831.76603333</v>
          </cell>
        </row>
        <row r="298">
          <cell r="B298" t="str">
            <v xml:space="preserve">4. T.I.R. (Taxa Interna de Retorno) Anual do Projeto     </v>
          </cell>
          <cell r="G298">
            <v>0.18482198272984429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283242.32903350698</v>
          </cell>
          <cell r="H303">
            <v>287969.05948152556</v>
          </cell>
          <cell r="I303">
            <v>292775.11211849301</v>
          </cell>
          <cell r="J303">
            <v>297661.82668872463</v>
          </cell>
          <cell r="K303">
            <v>302630.5657302966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1464278.893052547</v>
          </cell>
        </row>
        <row r="304">
          <cell r="B304" t="str">
            <v>1.1.  RECEITAS     (1.1.1.+ ... + 1.1.4)</v>
          </cell>
          <cell r="G304">
            <v>283242.32903350698</v>
          </cell>
          <cell r="H304">
            <v>287969.05948152556</v>
          </cell>
          <cell r="I304">
            <v>292775.11211849301</v>
          </cell>
          <cell r="J304">
            <v>297661.82668872463</v>
          </cell>
          <cell r="K304">
            <v>302630.5657302966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1464278.893052547</v>
          </cell>
        </row>
        <row r="305">
          <cell r="B305" t="str">
            <v>1.1.1   Receitas de Pedágio</v>
          </cell>
          <cell r="G305">
            <v>274390.77790658275</v>
          </cell>
          <cell r="H305">
            <v>278969.79421749973</v>
          </cell>
          <cell r="I305">
            <v>283625.65383501293</v>
          </cell>
          <cell r="J305">
            <v>288359.6546353476</v>
          </cell>
          <cell r="K305">
            <v>293173.11657616671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1418518.9971706099</v>
          </cell>
        </row>
        <row r="306">
          <cell r="B306" t="str">
            <v>1.1.2   Outras Receitas Operacionais</v>
          </cell>
          <cell r="G306">
            <v>7479.656606994391</v>
          </cell>
          <cell r="H306">
            <v>7604.4766532976446</v>
          </cell>
          <cell r="I306">
            <v>7731.391382047118</v>
          </cell>
          <cell r="J306">
            <v>7860.436172232432</v>
          </cell>
          <cell r="K306">
            <v>7991.6470047642051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38667.60781933579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1371.8945199298544</v>
          </cell>
          <cell r="H308">
            <v>1394.7886107281797</v>
          </cell>
          <cell r="I308">
            <v>1418.0669014329922</v>
          </cell>
          <cell r="J308">
            <v>1441.7358811445981</v>
          </cell>
          <cell r="K308">
            <v>1465.8021493657147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7092.2880626013393</v>
          </cell>
        </row>
        <row r="309">
          <cell r="B309" t="str">
            <v>2.  DESEMBOLSOS     (2.1.+ ... + 2.4)</v>
          </cell>
          <cell r="G309">
            <v>150151.40143062337</v>
          </cell>
          <cell r="H309">
            <v>152091.30186380562</v>
          </cell>
          <cell r="I309">
            <v>154063.75696673157</v>
          </cell>
          <cell r="J309">
            <v>156069.31658471323</v>
          </cell>
          <cell r="K309">
            <v>158108.53991786425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770484.31676373794</v>
          </cell>
        </row>
        <row r="310">
          <cell r="B310" t="str">
            <v>2.1.  OPERACIONAIS     (2.1.1.+ ... + 2.1.8)</v>
          </cell>
          <cell r="G310">
            <v>76178.861366930083</v>
          </cell>
          <cell r="H310">
            <v>76605.028940894248</v>
          </cell>
          <cell r="I310">
            <v>77038.34829666563</v>
          </cell>
          <cell r="J310">
            <v>77478.940227166764</v>
          </cell>
          <cell r="K310">
            <v>77926.927580432341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385228.10641208902</v>
          </cell>
        </row>
        <row r="311">
          <cell r="B311" t="str">
            <v xml:space="preserve">2.1.1.  Pessoal / Administradores   </v>
          </cell>
          <cell r="G311">
            <v>34047</v>
          </cell>
          <cell r="H311">
            <v>34047</v>
          </cell>
          <cell r="I311">
            <v>34047</v>
          </cell>
          <cell r="J311">
            <v>34047</v>
          </cell>
          <cell r="K311">
            <v>34047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170235</v>
          </cell>
        </row>
        <row r="312">
          <cell r="B312" t="str">
            <v xml:space="preserve">2.1.2.  Conservação de Rotina  </v>
          </cell>
          <cell r="G312">
            <v>6997</v>
          </cell>
          <cell r="H312">
            <v>6997</v>
          </cell>
          <cell r="I312">
            <v>6997</v>
          </cell>
          <cell r="J312">
            <v>6997</v>
          </cell>
          <cell r="K312">
            <v>6997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34985</v>
          </cell>
        </row>
        <row r="313">
          <cell r="B313" t="str">
            <v xml:space="preserve">2.1.3.  Consumo   </v>
          </cell>
          <cell r="G313">
            <v>1135</v>
          </cell>
          <cell r="H313">
            <v>1135</v>
          </cell>
          <cell r="I313">
            <v>1135</v>
          </cell>
          <cell r="J313">
            <v>1135</v>
          </cell>
          <cell r="K313">
            <v>1135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5675</v>
          </cell>
        </row>
        <row r="314">
          <cell r="B314" t="str">
            <v>2.1.4.  Transportes</v>
          </cell>
          <cell r="G314">
            <v>5306</v>
          </cell>
          <cell r="H314">
            <v>5306</v>
          </cell>
          <cell r="I314">
            <v>5306</v>
          </cell>
          <cell r="J314">
            <v>5306</v>
          </cell>
          <cell r="K314">
            <v>5306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26530</v>
          </cell>
        </row>
        <row r="315">
          <cell r="B315" t="str">
            <v>2.1.5.  Diversas</v>
          </cell>
          <cell r="G315">
            <v>1745</v>
          </cell>
          <cell r="H315">
            <v>1745</v>
          </cell>
          <cell r="I315">
            <v>1745</v>
          </cell>
          <cell r="J315">
            <v>1745</v>
          </cell>
          <cell r="K315">
            <v>1745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8725</v>
          </cell>
        </row>
        <row r="316">
          <cell r="B316" t="str">
            <v>2.1.6.  Tributos s/ Faturamento</v>
          </cell>
          <cell r="G316">
            <v>25452.900236576013</v>
          </cell>
          <cell r="H316">
            <v>25877.656659633005</v>
          </cell>
          <cell r="I316">
            <v>26309.541183100519</v>
          </cell>
          <cell r="J316">
            <v>26748.67419992448</v>
          </cell>
          <cell r="K316">
            <v>27195.178151358057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131583.95043059209</v>
          </cell>
        </row>
        <row r="317">
          <cell r="B317" t="str">
            <v>2.1.7.  Seguros</v>
          </cell>
          <cell r="G317">
            <v>910</v>
          </cell>
          <cell r="H317">
            <v>910</v>
          </cell>
          <cell r="I317">
            <v>910</v>
          </cell>
          <cell r="J317">
            <v>910</v>
          </cell>
          <cell r="K317">
            <v>910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4550</v>
          </cell>
        </row>
        <row r="318">
          <cell r="B318" t="str">
            <v xml:space="preserve">2.1.8.  Garantias </v>
          </cell>
          <cell r="G318">
            <v>585.96113035407313</v>
          </cell>
          <cell r="H318">
            <v>587.37228126123932</v>
          </cell>
          <cell r="I318">
            <v>588.80711356511802</v>
          </cell>
          <cell r="J318">
            <v>590.26602724227405</v>
          </cell>
          <cell r="K318">
            <v>591.74942907427931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2944.1559814969837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8456.1130354073139</v>
          </cell>
          <cell r="H327">
            <v>8597.2281261239223</v>
          </cell>
          <cell r="I327">
            <v>8740.7113565117997</v>
          </cell>
          <cell r="J327">
            <v>8886.6027242274013</v>
          </cell>
          <cell r="K327">
            <v>9034.9429074279269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43715.598149698359</v>
          </cell>
        </row>
        <row r="328">
          <cell r="B328" t="str">
            <v>2.3.1.  Valor Variável da Concessão</v>
          </cell>
          <cell r="G328">
            <v>8456.1130354073139</v>
          </cell>
          <cell r="H328">
            <v>8597.2281261239223</v>
          </cell>
          <cell r="I328">
            <v>8740.7113565117997</v>
          </cell>
          <cell r="J328">
            <v>8886.6027242274013</v>
          </cell>
          <cell r="K328">
            <v>9034.9429074279269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43715.598149698359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65516.427028285972</v>
          </cell>
          <cell r="H330">
            <v>66889.044796787435</v>
          </cell>
          <cell r="I330">
            <v>68284.697313554134</v>
          </cell>
          <cell r="J330">
            <v>69703.77363331907</v>
          </cell>
          <cell r="K330">
            <v>71146.669430003996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341540.61220195063</v>
          </cell>
        </row>
        <row r="331">
          <cell r="B331" t="str">
            <v xml:space="preserve">2.4.1.  Contribuição Social  </v>
          </cell>
          <cell r="G331">
            <v>15888.58837049357</v>
          </cell>
          <cell r="H331">
            <v>16221.34419316059</v>
          </cell>
          <cell r="I331">
            <v>16559.684197225244</v>
          </cell>
          <cell r="J331">
            <v>16903.702698986439</v>
          </cell>
          <cell r="K331">
            <v>17253.495619394911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82826.815079260763</v>
          </cell>
        </row>
        <row r="332">
          <cell r="B332" t="str">
            <v xml:space="preserve">2.4.2.  Imposto de Renda  </v>
          </cell>
          <cell r="G332">
            <v>49627.838657792403</v>
          </cell>
          <cell r="H332">
            <v>50667.700603626843</v>
          </cell>
          <cell r="I332">
            <v>51725.01311632889</v>
          </cell>
          <cell r="J332">
            <v>52800.070934332623</v>
          </cell>
          <cell r="K332">
            <v>53893.173810609092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258713.79712268984</v>
          </cell>
        </row>
        <row r="333">
          <cell r="B333" t="str">
            <v>3.  SALDO DO CAIXA     (1 - 2)</v>
          </cell>
          <cell r="G333">
            <v>133090.9276028836</v>
          </cell>
          <cell r="H333">
            <v>135877.75761771994</v>
          </cell>
          <cell r="I333">
            <v>138711.35515176144</v>
          </cell>
          <cell r="J333">
            <v>141592.5101040114</v>
          </cell>
          <cell r="K333">
            <v>144522.02581243234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693794.57628880907</v>
          </cell>
        </row>
        <row r="334">
          <cell r="B334" t="str">
            <v xml:space="preserve">4. T.I.R. (Taxa Interna de Retorno) Anual do Projeto     </v>
          </cell>
          <cell r="G334">
            <v>0.19360997399325544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54">
          <cell r="F54" t="str">
            <v>ESTUDO DO REEQUILÍBRIO ECONÔMICO-FINANCEIRO</v>
          </cell>
        </row>
        <row r="55">
          <cell r="F55" t="str">
            <v>DA CONCESSIONÁRIA VIAOESTE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25733.44526868036</v>
          </cell>
          <cell r="H67">
            <v>126225.66413471791</v>
          </cell>
          <cell r="I67">
            <v>0.20939254423031073</v>
          </cell>
        </row>
        <row r="68">
          <cell r="B68" t="str">
            <v>FATOR 2</v>
          </cell>
          <cell r="C68" t="str">
            <v>3ª Adequação - Investimentos</v>
          </cell>
          <cell r="G68">
            <v>1778.4553827698655</v>
          </cell>
          <cell r="H68">
            <v>8723.5389385388025</v>
          </cell>
          <cell r="I68">
            <v>0.19430100682593032</v>
          </cell>
        </row>
        <row r="69">
          <cell r="B69" t="str">
            <v>FATOR 3</v>
          </cell>
          <cell r="C69" t="str">
            <v>DIFERENÇA DE RECEITA DA SP-270</v>
          </cell>
          <cell r="G69">
            <v>-2965.2502231429698</v>
          </cell>
          <cell r="H69">
            <v>-14544.911294772615</v>
          </cell>
          <cell r="I69">
            <v>0.19164958126844359</v>
          </cell>
        </row>
        <row r="70">
          <cell r="B70" t="str">
            <v>FATOR 4</v>
          </cell>
          <cell r="C70" t="str">
            <v>DIFERENÇA DE RECEITA DA SP-075 X SP-270</v>
          </cell>
          <cell r="G70">
            <v>-1208.6874455252214</v>
          </cell>
          <cell r="H70">
            <v>-5928.7582346543904</v>
          </cell>
          <cell r="I70">
            <v>0.19260923388099299</v>
          </cell>
        </row>
        <row r="71">
          <cell r="B71" t="str">
            <v>FATOR 5</v>
          </cell>
          <cell r="C71" t="str">
            <v>Alteração de ISS-QN</v>
          </cell>
          <cell r="G71">
            <v>-9731.3297676935636</v>
          </cell>
          <cell r="H71">
            <v>-47733.350510048556</v>
          </cell>
          <cell r="I71">
            <v>0.18785617026087006</v>
          </cell>
        </row>
        <row r="72">
          <cell r="B72" t="str">
            <v>FATOR 6</v>
          </cell>
          <cell r="C72" t="str">
            <v>Majoração da COFINS</v>
          </cell>
          <cell r="G72">
            <v>-4562.4934014118271</v>
          </cell>
          <cell r="H72">
            <v>-22379.582434086136</v>
          </cell>
          <cell r="I72">
            <v>0.19076783767096686</v>
          </cell>
        </row>
        <row r="73">
          <cell r="B73" t="str">
            <v>FATOR 7</v>
          </cell>
          <cell r="C73">
            <v>0</v>
          </cell>
          <cell r="G73">
            <v>5.5798919494794395E-8</v>
          </cell>
          <cell r="H73">
            <v>2.7370045470756614E-7</v>
          </cell>
          <cell r="I73">
            <v>0.19327037557252341</v>
          </cell>
        </row>
        <row r="74">
          <cell r="B74" t="str">
            <v>FATOR 7</v>
          </cell>
          <cell r="C74" t="str">
            <v>DIFERENÇA PELO NÃO INÍCIO DA OPERAÇÃO DAS MARGINAIS - SP 280</v>
          </cell>
          <cell r="G74">
            <v>-19567.903452309554</v>
          </cell>
          <cell r="H74">
            <v>-95982.935172616155</v>
          </cell>
          <cell r="I74">
            <v>0.18293804140810907</v>
          </cell>
        </row>
        <row r="75">
          <cell r="B75" t="str">
            <v>FATOR 8</v>
          </cell>
          <cell r="C75" t="str">
            <v>4ª Adequação - Investimentos</v>
          </cell>
          <cell r="G75">
            <v>26590.71447300016</v>
          </cell>
          <cell r="H75">
            <v>130430.6733562856</v>
          </cell>
          <cell r="I75">
            <v>0.20829608837028563</v>
          </cell>
        </row>
        <row r="76">
          <cell r="B76" t="str">
            <v>FATOR 9</v>
          </cell>
          <cell r="C76" t="str">
            <v>REGIME TARIFÁRIO ESPECIAL DAS MARGINAIS DA SP-280</v>
          </cell>
          <cell r="G76">
            <v>-16534.230355471744</v>
          </cell>
          <cell r="H76">
            <v>-81102.401399626498</v>
          </cell>
          <cell r="I76">
            <v>0.18390646773845529</v>
          </cell>
        </row>
        <row r="77">
          <cell r="B77" t="str">
            <v>FATOR 10</v>
          </cell>
          <cell r="C77" t="str">
            <v>DIFERENÇA DE RECEITA DA SP-075 X SP-270 - 2</v>
          </cell>
          <cell r="G77">
            <v>-633.74691018944065</v>
          </cell>
          <cell r="H77">
            <v>-3108.6053109782379</v>
          </cell>
          <cell r="I77">
            <v>0.19292347618797812</v>
          </cell>
        </row>
        <row r="78">
          <cell r="B78" t="str">
            <v>FATOR 11</v>
          </cell>
          <cell r="C78" t="str">
            <v>DIFERENÇA DE RECEITA PELA POSTERGAÇÃO DA DUPLICAÇÃO</v>
          </cell>
          <cell r="G78">
            <v>-5701.1889491448674</v>
          </cell>
          <cell r="H78">
            <v>-27965.021937392106</v>
          </cell>
          <cell r="I78">
            <v>0.19012072224241236</v>
          </cell>
        </row>
        <row r="79">
          <cell r="B79" t="str">
            <v>FATOR 12</v>
          </cell>
          <cell r="C79" t="str">
            <v>DIFERENÇA DE IGPM 2003 - RECEITA REAL</v>
          </cell>
          <cell r="G79">
            <v>-688.00404272528317</v>
          </cell>
          <cell r="H79">
            <v>-3374.7431140153412</v>
          </cell>
          <cell r="I79">
            <v>0.19289373267658125</v>
          </cell>
        </row>
        <row r="80">
          <cell r="B80" t="str">
            <v>FATOR 14</v>
          </cell>
          <cell r="C80">
            <v>0</v>
          </cell>
          <cell r="G80">
            <v>5.5798919494794395E-8</v>
          </cell>
          <cell r="H80">
            <v>2.7370045470756614E-7</v>
          </cell>
          <cell r="I80">
            <v>0.19327037557252341</v>
          </cell>
        </row>
        <row r="81">
          <cell r="B81" t="str">
            <v>FATOR 13</v>
          </cell>
          <cell r="C81" t="str">
            <v>5ª Adequação - Investimentos</v>
          </cell>
          <cell r="G81">
            <v>-2176.5888463964843</v>
          </cell>
          <cell r="H81">
            <v>-10676.431772584985</v>
          </cell>
          <cell r="I81">
            <v>0.19208059764202703</v>
          </cell>
        </row>
        <row r="82">
          <cell r="B82" t="str">
            <v>TOTAL GERAL</v>
          </cell>
          <cell r="G82">
            <v>-9666.8082694489713</v>
          </cell>
          <cell r="H82">
            <v>-47416.864750685309</v>
          </cell>
          <cell r="I82">
            <v>0.18645436637078908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25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0.19327037557252341</v>
          </cell>
        </row>
        <row r="98">
          <cell r="B98" t="str">
            <v>TIR Resultante dos Desequilibrio no Contrato Original (ao ano)</v>
          </cell>
          <cell r="J98">
            <v>0.18645436637078908</v>
          </cell>
        </row>
        <row r="100">
          <cell r="B100" t="str">
            <v>Diferença entre a TIR Original x TIR Desequilibrios</v>
          </cell>
          <cell r="J100">
            <v>-6.8160092017343354E-3</v>
          </cell>
        </row>
        <row r="102">
          <cell r="B102" t="str">
            <v>TIR Resultante das Alternativas Utilizadas para o Reequilibrio (ao ano)</v>
          </cell>
          <cell r="J102">
            <v>0.19360997399325544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5.5798919494794395E-8</v>
          </cell>
          <cell r="G136">
            <v>0.19327037557252341</v>
          </cell>
          <cell r="H136">
            <v>-146068.54176000002</v>
          </cell>
          <cell r="I136">
            <v>-163024.19148499999</v>
          </cell>
          <cell r="J136">
            <v>-95881.515604999979</v>
          </cell>
          <cell r="K136">
            <v>39032.087509999998</v>
          </cell>
          <cell r="L136">
            <v>106526.57626999999</v>
          </cell>
          <cell r="M136">
            <v>106644.66430999996</v>
          </cell>
          <cell r="N136">
            <v>109145.42567499998</v>
          </cell>
          <cell r="O136">
            <v>104084.74404999999</v>
          </cell>
          <cell r="P136">
            <v>100262.04817999998</v>
          </cell>
          <cell r="Q136">
            <v>123874.85308500002</v>
          </cell>
          <cell r="R136">
            <v>101005.17119000001</v>
          </cell>
          <cell r="S136">
            <v>136260.60897500001</v>
          </cell>
          <cell r="T136">
            <v>119240.515145</v>
          </cell>
          <cell r="U136">
            <v>131747.38472</v>
          </cell>
          <cell r="V136">
            <v>121928.21519000002</v>
          </cell>
          <cell r="W136">
            <v>146150.786555</v>
          </cell>
          <cell r="X136">
            <v>152240.71505</v>
          </cell>
          <cell r="Y136">
            <v>147233.66691</v>
          </cell>
          <cell r="Z136">
            <v>147030.22589999999</v>
          </cell>
          <cell r="AA136">
            <v>155787.40448999999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72706.0625</v>
          </cell>
          <cell r="I139">
            <v>36766.289130000005</v>
          </cell>
          <cell r="J139">
            <v>-72807.668019999997</v>
          </cell>
          <cell r="K139">
            <v>-35306.57321000001</v>
          </cell>
          <cell r="L139">
            <v>-15478.82735</v>
          </cell>
          <cell r="M139">
            <v>4733.0540700000001</v>
          </cell>
          <cell r="N139">
            <v>8654.1</v>
          </cell>
          <cell r="O139">
            <v>7082.4160000000002</v>
          </cell>
          <cell r="P139">
            <v>1303.58214</v>
          </cell>
          <cell r="Q139">
            <v>-550.23214000000007</v>
          </cell>
          <cell r="R139">
            <v>3342.2550699999993</v>
          </cell>
          <cell r="S139">
            <v>-1860.079</v>
          </cell>
          <cell r="T139">
            <v>-3990.4539299999997</v>
          </cell>
          <cell r="U139">
            <v>-210.99</v>
          </cell>
          <cell r="V139">
            <v>242.26499999999999</v>
          </cell>
          <cell r="W139">
            <v>-4132.1959299999999</v>
          </cell>
          <cell r="X139">
            <v>-225.64999999999998</v>
          </cell>
          <cell r="Y139">
            <v>-220.08399999999995</v>
          </cell>
          <cell r="Z139">
            <v>1199.1624999999999</v>
          </cell>
          <cell r="AA139">
            <v>-1069.9375</v>
          </cell>
        </row>
        <row r="140">
          <cell r="B140" t="str">
            <v>Somatoria com Projeto Original</v>
          </cell>
          <cell r="F140">
            <v>25733.44526868036</v>
          </cell>
          <cell r="G140">
            <v>0.20939254423031073</v>
          </cell>
          <cell r="H140">
            <v>-73362.479260000022</v>
          </cell>
          <cell r="I140">
            <v>-126257.90235499998</v>
          </cell>
          <cell r="J140">
            <v>-168689.18362499998</v>
          </cell>
          <cell r="K140">
            <v>3725.514299999988</v>
          </cell>
          <cell r="L140">
            <v>91047.748919999984</v>
          </cell>
          <cell r="M140">
            <v>111377.71837999996</v>
          </cell>
          <cell r="N140">
            <v>117799.52567499998</v>
          </cell>
          <cell r="O140">
            <v>111167.16004999999</v>
          </cell>
          <cell r="P140">
            <v>101565.63031999998</v>
          </cell>
          <cell r="Q140">
            <v>123324.62094500003</v>
          </cell>
          <cell r="R140">
            <v>104347.42626000001</v>
          </cell>
          <cell r="S140">
            <v>134400.52997500001</v>
          </cell>
          <cell r="T140">
            <v>115250.06121499999</v>
          </cell>
          <cell r="U140">
            <v>131536.39472000001</v>
          </cell>
          <cell r="V140">
            <v>122170.48019000002</v>
          </cell>
          <cell r="W140">
            <v>142018.59062500001</v>
          </cell>
          <cell r="X140">
            <v>152015.06505</v>
          </cell>
          <cell r="Y140">
            <v>147013.58291</v>
          </cell>
          <cell r="Z140">
            <v>148229.3884</v>
          </cell>
          <cell r="AA140">
            <v>154717.46698999999</v>
          </cell>
        </row>
        <row r="141">
          <cell r="B141" t="str">
            <v>3ª Adequação - Investimentos</v>
          </cell>
        </row>
        <row r="142">
          <cell r="B142" t="str">
            <v>Fluxo de Caixa do Fator</v>
          </cell>
          <cell r="H142">
            <v>-231.29576864375031</v>
          </cell>
          <cell r="I142">
            <v>6080.3526833195565</v>
          </cell>
          <cell r="J142">
            <v>79686.847775654853</v>
          </cell>
          <cell r="K142">
            <v>-15606.036056441877</v>
          </cell>
          <cell r="L142">
            <v>-30741.278609232471</v>
          </cell>
          <cell r="M142">
            <v>-52950.702785041802</v>
          </cell>
          <cell r="N142">
            <v>-33805.394018680745</v>
          </cell>
          <cell r="O142">
            <v>-16188.901003732462</v>
          </cell>
          <cell r="P142">
            <v>10896.143145544609</v>
          </cell>
          <cell r="Q142">
            <v>-12431.627418080854</v>
          </cell>
          <cell r="R142">
            <v>-4020.8364311166497</v>
          </cell>
          <cell r="S142">
            <v>474.44344726845111</v>
          </cell>
          <cell r="T142">
            <v>5122.0182893240344</v>
          </cell>
          <cell r="U142">
            <v>13787.710893231633</v>
          </cell>
          <cell r="V142">
            <v>21918.596014579231</v>
          </cell>
          <cell r="W142">
            <v>1373.8504236792323</v>
          </cell>
          <cell r="X142">
            <v>2483.5654556363729</v>
          </cell>
          <cell r="Y142">
            <v>-3786.8134761664833</v>
          </cell>
          <cell r="Z142">
            <v>2838.2716307297687</v>
          </cell>
          <cell r="AA142">
            <v>11991.674966036016</v>
          </cell>
        </row>
        <row r="143">
          <cell r="B143" t="str">
            <v>Somatoria com Projeto Original</v>
          </cell>
          <cell r="F143">
            <v>1778.4553827698655</v>
          </cell>
          <cell r="G143">
            <v>0.19430100682593032</v>
          </cell>
          <cell r="H143">
            <v>-146299.83752864378</v>
          </cell>
          <cell r="I143">
            <v>-156943.83880168042</v>
          </cell>
          <cell r="J143">
            <v>-16194.667829345126</v>
          </cell>
          <cell r="K143">
            <v>23426.051453558121</v>
          </cell>
          <cell r="L143">
            <v>75785.297660767523</v>
          </cell>
          <cell r="M143">
            <v>53693.961524958162</v>
          </cell>
          <cell r="N143">
            <v>75340.031656319232</v>
          </cell>
          <cell r="O143">
            <v>87895.843046267531</v>
          </cell>
          <cell r="P143">
            <v>111158.1913255446</v>
          </cell>
          <cell r="Q143">
            <v>111443.22566691917</v>
          </cell>
          <cell r="R143">
            <v>96984.334758883357</v>
          </cell>
          <cell r="S143">
            <v>136735.05242226846</v>
          </cell>
          <cell r="T143">
            <v>124362.53343432402</v>
          </cell>
          <cell r="U143">
            <v>145535.09561323165</v>
          </cell>
          <cell r="V143">
            <v>143846.81120457925</v>
          </cell>
          <cell r="W143">
            <v>147524.63697867922</v>
          </cell>
          <cell r="X143">
            <v>154724.28050563636</v>
          </cell>
          <cell r="Y143">
            <v>143446.85343383352</v>
          </cell>
          <cell r="Z143">
            <v>149868.49753072977</v>
          </cell>
          <cell r="AA143">
            <v>167779.07945603601</v>
          </cell>
        </row>
        <row r="144">
          <cell r="B144" t="str">
            <v>DIFERENÇA DE RECEITA DA SP-270</v>
          </cell>
        </row>
        <row r="145">
          <cell r="B145" t="str">
            <v>Fluxo de Caixa do Fator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-3263.1747</v>
          </cell>
          <cell r="M145">
            <v>-3026.3967000000002</v>
          </cell>
          <cell r="N145">
            <v>-1957.1570999999999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B146" t="str">
            <v>Somatoria com Projeto Original</v>
          </cell>
          <cell r="F146">
            <v>-2965.2502231429698</v>
          </cell>
          <cell r="G146">
            <v>0.19164958126844359</v>
          </cell>
          <cell r="H146">
            <v>-146068.54176000002</v>
          </cell>
          <cell r="I146">
            <v>-163024.19148499999</v>
          </cell>
          <cell r="J146">
            <v>-95881.515604999979</v>
          </cell>
          <cell r="K146">
            <v>39032.087509999998</v>
          </cell>
          <cell r="L146">
            <v>103263.40156999999</v>
          </cell>
          <cell r="M146">
            <v>103618.26760999997</v>
          </cell>
          <cell r="N146">
            <v>107188.26857499998</v>
          </cell>
          <cell r="O146">
            <v>104084.74404999999</v>
          </cell>
          <cell r="P146">
            <v>100262.04817999998</v>
          </cell>
          <cell r="Q146">
            <v>123874.85308500002</v>
          </cell>
          <cell r="R146">
            <v>101005.17119000001</v>
          </cell>
          <cell r="S146">
            <v>136260.60897500001</v>
          </cell>
          <cell r="T146">
            <v>119240.515145</v>
          </cell>
          <cell r="U146">
            <v>131747.38472</v>
          </cell>
          <cell r="V146">
            <v>121928.21519000002</v>
          </cell>
          <cell r="W146">
            <v>146150.786555</v>
          </cell>
          <cell r="X146">
            <v>152240.71505</v>
          </cell>
          <cell r="Y146">
            <v>147233.66691</v>
          </cell>
          <cell r="Z146">
            <v>147030.22589999999</v>
          </cell>
          <cell r="AA146">
            <v>155787.40448999999</v>
          </cell>
        </row>
        <row r="147">
          <cell r="B147" t="str">
            <v>DIFERENÇA DE RECEITA DA SP-075 X SP-270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-2924.2083000000002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B149" t="str">
            <v>Somatoria com Projeto Original</v>
          </cell>
          <cell r="F149">
            <v>-1208.6874455252214</v>
          </cell>
          <cell r="G149">
            <v>0.19260923388099299</v>
          </cell>
          <cell r="H149">
            <v>-146068.54176000002</v>
          </cell>
          <cell r="I149">
            <v>-163024.19148499999</v>
          </cell>
          <cell r="J149">
            <v>-95881.515604999979</v>
          </cell>
          <cell r="K149">
            <v>39032.087509999998</v>
          </cell>
          <cell r="L149">
            <v>103602.36796999999</v>
          </cell>
          <cell r="M149">
            <v>106644.66430999996</v>
          </cell>
          <cell r="N149">
            <v>109145.42567499998</v>
          </cell>
          <cell r="O149">
            <v>104084.74404999999</v>
          </cell>
          <cell r="P149">
            <v>100262.04817999998</v>
          </cell>
          <cell r="Q149">
            <v>123874.85308500002</v>
          </cell>
          <cell r="R149">
            <v>101005.17119000001</v>
          </cell>
          <cell r="S149">
            <v>136260.60897500001</v>
          </cell>
          <cell r="T149">
            <v>119240.515145</v>
          </cell>
          <cell r="U149">
            <v>131747.38472</v>
          </cell>
          <cell r="V149">
            <v>121928.21519000002</v>
          </cell>
          <cell r="W149">
            <v>146150.786555</v>
          </cell>
          <cell r="X149">
            <v>152240.71505</v>
          </cell>
          <cell r="Y149">
            <v>147233.66691</v>
          </cell>
          <cell r="Z149">
            <v>147030.22589999999</v>
          </cell>
          <cell r="AA149">
            <v>155787.40448999999</v>
          </cell>
        </row>
        <row r="150">
          <cell r="B150" t="str">
            <v>Alteração de ISS-QN</v>
          </cell>
        </row>
        <row r="151">
          <cell r="B151" t="str">
            <v>Fluxo de Caixa do Fator</v>
          </cell>
          <cell r="H151">
            <v>996.31679999999994</v>
          </cell>
          <cell r="I151">
            <v>1107.8671100000001</v>
          </cell>
          <cell r="J151">
            <v>-201.56212999999997</v>
          </cell>
          <cell r="K151">
            <v>-4179.3863000000001</v>
          </cell>
          <cell r="L151">
            <v>-1386.1228000000001</v>
          </cell>
          <cell r="M151">
            <v>-670.15409999999997</v>
          </cell>
          <cell r="N151">
            <v>-4691.1523999999999</v>
          </cell>
          <cell r="O151">
            <v>-4846.1435000000001</v>
          </cell>
          <cell r="P151">
            <v>-4939.9903999999997</v>
          </cell>
          <cell r="Q151">
            <v>-5035.7467999999999</v>
          </cell>
          <cell r="R151">
            <v>-5118.6391999999996</v>
          </cell>
          <cell r="S151">
            <v>-5202.8179999999993</v>
          </cell>
          <cell r="T151">
            <v>-5288.4640999999992</v>
          </cell>
          <cell r="U151">
            <v>-5375.4971000000005</v>
          </cell>
          <cell r="V151">
            <v>-5463.9571999999998</v>
          </cell>
          <cell r="W151">
            <v>-5553.8444</v>
          </cell>
          <cell r="X151">
            <v>-5645.219000000001</v>
          </cell>
          <cell r="Y151">
            <v>-5738.1412999999993</v>
          </cell>
          <cell r="Z151">
            <v>-5832.5509999999995</v>
          </cell>
          <cell r="AA151">
            <v>-5928.5686999999998</v>
          </cell>
        </row>
        <row r="152">
          <cell r="B152" t="str">
            <v>Somatoria com Projeto Original</v>
          </cell>
          <cell r="F152">
            <v>-9731.3297676935636</v>
          </cell>
          <cell r="G152">
            <v>0.18785617026087006</v>
          </cell>
          <cell r="H152">
            <v>-145072.22496000002</v>
          </cell>
          <cell r="I152">
            <v>-161916.324375</v>
          </cell>
          <cell r="J152">
            <v>-96083.077734999984</v>
          </cell>
          <cell r="K152">
            <v>34852.701209999999</v>
          </cell>
          <cell r="L152">
            <v>105140.45346999999</v>
          </cell>
          <cell r="M152">
            <v>105974.51020999996</v>
          </cell>
          <cell r="N152">
            <v>104454.27327499997</v>
          </cell>
          <cell r="O152">
            <v>99238.600549999988</v>
          </cell>
          <cell r="P152">
            <v>95322.057779999988</v>
          </cell>
          <cell r="Q152">
            <v>118839.10628500003</v>
          </cell>
          <cell r="R152">
            <v>95886.531990000003</v>
          </cell>
          <cell r="S152">
            <v>131057.79097500001</v>
          </cell>
          <cell r="T152">
            <v>113952.051045</v>
          </cell>
          <cell r="U152">
            <v>126371.88761999999</v>
          </cell>
          <cell r="V152">
            <v>116464.25799000001</v>
          </cell>
          <cell r="W152">
            <v>140596.942155</v>
          </cell>
          <cell r="X152">
            <v>146595.49604999999</v>
          </cell>
          <cell r="Y152">
            <v>141495.52561000001</v>
          </cell>
          <cell r="Z152">
            <v>141197.67489999998</v>
          </cell>
          <cell r="AA152">
            <v>149858.83578999998</v>
          </cell>
        </row>
        <row r="153">
          <cell r="B153" t="str">
            <v>Majoração da COFINS</v>
          </cell>
        </row>
        <row r="154">
          <cell r="B154" t="str">
            <v>Fluxo de Caixa do Fator</v>
          </cell>
          <cell r="H154">
            <v>-79.242033333333893</v>
          </cell>
          <cell r="I154">
            <v>-603.75040000000001</v>
          </cell>
          <cell r="J154">
            <v>-916.94190000000003</v>
          </cell>
          <cell r="K154">
            <v>-1323.0825</v>
          </cell>
          <cell r="L154">
            <v>-389.28786666666667</v>
          </cell>
          <cell r="M154">
            <v>-150.604833333333</v>
          </cell>
          <cell r="N154">
            <v>-1490.9107999999999</v>
          </cell>
          <cell r="O154">
            <v>-1542.5477000000001</v>
          </cell>
          <cell r="P154">
            <v>-1573.8032000000001</v>
          </cell>
          <cell r="Q154">
            <v>-1605.6952000000001</v>
          </cell>
          <cell r="R154">
            <v>-1633.2992000000002</v>
          </cell>
          <cell r="S154">
            <v>-1661.3319999999999</v>
          </cell>
          <cell r="T154">
            <v>-1689.8539000000001</v>
          </cell>
          <cell r="U154">
            <v>-1718.8380999999999</v>
          </cell>
          <cell r="V154">
            <v>-1748.2980000000002</v>
          </cell>
          <cell r="W154">
            <v>-1778.2336</v>
          </cell>
          <cell r="X154">
            <v>-1808.665</v>
          </cell>
          <cell r="Y154">
            <v>-1839.6123</v>
          </cell>
          <cell r="Z154">
            <v>-1871.0554</v>
          </cell>
          <cell r="AA154">
            <v>-1903.0345</v>
          </cell>
        </row>
        <row r="155">
          <cell r="B155" t="str">
            <v>Somatoria com Projeto Original</v>
          </cell>
          <cell r="F155">
            <v>-4562.4934014118271</v>
          </cell>
          <cell r="G155">
            <v>0.19076783767096686</v>
          </cell>
          <cell r="H155">
            <v>-146147.78379333336</v>
          </cell>
          <cell r="I155">
            <v>-163627.94188499998</v>
          </cell>
          <cell r="J155">
            <v>-96798.457504999984</v>
          </cell>
          <cell r="K155">
            <v>37709.005010000001</v>
          </cell>
          <cell r="L155">
            <v>106137.28840333332</v>
          </cell>
          <cell r="M155">
            <v>106494.05947666663</v>
          </cell>
          <cell r="N155">
            <v>107654.51487499998</v>
          </cell>
          <cell r="O155">
            <v>102542.19635</v>
          </cell>
          <cell r="P155">
            <v>98688.244979999989</v>
          </cell>
          <cell r="Q155">
            <v>122269.15788500002</v>
          </cell>
          <cell r="R155">
            <v>99371.871990000014</v>
          </cell>
          <cell r="S155">
            <v>134599.27697500002</v>
          </cell>
          <cell r="T155">
            <v>117550.661245</v>
          </cell>
          <cell r="U155">
            <v>130028.54662000001</v>
          </cell>
          <cell r="V155">
            <v>120179.91719000002</v>
          </cell>
          <cell r="W155">
            <v>144372.55295499999</v>
          </cell>
          <cell r="X155">
            <v>150432.05004999999</v>
          </cell>
          <cell r="Y155">
            <v>145394.05460999999</v>
          </cell>
          <cell r="Z155">
            <v>145159.17049999998</v>
          </cell>
          <cell r="AA155">
            <v>153884.36998999998</v>
          </cell>
        </row>
        <row r="156">
          <cell r="B156">
            <v>0</v>
          </cell>
        </row>
        <row r="157">
          <cell r="B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</row>
        <row r="158">
          <cell r="B158">
            <v>0</v>
          </cell>
          <cell r="F158">
            <v>5.5798919494794395E-8</v>
          </cell>
          <cell r="G158">
            <v>0.19327037557252341</v>
          </cell>
          <cell r="H158">
            <v>-146068.54176000002</v>
          </cell>
          <cell r="I158">
            <v>-163024.19148499999</v>
          </cell>
          <cell r="J158">
            <v>-95881.515604999979</v>
          </cell>
          <cell r="K158">
            <v>39032.087509999998</v>
          </cell>
          <cell r="L158">
            <v>106526.57626999999</v>
          </cell>
          <cell r="M158">
            <v>106644.66430999996</v>
          </cell>
          <cell r="N158">
            <v>109145.42567499998</v>
          </cell>
          <cell r="O158">
            <v>104084.74404999999</v>
          </cell>
          <cell r="P158">
            <v>100262.04817999998</v>
          </cell>
          <cell r="Q158">
            <v>123874.85308500002</v>
          </cell>
          <cell r="R158">
            <v>101005.17119000001</v>
          </cell>
          <cell r="S158">
            <v>136260.60897500001</v>
          </cell>
          <cell r="T158">
            <v>119240.515145</v>
          </cell>
          <cell r="U158">
            <v>131747.38472</v>
          </cell>
          <cell r="V158">
            <v>121928.21519000002</v>
          </cell>
          <cell r="W158">
            <v>146150.786555</v>
          </cell>
          <cell r="X158">
            <v>152240.71505</v>
          </cell>
          <cell r="Y158">
            <v>147233.66691</v>
          </cell>
          <cell r="Z158">
            <v>147030.22589999999</v>
          </cell>
          <cell r="AA158">
            <v>155787.40448999999</v>
          </cell>
        </row>
        <row r="159">
          <cell r="B159" t="str">
            <v>DIFERENÇA PELO NÃO INÍCIO DA OPERAÇÃO DAS MARGINAIS - SP 280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-33247.643830000001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</row>
        <row r="161">
          <cell r="B161" t="str">
            <v>Somatoria com Projeto Original</v>
          </cell>
          <cell r="F161">
            <v>-19567.903452309554</v>
          </cell>
          <cell r="G161">
            <v>0.18293804140810907</v>
          </cell>
          <cell r="H161">
            <v>-146068.54176000002</v>
          </cell>
          <cell r="I161">
            <v>-163024.19148499999</v>
          </cell>
          <cell r="J161">
            <v>-129129.15943499998</v>
          </cell>
          <cell r="K161">
            <v>39032.087509999998</v>
          </cell>
          <cell r="L161">
            <v>106526.57626999999</v>
          </cell>
          <cell r="M161">
            <v>106644.66430999996</v>
          </cell>
          <cell r="N161">
            <v>109145.42567499998</v>
          </cell>
          <cell r="O161">
            <v>104084.74404999999</v>
          </cell>
          <cell r="P161">
            <v>100262.04817999998</v>
          </cell>
          <cell r="Q161">
            <v>123874.85308500002</v>
          </cell>
          <cell r="R161">
            <v>101005.17119000001</v>
          </cell>
          <cell r="S161">
            <v>136260.60897500001</v>
          </cell>
          <cell r="T161">
            <v>119240.515145</v>
          </cell>
          <cell r="U161">
            <v>131747.38472</v>
          </cell>
          <cell r="V161">
            <v>121928.21519000002</v>
          </cell>
          <cell r="W161">
            <v>146150.786555</v>
          </cell>
          <cell r="X161">
            <v>152240.71505</v>
          </cell>
          <cell r="Y161">
            <v>147233.66691</v>
          </cell>
          <cell r="Z161">
            <v>147030.22589999999</v>
          </cell>
          <cell r="AA161">
            <v>155787.40448999999</v>
          </cell>
        </row>
        <row r="162">
          <cell r="B162" t="str">
            <v>4ª Adequação - Investimentos</v>
          </cell>
        </row>
        <row r="163">
          <cell r="B163" t="str">
            <v>Fluxo de Caixa do Fator</v>
          </cell>
          <cell r="H163">
            <v>-511.10808647978018</v>
          </cell>
          <cell r="I163">
            <v>-167.77705492051876</v>
          </cell>
          <cell r="J163">
            <v>618.97384530058571</v>
          </cell>
          <cell r="K163">
            <v>2161.2874772078139</v>
          </cell>
          <cell r="L163">
            <v>27667.025176100331</v>
          </cell>
          <cell r="M163">
            <v>31712.880688786256</v>
          </cell>
          <cell r="N163">
            <v>19111.911574356753</v>
          </cell>
          <cell r="O163">
            <v>8427.3983512601189</v>
          </cell>
          <cell r="P163">
            <v>-10824.669053098758</v>
          </cell>
          <cell r="Q163">
            <v>2109.6555196277504</v>
          </cell>
          <cell r="R163">
            <v>17978.916899197615</v>
          </cell>
          <cell r="S163">
            <v>1263.9623038715072</v>
          </cell>
          <cell r="T163">
            <v>-4660.3257340271903</v>
          </cell>
          <cell r="U163">
            <v>-9566.8373873293458</v>
          </cell>
          <cell r="V163">
            <v>-23204.735786401103</v>
          </cell>
          <cell r="W163">
            <v>-33197.511816020931</v>
          </cell>
          <cell r="X163">
            <v>-9470.5231093187831</v>
          </cell>
          <cell r="Y163">
            <v>9107.4668117632591</v>
          </cell>
          <cell r="Z163">
            <v>-901.71930928458914</v>
          </cell>
          <cell r="AA163">
            <v>-6549.9477161736322</v>
          </cell>
        </row>
        <row r="164">
          <cell r="B164" t="str">
            <v>Somatoria com Projeto Original</v>
          </cell>
          <cell r="F164">
            <v>26590.71447300016</v>
          </cell>
          <cell r="G164">
            <v>0.20829608837028563</v>
          </cell>
          <cell r="H164">
            <v>-146579.64984647979</v>
          </cell>
          <cell r="I164">
            <v>-163191.96853992052</v>
          </cell>
          <cell r="J164">
            <v>-95262.541759699394</v>
          </cell>
          <cell r="K164">
            <v>41193.374987207812</v>
          </cell>
          <cell r="L164">
            <v>134193.60144610034</v>
          </cell>
          <cell r="M164">
            <v>138357.54499878621</v>
          </cell>
          <cell r="N164">
            <v>128257.33724935673</v>
          </cell>
          <cell r="O164">
            <v>112512.14240126012</v>
          </cell>
          <cell r="P164">
            <v>89437.379126901229</v>
          </cell>
          <cell r="Q164">
            <v>125984.50860462777</v>
          </cell>
          <cell r="R164">
            <v>118984.08808919763</v>
          </cell>
          <cell r="S164">
            <v>137524.5712788715</v>
          </cell>
          <cell r="T164">
            <v>114580.1894109728</v>
          </cell>
          <cell r="U164">
            <v>122180.54733267066</v>
          </cell>
          <cell r="V164">
            <v>98723.479403598918</v>
          </cell>
          <cell r="W164">
            <v>112953.27473897906</v>
          </cell>
          <cell r="X164">
            <v>142770.19194068122</v>
          </cell>
          <cell r="Y164">
            <v>156341.13372176327</v>
          </cell>
          <cell r="Z164">
            <v>146128.50659071541</v>
          </cell>
          <cell r="AA164">
            <v>149237.45677382636</v>
          </cell>
        </row>
        <row r="165">
          <cell r="B165" t="str">
            <v>REGIME TARIFÁRIO ESPECIAL DAS MARGINAIS DA SP-280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-8178.6143751711525</v>
          </cell>
          <cell r="O166">
            <v>-8798.3715978230102</v>
          </cell>
          <cell r="P166">
            <v>-9383.6817083732221</v>
          </cell>
          <cell r="Q166">
            <v>-9929.9919448196088</v>
          </cell>
          <cell r="R166">
            <v>-10432.449537227483</v>
          </cell>
          <cell r="S166">
            <v>-10745.423023344309</v>
          </cell>
          <cell r="T166">
            <v>-11067.785714044638</v>
          </cell>
          <cell r="U166">
            <v>-11399.819285465977</v>
          </cell>
          <cell r="V166">
            <v>-11741.813864029955</v>
          </cell>
          <cell r="W166">
            <v>-12094.068279950852</v>
          </cell>
          <cell r="X166">
            <v>-12456.890328349382</v>
          </cell>
          <cell r="Y166">
            <v>-12830.597038199863</v>
          </cell>
          <cell r="Z166">
            <v>-13215.514949345858</v>
          </cell>
          <cell r="AA166">
            <v>-13611.980397826233</v>
          </cell>
        </row>
        <row r="167">
          <cell r="B167" t="str">
            <v>Somatoria com Projeto Original</v>
          </cell>
          <cell r="F167">
            <v>-16534.230355471744</v>
          </cell>
          <cell r="G167">
            <v>0.18390646773845529</v>
          </cell>
          <cell r="H167">
            <v>-146068.54176000002</v>
          </cell>
          <cell r="I167">
            <v>-163024.19148499999</v>
          </cell>
          <cell r="J167">
            <v>-95881.515604999979</v>
          </cell>
          <cell r="K167">
            <v>39032.087509999998</v>
          </cell>
          <cell r="L167">
            <v>106526.57626999999</v>
          </cell>
          <cell r="M167">
            <v>106644.66430999996</v>
          </cell>
          <cell r="N167">
            <v>100966.81129982883</v>
          </cell>
          <cell r="O167">
            <v>95286.372452176991</v>
          </cell>
          <cell r="P167">
            <v>90878.366471626767</v>
          </cell>
          <cell r="Q167">
            <v>113944.86114018041</v>
          </cell>
          <cell r="R167">
            <v>90572.721652772525</v>
          </cell>
          <cell r="S167">
            <v>125515.1859516557</v>
          </cell>
          <cell r="T167">
            <v>108172.72943095535</v>
          </cell>
          <cell r="U167">
            <v>120347.56543453403</v>
          </cell>
          <cell r="V167">
            <v>110186.40132597006</v>
          </cell>
          <cell r="W167">
            <v>134056.71827504915</v>
          </cell>
          <cell r="X167">
            <v>139783.82472165063</v>
          </cell>
          <cell r="Y167">
            <v>134403.06987180014</v>
          </cell>
          <cell r="Z167">
            <v>133814.71095065415</v>
          </cell>
          <cell r="AA167">
            <v>142175.42409217375</v>
          </cell>
        </row>
        <row r="168">
          <cell r="B168" t="str">
            <v>DIFERENÇA DE RECEITA DA SP-075 X SP-270 - 2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-769.67909080799984</v>
          </cell>
          <cell r="M169">
            <v>-911.13464840099959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-633.74691018944065</v>
          </cell>
          <cell r="G170">
            <v>0.19292347618797812</v>
          </cell>
          <cell r="H170">
            <v>-146068.54176000002</v>
          </cell>
          <cell r="I170">
            <v>-163024.19148499999</v>
          </cell>
          <cell r="J170">
            <v>-95881.515604999979</v>
          </cell>
          <cell r="K170">
            <v>39032.087509999998</v>
          </cell>
          <cell r="L170">
            <v>105756.89717919199</v>
          </cell>
          <cell r="M170">
            <v>105733.52966159896</v>
          </cell>
          <cell r="N170">
            <v>109145.42567499998</v>
          </cell>
          <cell r="O170">
            <v>104084.74404999999</v>
          </cell>
          <cell r="P170">
            <v>100262.04817999998</v>
          </cell>
          <cell r="Q170">
            <v>123874.85308500002</v>
          </cell>
          <cell r="R170">
            <v>101005.17119000001</v>
          </cell>
          <cell r="S170">
            <v>136260.60897500001</v>
          </cell>
          <cell r="T170">
            <v>119240.515145</v>
          </cell>
          <cell r="U170">
            <v>131747.38472</v>
          </cell>
          <cell r="V170">
            <v>121928.21519000002</v>
          </cell>
          <cell r="W170">
            <v>146150.786555</v>
          </cell>
          <cell r="X170">
            <v>152240.71505</v>
          </cell>
          <cell r="Y170">
            <v>147233.66691</v>
          </cell>
          <cell r="Z170">
            <v>147030.22589999999</v>
          </cell>
          <cell r="AA170">
            <v>155787.40448999999</v>
          </cell>
        </row>
        <row r="171">
          <cell r="B171" t="str">
            <v>DIFERENÇA DE RECEITA PELA POSTERGAÇÃO DA DUPLICAÇÃO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-304.63454957400012</v>
          </cell>
          <cell r="M172">
            <v>-624.8313331979997</v>
          </cell>
          <cell r="N172">
            <v>-1738.5499235070001</v>
          </cell>
          <cell r="O172">
            <v>-3698.5593759149997</v>
          </cell>
          <cell r="P172">
            <v>-3802.0952919750002</v>
          </cell>
          <cell r="Q172">
            <v>-3908.560388673</v>
          </cell>
          <cell r="R172">
            <v>-3978.9340067759999</v>
          </cell>
          <cell r="S172">
            <v>-4050.607299321</v>
          </cell>
          <cell r="T172">
            <v>-4123.5963672119997</v>
          </cell>
          <cell r="U172">
            <v>-4197.9228756359998</v>
          </cell>
          <cell r="V172">
            <v>-4273.6293262440004</v>
          </cell>
          <cell r="W172">
            <v>-4350.6999732989998</v>
          </cell>
          <cell r="X172">
            <v>-2583.7020314122501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 t="str">
            <v>Somatoria com Projeto Original</v>
          </cell>
          <cell r="F173">
            <v>-5701.1889491448674</v>
          </cell>
          <cell r="G173">
            <v>0.19012072224241236</v>
          </cell>
          <cell r="H173">
            <v>-146068.54176000002</v>
          </cell>
          <cell r="I173">
            <v>-163024.19148499999</v>
          </cell>
          <cell r="J173">
            <v>-95881.515604999979</v>
          </cell>
          <cell r="K173">
            <v>39032.087509999998</v>
          </cell>
          <cell r="L173">
            <v>106221.941720426</v>
          </cell>
          <cell r="M173">
            <v>106019.83297680196</v>
          </cell>
          <cell r="N173">
            <v>107406.87575149297</v>
          </cell>
          <cell r="O173">
            <v>100386.184674085</v>
          </cell>
          <cell r="P173">
            <v>96459.952888024985</v>
          </cell>
          <cell r="Q173">
            <v>119966.29269632703</v>
          </cell>
          <cell r="R173">
            <v>97026.237183224002</v>
          </cell>
          <cell r="S173">
            <v>132210.001675679</v>
          </cell>
          <cell r="T173">
            <v>115116.918777788</v>
          </cell>
          <cell r="U173">
            <v>127549.46184436401</v>
          </cell>
          <cell r="V173">
            <v>117654.58586375602</v>
          </cell>
          <cell r="W173">
            <v>141800.08658170101</v>
          </cell>
          <cell r="X173">
            <v>149657.01301858775</v>
          </cell>
          <cell r="Y173">
            <v>147233.66691</v>
          </cell>
          <cell r="Z173">
            <v>147030.22589999999</v>
          </cell>
          <cell r="AA173">
            <v>155787.40448999999</v>
          </cell>
        </row>
        <row r="174">
          <cell r="B174" t="str">
            <v>DIFERENÇA DE IGPM 2003 - RECEITA REAL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-1986.205331559705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-688.00404272528317</v>
          </cell>
          <cell r="G176">
            <v>0.19289373267658125</v>
          </cell>
          <cell r="H176">
            <v>-146068.54176000002</v>
          </cell>
          <cell r="I176">
            <v>-163024.19148499999</v>
          </cell>
          <cell r="J176">
            <v>-95881.515604999979</v>
          </cell>
          <cell r="K176">
            <v>39032.087509999998</v>
          </cell>
          <cell r="L176">
            <v>106526.57626999999</v>
          </cell>
          <cell r="M176">
            <v>104658.45897844026</v>
          </cell>
          <cell r="N176">
            <v>109145.42567499998</v>
          </cell>
          <cell r="O176">
            <v>104084.74404999999</v>
          </cell>
          <cell r="P176">
            <v>100262.04817999998</v>
          </cell>
          <cell r="Q176">
            <v>123874.85308500002</v>
          </cell>
          <cell r="R176">
            <v>101005.17119000001</v>
          </cell>
          <cell r="S176">
            <v>136260.60897500001</v>
          </cell>
          <cell r="T176">
            <v>119240.515145</v>
          </cell>
          <cell r="U176">
            <v>131747.38472</v>
          </cell>
          <cell r="V176">
            <v>121928.21519000002</v>
          </cell>
          <cell r="W176">
            <v>146150.786555</v>
          </cell>
          <cell r="X176">
            <v>152240.71505</v>
          </cell>
          <cell r="Y176">
            <v>147233.66691</v>
          </cell>
          <cell r="Z176">
            <v>147030.22589999999</v>
          </cell>
          <cell r="AA176">
            <v>155787.40448999999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5.5798919494794395E-8</v>
          </cell>
          <cell r="G179">
            <v>0.19327037557252341</v>
          </cell>
          <cell r="H179">
            <v>-146068.54176000002</v>
          </cell>
          <cell r="I179">
            <v>-163024.19148499999</v>
          </cell>
          <cell r="J179">
            <v>-95881.515604999979</v>
          </cell>
          <cell r="K179">
            <v>39032.087509999998</v>
          </cell>
          <cell r="L179">
            <v>106526.57626999999</v>
          </cell>
          <cell r="M179">
            <v>106644.66430999996</v>
          </cell>
          <cell r="N179">
            <v>109145.42567499998</v>
          </cell>
          <cell r="O179">
            <v>104084.74404999999</v>
          </cell>
          <cell r="P179">
            <v>100262.04817999998</v>
          </cell>
          <cell r="Q179">
            <v>123874.85308500002</v>
          </cell>
          <cell r="R179">
            <v>101005.17119000001</v>
          </cell>
          <cell r="S179">
            <v>136260.60897500001</v>
          </cell>
          <cell r="T179">
            <v>119240.515145</v>
          </cell>
          <cell r="U179">
            <v>131747.38472</v>
          </cell>
          <cell r="V179">
            <v>121928.21519000002</v>
          </cell>
          <cell r="W179">
            <v>146150.786555</v>
          </cell>
          <cell r="X179">
            <v>152240.71505</v>
          </cell>
          <cell r="Y179">
            <v>147233.66691</v>
          </cell>
          <cell r="Z179">
            <v>147030.22589999999</v>
          </cell>
          <cell r="AA179">
            <v>155787.40448999999</v>
          </cell>
        </row>
        <row r="180">
          <cell r="B180" t="str">
            <v>5ª Adequação - Investimentos</v>
          </cell>
        </row>
        <row r="181">
          <cell r="B181" t="str">
            <v>Fluxo de Caixa do Fator</v>
          </cell>
          <cell r="H181">
            <v>-4.7545707411700278E-3</v>
          </cell>
          <cell r="I181">
            <v>-4.3047690141975181E-2</v>
          </cell>
          <cell r="J181">
            <v>1.2799929911125218E-2</v>
          </cell>
          <cell r="K181">
            <v>-8.8630168811505428E-3</v>
          </cell>
          <cell r="L181">
            <v>-1.6817437248732858E-2</v>
          </cell>
          <cell r="M181">
            <v>49.132733959264968</v>
          </cell>
          <cell r="N181">
            <v>427.42931750932394</v>
          </cell>
          <cell r="O181">
            <v>-1020.9408521737435</v>
          </cell>
          <cell r="P181">
            <v>-24841.842011920169</v>
          </cell>
          <cell r="Q181">
            <v>281.02712509579931</v>
          </cell>
          <cell r="R181">
            <v>12737.234363257021</v>
          </cell>
          <cell r="S181">
            <v>1096.4040134913676</v>
          </cell>
          <cell r="T181">
            <v>4660.7451778745108</v>
          </cell>
          <cell r="U181">
            <v>-324.98927756876861</v>
          </cell>
          <cell r="V181">
            <v>3724.3490021469506</v>
          </cell>
          <cell r="W181">
            <v>12213.988464310578</v>
          </cell>
          <cell r="X181">
            <v>218.38289198839925</v>
          </cell>
          <cell r="Y181">
            <v>-1972.5952578898077</v>
          </cell>
          <cell r="Z181">
            <v>-9043.6600218135482</v>
          </cell>
          <cell r="AA181">
            <v>-1678.9002256918711</v>
          </cell>
        </row>
        <row r="182">
          <cell r="B182" t="str">
            <v>Somatoria com Projeto Original</v>
          </cell>
          <cell r="F182">
            <v>-2176.5888463964843</v>
          </cell>
          <cell r="G182">
            <v>0.19208059764202703</v>
          </cell>
          <cell r="H182">
            <v>-146068.54651457077</v>
          </cell>
          <cell r="I182">
            <v>-163024.23453269014</v>
          </cell>
          <cell r="J182">
            <v>-95881.502805070064</v>
          </cell>
          <cell r="K182">
            <v>39032.078646983115</v>
          </cell>
          <cell r="L182">
            <v>106526.55945256274</v>
          </cell>
          <cell r="M182">
            <v>106693.79704395923</v>
          </cell>
          <cell r="N182">
            <v>109572.8549925093</v>
          </cell>
          <cell r="O182">
            <v>103063.80319782624</v>
          </cell>
          <cell r="P182">
            <v>75420.206168079807</v>
          </cell>
          <cell r="Q182">
            <v>124155.88021009583</v>
          </cell>
          <cell r="R182">
            <v>113742.40555325703</v>
          </cell>
          <cell r="S182">
            <v>137357.01298849139</v>
          </cell>
          <cell r="T182">
            <v>123901.26032287451</v>
          </cell>
          <cell r="U182">
            <v>131422.39544243124</v>
          </cell>
          <cell r="V182">
            <v>125652.56419214697</v>
          </cell>
          <cell r="W182">
            <v>158364.77501931059</v>
          </cell>
          <cell r="X182">
            <v>152459.09794198841</v>
          </cell>
          <cell r="Y182">
            <v>145261.0716521102</v>
          </cell>
          <cell r="Z182">
            <v>137986.56587818643</v>
          </cell>
          <cell r="AA182">
            <v>154108.50426430811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72880.728656972409</v>
          </cell>
          <cell r="I184">
            <v>43182.938420708902</v>
          </cell>
          <cell r="J184">
            <v>-26867.98145911465</v>
          </cell>
          <cell r="K184">
            <v>-54253.799452250947</v>
          </cell>
          <cell r="L184">
            <v>-27590.204907618056</v>
          </cell>
          <cell r="M184">
            <v>-23824.962238788314</v>
          </cell>
          <cell r="N184">
            <v>-23668.337725492824</v>
          </cell>
          <cell r="O184">
            <v>-20585.649678384096</v>
          </cell>
          <cell r="P184">
            <v>-43166.356379822537</v>
          </cell>
          <cell r="Q184">
            <v>-31071.171246849914</v>
          </cell>
          <cell r="R184">
            <v>8874.2479573345008</v>
          </cell>
          <cell r="S184">
            <v>-20685.449558033983</v>
          </cell>
          <cell r="T184">
            <v>-21037.716278085281</v>
          </cell>
          <cell r="U184">
            <v>-19007.183132768459</v>
          </cell>
          <cell r="V184">
            <v>-20547.224159948881</v>
          </cell>
          <cell r="W184">
            <v>-47518.715111280973</v>
          </cell>
          <cell r="X184">
            <v>-29488.701121455644</v>
          </cell>
          <cell r="Y184">
            <v>-17280.376560492896</v>
          </cell>
          <cell r="Z184">
            <v>-26827.066549714225</v>
          </cell>
          <cell r="AA184">
            <v>-18750.694073655719</v>
          </cell>
        </row>
        <row r="185">
          <cell r="B185" t="str">
            <v>Somatoria com Projeto Original</v>
          </cell>
          <cell r="F185">
            <v>-9666.8082702298179</v>
          </cell>
          <cell r="G185">
            <v>0.18645436637078908</v>
          </cell>
          <cell r="H185">
            <v>-73187.813103027613</v>
          </cell>
          <cell r="I185">
            <v>-119841.25306429109</v>
          </cell>
          <cell r="J185">
            <v>-122749.49706411464</v>
          </cell>
          <cell r="K185">
            <v>-15221.71194225095</v>
          </cell>
          <cell r="L185">
            <v>78936.371362381935</v>
          </cell>
          <cell r="M185">
            <v>82819.70207121165</v>
          </cell>
          <cell r="N185">
            <v>85477.087949507157</v>
          </cell>
          <cell r="O185">
            <v>83499.094371615894</v>
          </cell>
          <cell r="P185">
            <v>57095.691800177447</v>
          </cell>
          <cell r="Q185">
            <v>92803.681838150107</v>
          </cell>
          <cell r="R185">
            <v>109879.41914733451</v>
          </cell>
          <cell r="S185">
            <v>115575.15941696602</v>
          </cell>
          <cell r="T185">
            <v>98202.798866914716</v>
          </cell>
          <cell r="U185">
            <v>112740.20158723154</v>
          </cell>
          <cell r="V185">
            <v>101380.99103005114</v>
          </cell>
          <cell r="W185">
            <v>98632.071443719033</v>
          </cell>
          <cell r="X185">
            <v>122752.01392854436</v>
          </cell>
          <cell r="Y185">
            <v>129953.29034950711</v>
          </cell>
          <cell r="Z185">
            <v>120203.15935028577</v>
          </cell>
          <cell r="AA185">
            <v>137036.71041634426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74352</v>
          </cell>
          <cell r="H191">
            <v>99547</v>
          </cell>
          <cell r="I191">
            <v>106637</v>
          </cell>
          <cell r="J191">
            <v>220998</v>
          </cell>
          <cell r="K191">
            <v>229501.11239999998</v>
          </cell>
          <cell r="L191">
            <v>234830.83349270842</v>
          </cell>
          <cell r="M191">
            <v>230516.41174760429</v>
          </cell>
          <cell r="N191">
            <v>233540.70425958713</v>
          </cell>
          <cell r="O191">
            <v>237029.27272684977</v>
          </cell>
          <cell r="P191">
            <v>240676.75116454266</v>
          </cell>
          <cell r="Q191">
            <v>243822.58230852691</v>
          </cell>
          <cell r="R191">
            <v>247362.97268178276</v>
          </cell>
          <cell r="S191">
            <v>250958.19439623621</v>
          </cell>
          <cell r="T191">
            <v>254603.73247612332</v>
          </cell>
          <cell r="U191">
            <v>258301.02239440699</v>
          </cell>
          <cell r="V191">
            <v>262049.58324223923</v>
          </cell>
          <cell r="W191">
            <v>268969.46703550639</v>
          </cell>
          <cell r="X191">
            <v>277327.56110807159</v>
          </cell>
          <cell r="Y191">
            <v>281375.84794131375</v>
          </cell>
          <cell r="Z191">
            <v>285484.52337955317</v>
          </cell>
          <cell r="AA191">
            <v>4537884.5727550527</v>
          </cell>
        </row>
        <row r="192">
          <cell r="B192" t="str">
            <v>1.1 - Operacionais    (1.1.1 + 1.1.2)</v>
          </cell>
          <cell r="G192">
            <v>74352</v>
          </cell>
          <cell r="H192">
            <v>99547</v>
          </cell>
          <cell r="I192">
            <v>106637</v>
          </cell>
          <cell r="J192">
            <v>220998</v>
          </cell>
          <cell r="K192">
            <v>229501.11239999998</v>
          </cell>
          <cell r="L192">
            <v>234830.83349270842</v>
          </cell>
          <cell r="M192">
            <v>230516.41174760429</v>
          </cell>
          <cell r="N192">
            <v>233540.70425958713</v>
          </cell>
          <cell r="O192">
            <v>237029.27272684977</v>
          </cell>
          <cell r="P192">
            <v>240676.75116454266</v>
          </cell>
          <cell r="Q192">
            <v>243822.58230852691</v>
          </cell>
          <cell r="R192">
            <v>247362.97268178276</v>
          </cell>
          <cell r="S192">
            <v>250958.19439623621</v>
          </cell>
          <cell r="T192">
            <v>254603.73247612332</v>
          </cell>
          <cell r="U192">
            <v>258301.02239440699</v>
          </cell>
          <cell r="V192">
            <v>262049.58324223923</v>
          </cell>
          <cell r="W192">
            <v>268969.46703550639</v>
          </cell>
          <cell r="X192">
            <v>277327.56110807159</v>
          </cell>
          <cell r="Y192">
            <v>281375.84794131375</v>
          </cell>
          <cell r="Z192">
            <v>285484.52337955317</v>
          </cell>
          <cell r="AA192">
            <v>4537884.5727550527</v>
          </cell>
        </row>
        <row r="193">
          <cell r="B193" t="str">
            <v>1.1.1 - Receitas de  Pedágios    (Transp. Qd.2.1.1.2)</v>
          </cell>
          <cell r="G193">
            <v>73430</v>
          </cell>
          <cell r="H193">
            <v>96402</v>
          </cell>
          <cell r="I193">
            <v>98799</v>
          </cell>
          <cell r="J193">
            <v>213157</v>
          </cell>
          <cell r="K193">
            <v>221357.11239999998</v>
          </cell>
          <cell r="L193">
            <v>226683.83349270842</v>
          </cell>
          <cell r="M193">
            <v>222366.41174760429</v>
          </cell>
          <cell r="N193">
            <v>225387.70425958713</v>
          </cell>
          <cell r="O193">
            <v>228873.27272684977</v>
          </cell>
          <cell r="P193">
            <v>232517.75116454266</v>
          </cell>
          <cell r="Q193">
            <v>235660.58230852691</v>
          </cell>
          <cell r="R193">
            <v>239197.97268178276</v>
          </cell>
          <cell r="S193">
            <v>242790.19439623621</v>
          </cell>
          <cell r="T193">
            <v>246432.73247612332</v>
          </cell>
          <cell r="U193">
            <v>250127.02239440699</v>
          </cell>
          <cell r="V193">
            <v>253872.58324223923</v>
          </cell>
          <cell r="W193">
            <v>260789.46703550639</v>
          </cell>
          <cell r="X193">
            <v>269144.56110807159</v>
          </cell>
          <cell r="Y193">
            <v>273189.84794131375</v>
          </cell>
          <cell r="Z193">
            <v>277295.52337955317</v>
          </cell>
          <cell r="AA193">
            <v>4387474.5727550527</v>
          </cell>
        </row>
        <row r="194">
          <cell r="B194" t="str">
            <v>1.1.2 - Outras Receitas Operacionais    (calculado 2.1.2.)</v>
          </cell>
          <cell r="G194">
            <v>922</v>
          </cell>
          <cell r="H194">
            <v>3145</v>
          </cell>
          <cell r="I194">
            <v>7838</v>
          </cell>
          <cell r="J194">
            <v>7841</v>
          </cell>
          <cell r="K194">
            <v>8144</v>
          </cell>
          <cell r="L194">
            <v>8147.0000000000009</v>
          </cell>
          <cell r="M194">
            <v>8150</v>
          </cell>
          <cell r="N194">
            <v>8153</v>
          </cell>
          <cell r="O194">
            <v>8156</v>
          </cell>
          <cell r="P194">
            <v>8159</v>
          </cell>
          <cell r="Q194">
            <v>8162</v>
          </cell>
          <cell r="R194">
            <v>8165</v>
          </cell>
          <cell r="S194">
            <v>8168</v>
          </cell>
          <cell r="T194">
            <v>8170.9999999999991</v>
          </cell>
          <cell r="U194">
            <v>8174</v>
          </cell>
          <cell r="V194">
            <v>8177</v>
          </cell>
          <cell r="W194">
            <v>8180</v>
          </cell>
          <cell r="X194">
            <v>8183</v>
          </cell>
          <cell r="Y194">
            <v>8186.0000000000009</v>
          </cell>
          <cell r="Z194">
            <v>8189</v>
          </cell>
          <cell r="AA194">
            <v>150410</v>
          </cell>
        </row>
        <row r="195">
          <cell r="B195" t="str">
            <v>2 -  DEDUÇÕES DA RECEITA    (2.1)</v>
          </cell>
          <cell r="G195">
            <v>3457.3679999999999</v>
          </cell>
          <cell r="H195">
            <v>4628.9354999999996</v>
          </cell>
          <cell r="I195">
            <v>4958.6204999999991</v>
          </cell>
          <cell r="J195">
            <v>10276.406999999999</v>
          </cell>
          <cell r="K195">
            <v>10671.801726600001</v>
          </cell>
          <cell r="L195">
            <v>11063.396787475691</v>
          </cell>
          <cell r="M195">
            <v>19190.083929921766</v>
          </cell>
          <cell r="N195">
            <v>19875.150918454288</v>
          </cell>
          <cell r="O195">
            <v>20176.792090872506</v>
          </cell>
          <cell r="P195">
            <v>20492.178975732942</v>
          </cell>
          <cell r="Q195">
            <v>20764.173369687582</v>
          </cell>
          <cell r="R195">
            <v>21070.297136974208</v>
          </cell>
          <cell r="S195">
            <v>21381.163815274434</v>
          </cell>
          <cell r="T195">
            <v>21696.382859184665</v>
          </cell>
          <cell r="U195">
            <v>22016.078437116201</v>
          </cell>
          <cell r="V195">
            <v>22340.208950453693</v>
          </cell>
          <cell r="W195">
            <v>22938.658898571306</v>
          </cell>
          <cell r="X195">
            <v>23661.514035848195</v>
          </cell>
          <cell r="Y195">
            <v>24011.570846923642</v>
          </cell>
          <cell r="Z195">
            <v>24366.851272331354</v>
          </cell>
          <cell r="AA195">
            <v>349037.6350514224</v>
          </cell>
        </row>
        <row r="196">
          <cell r="B196" t="str">
            <v>2.1 - Tributos sobre Faturamento    (2.1.1+ .... + 2.1.4)</v>
          </cell>
          <cell r="G196">
            <v>3457.3679999999999</v>
          </cell>
          <cell r="H196">
            <v>4628.9354999999996</v>
          </cell>
          <cell r="I196">
            <v>4958.6204999999991</v>
          </cell>
          <cell r="J196">
            <v>10276.406999999999</v>
          </cell>
          <cell r="K196">
            <v>10671.801726600001</v>
          </cell>
          <cell r="L196">
            <v>11063.396787475691</v>
          </cell>
          <cell r="M196">
            <v>19190.083929921766</v>
          </cell>
          <cell r="N196">
            <v>19875.150918454288</v>
          </cell>
          <cell r="O196">
            <v>20176.792090872506</v>
          </cell>
          <cell r="P196">
            <v>20492.178975732942</v>
          </cell>
          <cell r="Q196">
            <v>20764.173369687582</v>
          </cell>
          <cell r="R196">
            <v>21070.297136974208</v>
          </cell>
          <cell r="S196">
            <v>21381.163815274434</v>
          </cell>
          <cell r="T196">
            <v>21696.382859184665</v>
          </cell>
          <cell r="U196">
            <v>22016.078437116201</v>
          </cell>
          <cell r="V196">
            <v>22340.208950453693</v>
          </cell>
          <cell r="W196">
            <v>22938.658898571306</v>
          </cell>
          <cell r="X196">
            <v>23661.514035848195</v>
          </cell>
          <cell r="Y196">
            <v>24011.570846923642</v>
          </cell>
          <cell r="Z196">
            <v>24366.851272331354</v>
          </cell>
          <cell r="AA196">
            <v>349037.6350514224</v>
          </cell>
        </row>
        <row r="197">
          <cell r="B197" t="str">
            <v>2.1.1 - I.S.S    (transp. Qd  1.3.)</v>
          </cell>
          <cell r="G197">
            <v>1487.04</v>
          </cell>
          <cell r="H197">
            <v>1990.94</v>
          </cell>
          <cell r="I197">
            <v>2132.7399999999998</v>
          </cell>
          <cell r="J197">
            <v>4419.96</v>
          </cell>
          <cell r="K197">
            <v>4590.0222480000002</v>
          </cell>
          <cell r="L197">
            <v>4804.4389424027304</v>
          </cell>
          <cell r="M197">
            <v>11003.362572695711</v>
          </cell>
          <cell r="N197">
            <v>11432.445212979357</v>
          </cell>
          <cell r="O197">
            <v>11606.78363634249</v>
          </cell>
          <cell r="P197">
            <v>11789.067558227134</v>
          </cell>
          <cell r="Q197">
            <v>11946.269115426347</v>
          </cell>
          <cell r="R197">
            <v>12123.198634089138</v>
          </cell>
          <cell r="S197">
            <v>12302.869719811812</v>
          </cell>
          <cell r="T197">
            <v>12485.056623806166</v>
          </cell>
          <cell r="U197">
            <v>12669.831119720349</v>
          </cell>
          <cell r="V197">
            <v>12857.169162111961</v>
          </cell>
          <cell r="W197">
            <v>13203.073351775321</v>
          </cell>
          <cell r="X197">
            <v>13620.888055403582</v>
          </cell>
          <cell r="Y197">
            <v>13823.212397065688</v>
          </cell>
          <cell r="Z197">
            <v>14028.55616897766</v>
          </cell>
          <cell r="AA197">
            <v>194316.92451883544</v>
          </cell>
        </row>
        <row r="198">
          <cell r="B198" t="str">
            <v>2.1.2 - Cofins    (transp. Qd 1.3.)</v>
          </cell>
          <cell r="G198">
            <v>1487.04</v>
          </cell>
          <cell r="H198">
            <v>1990.94</v>
          </cell>
          <cell r="I198">
            <v>2132.7399999999998</v>
          </cell>
          <cell r="J198">
            <v>4419.96</v>
          </cell>
          <cell r="K198">
            <v>4590.0222480000002</v>
          </cell>
          <cell r="L198">
            <v>4732.557427370356</v>
          </cell>
          <cell r="M198">
            <v>6741.3396808666266</v>
          </cell>
          <cell r="N198">
            <v>6924.6911277876143</v>
          </cell>
          <cell r="O198">
            <v>7029.3181818054927</v>
          </cell>
          <cell r="P198">
            <v>7138.7125349362805</v>
          </cell>
          <cell r="Q198">
            <v>7233.0574692558084</v>
          </cell>
          <cell r="R198">
            <v>7339.2391804534827</v>
          </cell>
          <cell r="S198">
            <v>7447.0658318870856</v>
          </cell>
          <cell r="T198">
            <v>7556.401974283699</v>
          </cell>
          <cell r="U198">
            <v>7667.2906718322083</v>
          </cell>
          <cell r="V198">
            <v>7779.7174972671764</v>
          </cell>
          <cell r="W198">
            <v>7987.2840110651914</v>
          </cell>
          <cell r="X198">
            <v>8237.9968332421486</v>
          </cell>
          <cell r="Y198">
            <v>8359.4154382394117</v>
          </cell>
          <cell r="Z198">
            <v>8482.6457013865966</v>
          </cell>
          <cell r="AA198">
            <v>125277.43580967917</v>
          </cell>
        </row>
        <row r="199">
          <cell r="B199" t="str">
            <v>2.1.3 - Pis / Pasep    (transp. Qd 1.3.)</v>
          </cell>
          <cell r="G199">
            <v>483.28799999999995</v>
          </cell>
          <cell r="H199">
            <v>647.05549999999994</v>
          </cell>
          <cell r="I199">
            <v>693.14049999999997</v>
          </cell>
          <cell r="J199">
            <v>1436.4869999999999</v>
          </cell>
          <cell r="K199">
            <v>1491.7572306</v>
          </cell>
          <cell r="L199">
            <v>1526.400417702605</v>
          </cell>
          <cell r="M199">
            <v>1445.381676359428</v>
          </cell>
          <cell r="N199">
            <v>1518.0145776873164</v>
          </cell>
          <cell r="O199">
            <v>1540.6902727245233</v>
          </cell>
          <cell r="P199">
            <v>1564.3988825695271</v>
          </cell>
          <cell r="Q199">
            <v>1584.8467850054251</v>
          </cell>
          <cell r="R199">
            <v>1607.8593224315878</v>
          </cell>
          <cell r="S199">
            <v>1631.2282635755355</v>
          </cell>
          <cell r="T199">
            <v>1654.9242610948011</v>
          </cell>
          <cell r="U199">
            <v>1678.9566455636455</v>
          </cell>
          <cell r="V199">
            <v>1703.3222910745549</v>
          </cell>
          <cell r="W199">
            <v>1748.3015357307916</v>
          </cell>
          <cell r="X199">
            <v>1802.629147202465</v>
          </cell>
          <cell r="Y199">
            <v>1828.9430116185392</v>
          </cell>
          <cell r="Z199">
            <v>1855.6494019670954</v>
          </cell>
          <cell r="AA199">
            <v>29443.274722907838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70894.631999999998</v>
          </cell>
          <cell r="H201">
            <v>94918.064500000008</v>
          </cell>
          <cell r="I201">
            <v>101678.3795</v>
          </cell>
          <cell r="J201">
            <v>210721.59299999999</v>
          </cell>
          <cell r="K201">
            <v>218829.31067339997</v>
          </cell>
          <cell r="L201">
            <v>223767.43670523274</v>
          </cell>
          <cell r="M201">
            <v>211326.32781768253</v>
          </cell>
          <cell r="N201">
            <v>213665.55334113285</v>
          </cell>
          <cell r="O201">
            <v>216852.48063597726</v>
          </cell>
          <cell r="P201">
            <v>220184.57218880972</v>
          </cell>
          <cell r="Q201">
            <v>223058.40893883933</v>
          </cell>
          <cell r="R201">
            <v>226292.67554480856</v>
          </cell>
          <cell r="S201">
            <v>229577.03058096179</v>
          </cell>
          <cell r="T201">
            <v>232907.34961693865</v>
          </cell>
          <cell r="U201">
            <v>236284.94395729079</v>
          </cell>
          <cell r="V201">
            <v>239709.37429178553</v>
          </cell>
          <cell r="W201">
            <v>246030.80813693508</v>
          </cell>
          <cell r="X201">
            <v>253666.04707222339</v>
          </cell>
          <cell r="Y201">
            <v>257364.27709439013</v>
          </cell>
          <cell r="Z201">
            <v>261117.67210722182</v>
          </cell>
          <cell r="AA201">
            <v>4188846.9377036304</v>
          </cell>
        </row>
        <row r="202">
          <cell r="B202" t="str">
            <v>4 -  DESPESAS    (4.1)</v>
          </cell>
          <cell r="G202">
            <v>56958.214179615381</v>
          </cell>
          <cell r="H202">
            <v>78419.906818825373</v>
          </cell>
          <cell r="I202">
            <v>89364.985024705675</v>
          </cell>
          <cell r="J202">
            <v>101777.0051740217</v>
          </cell>
          <cell r="K202">
            <v>106500.71432268093</v>
          </cell>
          <cell r="L202">
            <v>108759.88472509553</v>
          </cell>
          <cell r="M202">
            <v>104284.7709688094</v>
          </cell>
          <cell r="N202">
            <v>101727.72783768243</v>
          </cell>
          <cell r="O202">
            <v>105144.03123900748</v>
          </cell>
          <cell r="P202">
            <v>108712.23716354033</v>
          </cell>
          <cell r="Q202">
            <v>119029.31275247855</v>
          </cell>
          <cell r="R202">
            <v>119113.69745930994</v>
          </cell>
          <cell r="S202">
            <v>119047.71608359212</v>
          </cell>
          <cell r="T202">
            <v>120652.59866587407</v>
          </cell>
          <cell r="U202">
            <v>125257.38797551821</v>
          </cell>
          <cell r="V202">
            <v>137025.23193219703</v>
          </cell>
          <cell r="W202">
            <v>147601.54451624458</v>
          </cell>
          <cell r="X202">
            <v>152614.86723866261</v>
          </cell>
          <cell r="Y202">
            <v>162776.11761464371</v>
          </cell>
          <cell r="Z202">
            <v>190844.88185366627</v>
          </cell>
          <cell r="AA202">
            <v>2355612.8335461714</v>
          </cell>
        </row>
        <row r="203">
          <cell r="B203" t="str">
            <v>4.1 - Operacionais    (4.1.1+ .... + 4.1.10)</v>
          </cell>
          <cell r="G203">
            <v>56958.214179615381</v>
          </cell>
          <cell r="H203">
            <v>78419.906818825373</v>
          </cell>
          <cell r="I203">
            <v>89364.985024705675</v>
          </cell>
          <cell r="J203">
            <v>101777.0051740217</v>
          </cell>
          <cell r="K203">
            <v>106500.71432268093</v>
          </cell>
          <cell r="L203">
            <v>108759.88472509553</v>
          </cell>
          <cell r="M203">
            <v>104284.7709688094</v>
          </cell>
          <cell r="N203">
            <v>101727.72783768243</v>
          </cell>
          <cell r="O203">
            <v>105144.03123900748</v>
          </cell>
          <cell r="P203">
            <v>108712.23716354033</v>
          </cell>
          <cell r="Q203">
            <v>119029.31275247855</v>
          </cell>
          <cell r="R203">
            <v>119113.69745930994</v>
          </cell>
          <cell r="S203">
            <v>119047.71608359212</v>
          </cell>
          <cell r="T203">
            <v>120652.59866587407</v>
          </cell>
          <cell r="U203">
            <v>125257.38797551821</v>
          </cell>
          <cell r="V203">
            <v>137025.23193219703</v>
          </cell>
          <cell r="W203">
            <v>147601.54451624458</v>
          </cell>
          <cell r="X203">
            <v>152614.86723866261</v>
          </cell>
          <cell r="Y203">
            <v>162776.11761464371</v>
          </cell>
          <cell r="Z203">
            <v>190844.88185366627</v>
          </cell>
          <cell r="AA203">
            <v>2355612.8335461714</v>
          </cell>
        </row>
        <row r="204">
          <cell r="B204" t="str">
            <v>4.1.1  -  Pessoal e Administradores    (Transp. Qd. 1.3.)</v>
          </cell>
          <cell r="G204">
            <v>20034</v>
          </cell>
          <cell r="H204">
            <v>27971</v>
          </cell>
          <cell r="I204">
            <v>31249</v>
          </cell>
          <cell r="J204">
            <v>34297</v>
          </cell>
          <cell r="K204">
            <v>34048</v>
          </cell>
          <cell r="L204">
            <v>34047</v>
          </cell>
          <cell r="M204">
            <v>34048</v>
          </cell>
          <cell r="N204">
            <v>34047</v>
          </cell>
          <cell r="O204">
            <v>34048</v>
          </cell>
          <cell r="P204">
            <v>34047</v>
          </cell>
          <cell r="Q204">
            <v>34048</v>
          </cell>
          <cell r="R204">
            <v>34047</v>
          </cell>
          <cell r="S204">
            <v>34048</v>
          </cell>
          <cell r="T204">
            <v>34047</v>
          </cell>
          <cell r="U204">
            <v>34048</v>
          </cell>
          <cell r="V204">
            <v>34047</v>
          </cell>
          <cell r="W204">
            <v>34047</v>
          </cell>
          <cell r="X204">
            <v>34047</v>
          </cell>
          <cell r="Y204">
            <v>34047</v>
          </cell>
          <cell r="Z204">
            <v>34047</v>
          </cell>
          <cell r="AA204">
            <v>658309</v>
          </cell>
        </row>
        <row r="205">
          <cell r="B205" t="str">
            <v>4.1.2  -  Conservação de Rotina    (Transp. Qd. 1.3.)</v>
          </cell>
          <cell r="G205">
            <v>2691</v>
          </cell>
          <cell r="H205">
            <v>5382</v>
          </cell>
          <cell r="I205">
            <v>5457</v>
          </cell>
          <cell r="J205">
            <v>5560</v>
          </cell>
          <cell r="K205">
            <v>6466</v>
          </cell>
          <cell r="L205">
            <v>6466</v>
          </cell>
          <cell r="M205">
            <v>6466</v>
          </cell>
          <cell r="N205">
            <v>6466</v>
          </cell>
          <cell r="O205">
            <v>6997</v>
          </cell>
          <cell r="P205">
            <v>6997</v>
          </cell>
          <cell r="Q205">
            <v>6997</v>
          </cell>
          <cell r="R205">
            <v>6997</v>
          </cell>
          <cell r="S205">
            <v>6997</v>
          </cell>
          <cell r="T205">
            <v>6997</v>
          </cell>
          <cell r="U205">
            <v>6997</v>
          </cell>
          <cell r="V205">
            <v>6997</v>
          </cell>
          <cell r="W205">
            <v>6997</v>
          </cell>
          <cell r="X205">
            <v>6997</v>
          </cell>
          <cell r="Y205">
            <v>6997</v>
          </cell>
          <cell r="Z205">
            <v>6997</v>
          </cell>
          <cell r="AA205">
            <v>128918</v>
          </cell>
        </row>
        <row r="206">
          <cell r="B206" t="str">
            <v>4.1.3  -  Consumo    (Transp. Qd. 1.3.)</v>
          </cell>
          <cell r="G206">
            <v>925</v>
          </cell>
          <cell r="H206">
            <v>987</v>
          </cell>
          <cell r="I206">
            <v>1000</v>
          </cell>
          <cell r="J206">
            <v>1135</v>
          </cell>
          <cell r="K206">
            <v>1135</v>
          </cell>
          <cell r="L206">
            <v>1135</v>
          </cell>
          <cell r="M206">
            <v>1135</v>
          </cell>
          <cell r="N206">
            <v>1135</v>
          </cell>
          <cell r="O206">
            <v>1135</v>
          </cell>
          <cell r="P206">
            <v>1135</v>
          </cell>
          <cell r="Q206">
            <v>1135</v>
          </cell>
          <cell r="R206">
            <v>1135</v>
          </cell>
          <cell r="S206">
            <v>1135</v>
          </cell>
          <cell r="T206">
            <v>1135</v>
          </cell>
          <cell r="U206">
            <v>1135</v>
          </cell>
          <cell r="V206">
            <v>1135</v>
          </cell>
          <cell r="W206">
            <v>1135</v>
          </cell>
          <cell r="X206">
            <v>1135</v>
          </cell>
          <cell r="Y206">
            <v>1135</v>
          </cell>
          <cell r="Z206">
            <v>1135</v>
          </cell>
          <cell r="AA206">
            <v>22207</v>
          </cell>
        </row>
        <row r="207">
          <cell r="B207" t="str">
            <v>4.1.4  -  Transportes    (Transp. Qd. 1.3.)</v>
          </cell>
          <cell r="G207">
            <v>2399</v>
          </cell>
          <cell r="H207">
            <v>4565</v>
          </cell>
          <cell r="I207">
            <v>4981</v>
          </cell>
          <cell r="J207">
            <v>5230</v>
          </cell>
          <cell r="K207">
            <v>5306</v>
          </cell>
          <cell r="L207">
            <v>5307</v>
          </cell>
          <cell r="M207">
            <v>5306</v>
          </cell>
          <cell r="N207">
            <v>5307</v>
          </cell>
          <cell r="O207">
            <v>5306</v>
          </cell>
          <cell r="P207">
            <v>5307</v>
          </cell>
          <cell r="Q207">
            <v>5306</v>
          </cell>
          <cell r="R207">
            <v>5307</v>
          </cell>
          <cell r="S207">
            <v>5306</v>
          </cell>
          <cell r="T207">
            <v>5307</v>
          </cell>
          <cell r="U207">
            <v>5306</v>
          </cell>
          <cell r="V207">
            <v>5307</v>
          </cell>
          <cell r="W207">
            <v>5306</v>
          </cell>
          <cell r="X207">
            <v>5307</v>
          </cell>
          <cell r="Y207">
            <v>5306</v>
          </cell>
          <cell r="Z207">
            <v>5306</v>
          </cell>
          <cell r="AA207">
            <v>102078</v>
          </cell>
        </row>
        <row r="208">
          <cell r="B208" t="str">
            <v>4.1.5  -  Diversas    (Transp. Qd. 1.3.)</v>
          </cell>
          <cell r="G208">
            <v>3376</v>
          </cell>
          <cell r="H208">
            <v>4638</v>
          </cell>
          <cell r="I208">
            <v>4059</v>
          </cell>
          <cell r="J208">
            <v>2441</v>
          </cell>
          <cell r="K208">
            <v>1745</v>
          </cell>
          <cell r="L208">
            <v>1745</v>
          </cell>
          <cell r="M208">
            <v>1745</v>
          </cell>
          <cell r="N208">
            <v>1745</v>
          </cell>
          <cell r="O208">
            <v>1745</v>
          </cell>
          <cell r="P208">
            <v>1745</v>
          </cell>
          <cell r="Q208">
            <v>1745</v>
          </cell>
          <cell r="R208">
            <v>1745</v>
          </cell>
          <cell r="S208">
            <v>1745</v>
          </cell>
          <cell r="T208">
            <v>1745</v>
          </cell>
          <cell r="U208">
            <v>1745</v>
          </cell>
          <cell r="V208">
            <v>1745</v>
          </cell>
          <cell r="W208">
            <v>1745</v>
          </cell>
          <cell r="X208">
            <v>1745</v>
          </cell>
          <cell r="Y208">
            <v>1745</v>
          </cell>
          <cell r="Z208">
            <v>1745</v>
          </cell>
          <cell r="AA208">
            <v>42434</v>
          </cell>
        </row>
        <row r="209">
          <cell r="B209" t="str">
            <v>4.1.6  -  Depreciação/Amortização    (Transp. Qd. 1.3.)</v>
          </cell>
          <cell r="G209">
            <v>2664.2541796153846</v>
          </cell>
          <cell r="H209">
            <v>9402.0968188253628</v>
          </cell>
          <cell r="I209">
            <v>17123.475024705673</v>
          </cell>
          <cell r="J209">
            <v>24333.665174021691</v>
          </cell>
          <cell r="K209">
            <v>28827.280950680914</v>
          </cell>
          <cell r="L209">
            <v>30952.55972031429</v>
          </cell>
          <cell r="M209">
            <v>32879.566282379776</v>
          </cell>
          <cell r="N209">
            <v>34592.2279404664</v>
          </cell>
          <cell r="O209">
            <v>37253.858743852506</v>
          </cell>
          <cell r="P209">
            <v>40757.640315254546</v>
          </cell>
          <cell r="Q209">
            <v>42325.252897664504</v>
          </cell>
          <cell r="R209">
            <v>40618.408278856456</v>
          </cell>
          <cell r="S209">
            <v>40461.570251705038</v>
          </cell>
          <cell r="T209">
            <v>41994.086691590368</v>
          </cell>
          <cell r="U209">
            <v>46516.957303686017</v>
          </cell>
          <cell r="V209">
            <v>58215.344434929844</v>
          </cell>
          <cell r="W209">
            <v>68605.060505179383</v>
          </cell>
          <cell r="X209">
            <v>73382.640405420461</v>
          </cell>
          <cell r="Y209">
            <v>83447.442176404293</v>
          </cell>
          <cell r="Z209">
            <v>111414.94615227968</v>
          </cell>
          <cell r="AA209">
            <v>865768.33424783242</v>
          </cell>
        </row>
        <row r="210">
          <cell r="B210" t="str">
            <v>4.1.7  -  Seguros    (transp. Qd 1.3.)</v>
          </cell>
          <cell r="G210">
            <v>910</v>
          </cell>
          <cell r="H210">
            <v>910</v>
          </cell>
          <cell r="I210">
            <v>910</v>
          </cell>
          <cell r="J210">
            <v>910</v>
          </cell>
          <cell r="K210">
            <v>910</v>
          </cell>
          <cell r="L210">
            <v>910</v>
          </cell>
          <cell r="M210">
            <v>910</v>
          </cell>
          <cell r="N210">
            <v>910</v>
          </cell>
          <cell r="O210">
            <v>910</v>
          </cell>
          <cell r="P210">
            <v>910</v>
          </cell>
          <cell r="Q210">
            <v>910</v>
          </cell>
          <cell r="R210">
            <v>910</v>
          </cell>
          <cell r="S210">
            <v>910</v>
          </cell>
          <cell r="T210">
            <v>910</v>
          </cell>
          <cell r="U210">
            <v>910</v>
          </cell>
          <cell r="V210">
            <v>910</v>
          </cell>
          <cell r="W210">
            <v>910</v>
          </cell>
          <cell r="X210">
            <v>910</v>
          </cell>
          <cell r="Y210">
            <v>910</v>
          </cell>
          <cell r="Z210">
            <v>910</v>
          </cell>
          <cell r="AA210">
            <v>18200</v>
          </cell>
        </row>
        <row r="211">
          <cell r="B211" t="str">
            <v xml:space="preserve">4.1.8  -  Garantias  (transp. Qd 1.3.)  </v>
          </cell>
          <cell r="G211">
            <v>2478</v>
          </cell>
          <cell r="H211">
            <v>2328</v>
          </cell>
          <cell r="I211">
            <v>2136</v>
          </cell>
          <cell r="J211">
            <v>1990</v>
          </cell>
          <cell r="K211">
            <v>1928</v>
          </cell>
          <cell r="L211">
            <v>1902</v>
          </cell>
          <cell r="M211">
            <v>1873</v>
          </cell>
          <cell r="N211">
            <v>1843</v>
          </cell>
          <cell r="O211">
            <v>1804</v>
          </cell>
          <cell r="P211">
            <v>1759</v>
          </cell>
          <cell r="Q211">
            <v>1734</v>
          </cell>
          <cell r="R211">
            <v>1683</v>
          </cell>
          <cell r="S211">
            <v>1666</v>
          </cell>
          <cell r="T211">
            <v>1629</v>
          </cell>
          <cell r="U211">
            <v>1600</v>
          </cell>
          <cell r="V211">
            <v>1557</v>
          </cell>
          <cell r="W211">
            <v>1537</v>
          </cell>
          <cell r="X211">
            <v>1521</v>
          </cell>
          <cell r="Y211">
            <v>1497</v>
          </cell>
          <cell r="Z211">
            <v>1467</v>
          </cell>
          <cell r="AA211">
            <v>35932</v>
          </cell>
        </row>
        <row r="212">
          <cell r="B212" t="str">
            <v xml:space="preserve">4.1.9  -  Parc.Variável da Concessão   </v>
          </cell>
          <cell r="G212">
            <v>2230.56</v>
          </cell>
          <cell r="H212">
            <v>2986.41</v>
          </cell>
          <cell r="I212">
            <v>3199.11</v>
          </cell>
          <cell r="J212">
            <v>6629.94</v>
          </cell>
          <cell r="K212">
            <v>6885.0333720000008</v>
          </cell>
          <cell r="L212">
            <v>7044.9250047812529</v>
          </cell>
          <cell r="M212">
            <v>6915.4923524281276</v>
          </cell>
          <cell r="N212">
            <v>7006.221127787614</v>
          </cell>
          <cell r="O212">
            <v>7110.8781818054922</v>
          </cell>
          <cell r="P212">
            <v>7220.3025349362797</v>
          </cell>
          <cell r="Q212">
            <v>7314.6774692558083</v>
          </cell>
          <cell r="R212">
            <v>7420.8891804534815</v>
          </cell>
          <cell r="S212">
            <v>7528.7458318870858</v>
          </cell>
          <cell r="T212">
            <v>7638.1119742837</v>
          </cell>
          <cell r="U212">
            <v>7749.0306718322099</v>
          </cell>
          <cell r="V212">
            <v>7861.4874972671769</v>
          </cell>
          <cell r="W212">
            <v>8069.0840110651907</v>
          </cell>
          <cell r="X212">
            <v>8319.8268332421449</v>
          </cell>
          <cell r="Y212">
            <v>8441.2754382394123</v>
          </cell>
          <cell r="Z212">
            <v>8564.5357013865942</v>
          </cell>
          <cell r="AA212">
            <v>136136.53718265161</v>
          </cell>
        </row>
        <row r="213">
          <cell r="B213" t="str">
            <v xml:space="preserve">4.1.10 - Parcela Fixa da Concessão   </v>
          </cell>
          <cell r="G213">
            <v>19250.400000000001</v>
          </cell>
          <cell r="H213">
            <v>19250.400000000001</v>
          </cell>
          <cell r="I213">
            <v>19250.400000000001</v>
          </cell>
          <cell r="J213">
            <v>19250.400000000001</v>
          </cell>
          <cell r="K213">
            <v>19250.400000000001</v>
          </cell>
          <cell r="L213">
            <v>19250.400000000001</v>
          </cell>
          <cell r="M213">
            <v>13006.712334001502</v>
          </cell>
          <cell r="N213">
            <v>8676.2787694284016</v>
          </cell>
          <cell r="O213">
            <v>8834.294313349501</v>
          </cell>
          <cell r="P213">
            <v>8834.294313349501</v>
          </cell>
          <cell r="Q213">
            <v>17514.382385558252</v>
          </cell>
          <cell r="R213">
            <v>19250.400000000001</v>
          </cell>
          <cell r="S213">
            <v>19250.400000000001</v>
          </cell>
          <cell r="T213">
            <v>19250.400000000001</v>
          </cell>
          <cell r="U213">
            <v>19250.400000000001</v>
          </cell>
          <cell r="V213">
            <v>19250.400000000001</v>
          </cell>
          <cell r="W213">
            <v>19250.400000000001</v>
          </cell>
          <cell r="X213">
            <v>19250.400000000001</v>
          </cell>
          <cell r="Y213">
            <v>19250.400000000001</v>
          </cell>
          <cell r="Z213">
            <v>19258.400000000001</v>
          </cell>
          <cell r="AA213">
            <v>345629.9621156872</v>
          </cell>
        </row>
        <row r="214">
          <cell r="B214" t="str">
            <v>5 -  RESULTADO BRUTO OPERACIONAL     (3 - 4)</v>
          </cell>
          <cell r="G214">
            <v>13936.417820384617</v>
          </cell>
          <cell r="H214">
            <v>16498.157681174634</v>
          </cell>
          <cell r="I214">
            <v>12313.394475294321</v>
          </cell>
          <cell r="J214">
            <v>108944.58782597829</v>
          </cell>
          <cell r="K214">
            <v>112328.59635071905</v>
          </cell>
          <cell r="L214">
            <v>115007.55198013721</v>
          </cell>
          <cell r="M214">
            <v>107041.55684887312</v>
          </cell>
          <cell r="N214">
            <v>111937.82550345043</v>
          </cell>
          <cell r="O214">
            <v>111708.44939696978</v>
          </cell>
          <cell r="P214">
            <v>111472.33502526939</v>
          </cell>
          <cell r="Q214">
            <v>104029.09618636078</v>
          </cell>
          <cell r="R214">
            <v>107178.97808549862</v>
          </cell>
          <cell r="S214">
            <v>110529.31449736966</v>
          </cell>
          <cell r="T214">
            <v>112254.75095106458</v>
          </cell>
          <cell r="U214">
            <v>111027.55598177257</v>
          </cell>
          <cell r="V214">
            <v>102684.1423595885</v>
          </cell>
          <cell r="W214">
            <v>98429.263620690501</v>
          </cell>
          <cell r="X214">
            <v>101051.17983356077</v>
          </cell>
          <cell r="Y214">
            <v>94588.15947974642</v>
          </cell>
          <cell r="Z214">
            <v>70272.790253555548</v>
          </cell>
          <cell r="AA214">
            <v>1833234.104157459</v>
          </cell>
        </row>
        <row r="215">
          <cell r="B215" t="str">
            <v>6 -  RESULTADO FINANCEIRO    (6.1)</v>
          </cell>
          <cell r="G215">
            <v>367</v>
          </cell>
          <cell r="H215">
            <v>482</v>
          </cell>
          <cell r="I215">
            <v>763</v>
          </cell>
          <cell r="J215">
            <v>1066</v>
          </cell>
          <cell r="K215">
            <v>1166</v>
          </cell>
          <cell r="L215">
            <v>1187</v>
          </cell>
          <cell r="M215">
            <v>1210</v>
          </cell>
          <cell r="N215">
            <v>1233</v>
          </cell>
          <cell r="O215">
            <v>1256</v>
          </cell>
          <cell r="P215">
            <v>1280</v>
          </cell>
          <cell r="Q215">
            <v>1301</v>
          </cell>
          <cell r="R215">
            <v>1321</v>
          </cell>
          <cell r="S215">
            <v>1343</v>
          </cell>
          <cell r="T215">
            <v>1364</v>
          </cell>
          <cell r="U215">
            <v>1386</v>
          </cell>
          <cell r="V215">
            <v>1409</v>
          </cell>
          <cell r="W215">
            <v>1432</v>
          </cell>
          <cell r="X215">
            <v>1455</v>
          </cell>
          <cell r="Y215">
            <v>1478</v>
          </cell>
          <cell r="Z215">
            <v>1502.0000000000002</v>
          </cell>
          <cell r="AA215">
            <v>24001</v>
          </cell>
        </row>
        <row r="216">
          <cell r="B216" t="str">
            <v>6.1 - Receitas    (Transp. Qd. 2B)</v>
          </cell>
          <cell r="G216">
            <v>367</v>
          </cell>
          <cell r="H216">
            <v>482</v>
          </cell>
          <cell r="I216">
            <v>763</v>
          </cell>
          <cell r="J216">
            <v>1066</v>
          </cell>
          <cell r="K216">
            <v>1166</v>
          </cell>
          <cell r="L216">
            <v>1187</v>
          </cell>
          <cell r="M216">
            <v>1210</v>
          </cell>
          <cell r="N216">
            <v>1233</v>
          </cell>
          <cell r="O216">
            <v>1256</v>
          </cell>
          <cell r="P216">
            <v>1280</v>
          </cell>
          <cell r="Q216">
            <v>1301</v>
          </cell>
          <cell r="R216">
            <v>1321</v>
          </cell>
          <cell r="S216">
            <v>1343</v>
          </cell>
          <cell r="T216">
            <v>1364</v>
          </cell>
          <cell r="U216">
            <v>1386</v>
          </cell>
          <cell r="V216">
            <v>1409</v>
          </cell>
          <cell r="W216">
            <v>1432</v>
          </cell>
          <cell r="X216">
            <v>1455</v>
          </cell>
          <cell r="Y216">
            <v>1478</v>
          </cell>
          <cell r="Z216">
            <v>1502.0000000000002</v>
          </cell>
          <cell r="AA216">
            <v>24001</v>
          </cell>
        </row>
        <row r="217">
          <cell r="B217" t="str">
            <v>7 -  RESULTADO OPERACIONAL    (5 + 6)</v>
          </cell>
          <cell r="G217">
            <v>14303.417820384617</v>
          </cell>
          <cell r="H217">
            <v>16980.157681174634</v>
          </cell>
          <cell r="I217">
            <v>13076.394475294321</v>
          </cell>
          <cell r="J217">
            <v>110010.58782597829</v>
          </cell>
          <cell r="K217">
            <v>113494.59635071905</v>
          </cell>
          <cell r="L217">
            <v>116194.55198013721</v>
          </cell>
          <cell r="M217">
            <v>108251.55684887312</v>
          </cell>
          <cell r="N217">
            <v>113170.82550345043</v>
          </cell>
          <cell r="O217">
            <v>112964.44939696978</v>
          </cell>
          <cell r="P217">
            <v>112752.33502526939</v>
          </cell>
          <cell r="Q217">
            <v>105330.09618636078</v>
          </cell>
          <cell r="R217">
            <v>108499.97808549862</v>
          </cell>
          <cell r="S217">
            <v>111872.31449736966</v>
          </cell>
          <cell r="T217">
            <v>113618.75095106458</v>
          </cell>
          <cell r="U217">
            <v>112413.55598177257</v>
          </cell>
          <cell r="V217">
            <v>104093.1423595885</v>
          </cell>
          <cell r="W217">
            <v>99861.263620690501</v>
          </cell>
          <cell r="X217">
            <v>102506.17983356077</v>
          </cell>
          <cell r="Y217">
            <v>96066.15947974642</v>
          </cell>
          <cell r="Z217">
            <v>71774.790253555548</v>
          </cell>
          <cell r="AA217">
            <v>1857235.104157459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14303.417820384617</v>
          </cell>
          <cell r="H219">
            <v>16980.157681174634</v>
          </cell>
          <cell r="I219">
            <v>13076.394475294321</v>
          </cell>
          <cell r="J219">
            <v>110010.58782597829</v>
          </cell>
          <cell r="K219">
            <v>113494.59635071905</v>
          </cell>
          <cell r="L219">
            <v>116194.55198013721</v>
          </cell>
          <cell r="M219">
            <v>108251.55684887312</v>
          </cell>
          <cell r="N219">
            <v>113170.82550345043</v>
          </cell>
          <cell r="O219">
            <v>112964.44939696978</v>
          </cell>
          <cell r="P219">
            <v>112752.33502526939</v>
          </cell>
          <cell r="Q219">
            <v>105330.09618636078</v>
          </cell>
          <cell r="R219">
            <v>108499.97808549862</v>
          </cell>
          <cell r="S219">
            <v>111872.31449736966</v>
          </cell>
          <cell r="T219">
            <v>113618.75095106458</v>
          </cell>
          <cell r="U219">
            <v>112413.55598177257</v>
          </cell>
          <cell r="V219">
            <v>104093.1423595885</v>
          </cell>
          <cell r="W219">
            <v>99861.263620690501</v>
          </cell>
          <cell r="X219">
            <v>102506.17983356077</v>
          </cell>
          <cell r="Y219">
            <v>96066.15947974642</v>
          </cell>
          <cell r="Z219">
            <v>71774.790253555548</v>
          </cell>
          <cell r="AA219">
            <v>1857235.104157459</v>
          </cell>
        </row>
        <row r="220">
          <cell r="B220" t="str">
            <v>10- CONTRIBUIÇÃO SOCIAL (Legislação vigente)</v>
          </cell>
          <cell r="G220">
            <v>1145.0414256307693</v>
          </cell>
          <cell r="H220">
            <v>1358.4126144939717</v>
          </cell>
          <cell r="I220">
            <v>1046.1115580235455</v>
          </cell>
          <cell r="J220">
            <v>8800.8470260782669</v>
          </cell>
          <cell r="K220">
            <v>9079.5677080575279</v>
          </cell>
          <cell r="L220">
            <v>9295.5641584109708</v>
          </cell>
          <cell r="M220">
            <v>8660.1245479098488</v>
          </cell>
          <cell r="N220">
            <v>9053.6660402760353</v>
          </cell>
          <cell r="O220">
            <v>9037.1559517575788</v>
          </cell>
          <cell r="P220">
            <v>9020.1868020215516</v>
          </cell>
          <cell r="Q220">
            <v>8426.4076949088612</v>
          </cell>
          <cell r="R220">
            <v>8679.9982468398866</v>
          </cell>
          <cell r="S220">
            <v>8949.7851597895751</v>
          </cell>
          <cell r="T220">
            <v>9089.500076085169</v>
          </cell>
          <cell r="U220">
            <v>8993.084478541803</v>
          </cell>
          <cell r="V220">
            <v>8327.4513887670819</v>
          </cell>
          <cell r="W220">
            <v>7988.9010896552427</v>
          </cell>
          <cell r="X220">
            <v>8200.4943866848607</v>
          </cell>
          <cell r="Y220">
            <v>7685.29275837971</v>
          </cell>
          <cell r="Z220">
            <v>5741.9832202844409</v>
          </cell>
          <cell r="AA220">
            <v>148579.57633259665</v>
          </cell>
        </row>
        <row r="221">
          <cell r="B221" t="str">
            <v>11- RESULTADO ANTES IMPOSTO DE RENDA    (9 - 10)</v>
          </cell>
          <cell r="G221">
            <v>13158.376394753848</v>
          </cell>
          <cell r="H221">
            <v>15621.745066680664</v>
          </cell>
          <cell r="I221">
            <v>12030.282917270775</v>
          </cell>
          <cell r="J221">
            <v>101209.74079990003</v>
          </cell>
          <cell r="K221">
            <v>104415.02864266152</v>
          </cell>
          <cell r="L221">
            <v>106898.98782172624</v>
          </cell>
          <cell r="M221">
            <v>99591.432300963279</v>
          </cell>
          <cell r="N221">
            <v>104117.15946317439</v>
          </cell>
          <cell r="O221">
            <v>103927.2934452122</v>
          </cell>
          <cell r="P221">
            <v>103732.14822324784</v>
          </cell>
          <cell r="Q221">
            <v>96903.688491451918</v>
          </cell>
          <cell r="R221">
            <v>99819.979838658735</v>
          </cell>
          <cell r="S221">
            <v>102922.52933758008</v>
          </cell>
          <cell r="T221">
            <v>104529.25087497941</v>
          </cell>
          <cell r="U221">
            <v>103420.47150323077</v>
          </cell>
          <cell r="V221">
            <v>95765.690970821423</v>
          </cell>
          <cell r="W221">
            <v>91872.362531035265</v>
          </cell>
          <cell r="X221">
            <v>94305.685446875912</v>
          </cell>
          <cell r="Y221">
            <v>88380.866721366707</v>
          </cell>
          <cell r="Z221">
            <v>66032.807033271107</v>
          </cell>
          <cell r="AA221">
            <v>1708655.5278248624</v>
          </cell>
        </row>
        <row r="222">
          <cell r="B222" t="str">
            <v>12- IMPOSTO DE RENDA (Legislação vigente)</v>
          </cell>
          <cell r="G222">
            <v>3554.2544550961538</v>
          </cell>
          <cell r="H222">
            <v>4221.0394202936623</v>
          </cell>
          <cell r="I222">
            <v>3245.0986188235784</v>
          </cell>
          <cell r="J222">
            <v>27478.646956494576</v>
          </cell>
          <cell r="K222">
            <v>28349.649087679762</v>
          </cell>
          <cell r="L222">
            <v>29024.637995034296</v>
          </cell>
          <cell r="M222">
            <v>27038.889212218266</v>
          </cell>
          <cell r="N222">
            <v>28268.70637586261</v>
          </cell>
          <cell r="O222">
            <v>28217.11234924243</v>
          </cell>
          <cell r="P222">
            <v>28164.083756317348</v>
          </cell>
          <cell r="Q222">
            <v>26308.524046590195</v>
          </cell>
          <cell r="R222">
            <v>27100.994521374651</v>
          </cell>
          <cell r="S222">
            <v>27944.078624342415</v>
          </cell>
          <cell r="T222">
            <v>28380.687737766144</v>
          </cell>
          <cell r="U222">
            <v>28079.388995443136</v>
          </cell>
          <cell r="V222">
            <v>25999.285589897114</v>
          </cell>
          <cell r="W222">
            <v>24941.315905172632</v>
          </cell>
          <cell r="X222">
            <v>25602.544958390183</v>
          </cell>
          <cell r="Y222">
            <v>23992.539869936598</v>
          </cell>
          <cell r="Z222">
            <v>17919.697563388876</v>
          </cell>
          <cell r="AA222">
            <v>463831.1760393646</v>
          </cell>
        </row>
        <row r="223">
          <cell r="B223" t="str">
            <v>13- RESULTADO DE EXERCÍCIO    (11 - 12)</v>
          </cell>
          <cell r="G223">
            <v>9604.1219396576944</v>
          </cell>
          <cell r="H223">
            <v>11400.705646387001</v>
          </cell>
          <cell r="I223">
            <v>8785.1842984471969</v>
          </cell>
          <cell r="J223">
            <v>73731.093843405455</v>
          </cell>
          <cell r="K223">
            <v>76065.379554981759</v>
          </cell>
          <cell r="L223">
            <v>77874.349826691949</v>
          </cell>
          <cell r="M223">
            <v>72552.543088745006</v>
          </cell>
          <cell r="N223">
            <v>75848.453087311791</v>
          </cell>
          <cell r="O223">
            <v>75710.181095969776</v>
          </cell>
          <cell r="P223">
            <v>75568.064466930489</v>
          </cell>
          <cell r="Q223">
            <v>70595.16444486173</v>
          </cell>
          <cell r="R223">
            <v>72718.985317284081</v>
          </cell>
          <cell r="S223">
            <v>74978.45071323766</v>
          </cell>
          <cell r="T223">
            <v>76148.563137213263</v>
          </cell>
          <cell r="U223">
            <v>75341.082507787636</v>
          </cell>
          <cell r="V223">
            <v>69766.405380924305</v>
          </cell>
          <cell r="W223">
            <v>66931.046625862626</v>
          </cell>
          <cell r="X223">
            <v>68703.140488485733</v>
          </cell>
          <cell r="Y223">
            <v>64388.326851430109</v>
          </cell>
          <cell r="Z223">
            <v>48113.109469882227</v>
          </cell>
          <cell r="AA223">
            <v>1244824.3517854977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281870.43451357714</v>
          </cell>
          <cell r="H229">
            <v>286574.27087079739</v>
          </cell>
          <cell r="I229">
            <v>291357.04521706002</v>
          </cell>
          <cell r="J229">
            <v>296220.09080758004</v>
          </cell>
          <cell r="K229">
            <v>301164.76358093088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1457186.6049899457</v>
          </cell>
        </row>
        <row r="230">
          <cell r="B230" t="str">
            <v>1.1 - Operacionais    (1.1.1 + 1.1.2)</v>
          </cell>
          <cell r="G230">
            <v>281870.43451357714</v>
          </cell>
          <cell r="H230">
            <v>286574.27087079739</v>
          </cell>
          <cell r="I230">
            <v>291357.04521706002</v>
          </cell>
          <cell r="J230">
            <v>296220.09080758004</v>
          </cell>
          <cell r="K230">
            <v>301164.76358093088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1457186.6049899457</v>
          </cell>
        </row>
        <row r="231">
          <cell r="B231" t="str">
            <v>1.1.1 - Receitas de  Pedágios    (Transp. Qd.2.1.1.2)</v>
          </cell>
          <cell r="G231">
            <v>274390.77790658275</v>
          </cell>
          <cell r="H231">
            <v>278969.79421749973</v>
          </cell>
          <cell r="I231">
            <v>283625.65383501293</v>
          </cell>
          <cell r="J231">
            <v>288359.6546353476</v>
          </cell>
          <cell r="K231">
            <v>293173.11657616671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1418518.9971706099</v>
          </cell>
        </row>
        <row r="232">
          <cell r="B232" t="str">
            <v>1.1.2 - Outras Receitas Operacionais    (calculado 2.1.2.)</v>
          </cell>
          <cell r="G232">
            <v>7479.656606994391</v>
          </cell>
          <cell r="H232">
            <v>7604.4766532976446</v>
          </cell>
          <cell r="I232">
            <v>7731.391382047118</v>
          </cell>
          <cell r="J232">
            <v>7860.436172232432</v>
          </cell>
          <cell r="K232">
            <v>7991.6470047642051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38667.60781933579</v>
          </cell>
        </row>
        <row r="233">
          <cell r="B233" t="str">
            <v>2 -  DEDUÇÕES DA RECEITA    (2.1)</v>
          </cell>
          <cell r="G233">
            <v>25452.900236576013</v>
          </cell>
          <cell r="H233">
            <v>25877.656659633005</v>
          </cell>
          <cell r="I233">
            <v>26309.541183100519</v>
          </cell>
          <cell r="J233">
            <v>26748.67419992448</v>
          </cell>
          <cell r="K233">
            <v>27195.178151358057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131583.95043059206</v>
          </cell>
        </row>
        <row r="234">
          <cell r="B234" t="str">
            <v>2.1 - Tributos sobre Faturamento    (2.1.1+ .... + 2.1.4)</v>
          </cell>
          <cell r="G234">
            <v>25452.900236576013</v>
          </cell>
          <cell r="H234">
            <v>25877.656659633005</v>
          </cell>
          <cell r="I234">
            <v>26309.541183100519</v>
          </cell>
          <cell r="J234">
            <v>26748.67419992448</v>
          </cell>
          <cell r="K234">
            <v>27195.178151358057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131583.95043059206</v>
          </cell>
        </row>
        <row r="235">
          <cell r="B235" t="str">
            <v>2.1.1 - I.S.S    (transp. Qd  1.3.)</v>
          </cell>
          <cell r="G235">
            <v>14093.521725678858</v>
          </cell>
          <cell r="H235">
            <v>14328.71354353987</v>
          </cell>
          <cell r="I235">
            <v>14567.852260853002</v>
          </cell>
          <cell r="J235">
            <v>14811.004540379003</v>
          </cell>
          <cell r="K235">
            <v>15058.238179046544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72859.330249497274</v>
          </cell>
        </row>
        <row r="236">
          <cell r="B236" t="str">
            <v>2.1.2 - Cofins    (transp. Qd 1.3.)</v>
          </cell>
          <cell r="G236">
            <v>8456.1130354073139</v>
          </cell>
          <cell r="H236">
            <v>8597.2281261239223</v>
          </cell>
          <cell r="I236">
            <v>8740.7113565117997</v>
          </cell>
          <cell r="J236">
            <v>8886.6027242274013</v>
          </cell>
          <cell r="K236">
            <v>9034.9429074279269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43715.598149698359</v>
          </cell>
        </row>
        <row r="237">
          <cell r="B237" t="str">
            <v>2.1.3 - Pis / Pasep    (transp. Qd 1.3.)</v>
          </cell>
          <cell r="G237">
            <v>1832.1578243382514</v>
          </cell>
          <cell r="H237">
            <v>1862.732760660183</v>
          </cell>
          <cell r="I237">
            <v>1893.82079391089</v>
          </cell>
          <cell r="J237">
            <v>1925.4305902492702</v>
          </cell>
          <cell r="K237">
            <v>1957.5709632760506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9471.7129324346442</v>
          </cell>
        </row>
        <row r="238">
          <cell r="B238" t="str">
            <v>2.1.4 - CPMF    (transp Qd 1.3.)</v>
          </cell>
          <cell r="G238">
            <v>1071.1076511515932</v>
          </cell>
          <cell r="H238">
            <v>1088.9822293090301</v>
          </cell>
          <cell r="I238">
            <v>1107.156771824828</v>
          </cell>
          <cell r="J238">
            <v>1125.6363450688041</v>
          </cell>
          <cell r="K238">
            <v>1144.4261016075372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5537.3090989617922</v>
          </cell>
        </row>
        <row r="239">
          <cell r="B239" t="str">
            <v>3 -  RECEITA LIQUIDA    (1 - 2)</v>
          </cell>
          <cell r="G239">
            <v>256417.53427700113</v>
          </cell>
          <cell r="H239">
            <v>260696.61421116439</v>
          </cell>
          <cell r="I239">
            <v>265047.50403395947</v>
          </cell>
          <cell r="J239">
            <v>269471.41660765558</v>
          </cell>
          <cell r="K239">
            <v>273969.58542957285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1325602.6545593536</v>
          </cell>
        </row>
        <row r="240">
          <cell r="B240" t="str">
            <v>4 -  DESPESAS    (4.1)</v>
          </cell>
          <cell r="G240">
            <v>59182.074165761383</v>
          </cell>
          <cell r="H240">
            <v>59324.600407385165</v>
          </cell>
          <cell r="I240">
            <v>59469.518470076917</v>
          </cell>
          <cell r="J240">
            <v>59616.868751469672</v>
          </cell>
          <cell r="K240">
            <v>59766.692336502201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297359.75413119537</v>
          </cell>
        </row>
        <row r="241">
          <cell r="B241" t="str">
            <v>4.1 - Operacionais    (4.1.1+ .... + 4.1.10)</v>
          </cell>
          <cell r="G241">
            <v>59182.074165761383</v>
          </cell>
          <cell r="H241">
            <v>59324.600407385165</v>
          </cell>
          <cell r="I241">
            <v>59469.518470076917</v>
          </cell>
          <cell r="J241">
            <v>59616.868751469672</v>
          </cell>
          <cell r="K241">
            <v>59766.692336502201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297359.75413119537</v>
          </cell>
        </row>
        <row r="242">
          <cell r="B242" t="str">
            <v>4.1.1  -  Pessoal e Administradores    (Transp. Qd. 1.3.)</v>
          </cell>
          <cell r="G242">
            <v>34047</v>
          </cell>
          <cell r="H242">
            <v>34047</v>
          </cell>
          <cell r="I242">
            <v>34047</v>
          </cell>
          <cell r="J242">
            <v>34047</v>
          </cell>
          <cell r="K242">
            <v>34047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170235</v>
          </cell>
        </row>
        <row r="243">
          <cell r="B243" t="str">
            <v>4.1.2  -  Conservação de Rotina    (Transp. Qd. 1.3.)</v>
          </cell>
          <cell r="G243">
            <v>6997</v>
          </cell>
          <cell r="H243">
            <v>6997</v>
          </cell>
          <cell r="I243">
            <v>6997</v>
          </cell>
          <cell r="J243">
            <v>6997</v>
          </cell>
          <cell r="K243">
            <v>6997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34985</v>
          </cell>
        </row>
        <row r="244">
          <cell r="B244" t="str">
            <v>4.1.3  -  Consumo    (Transp. Qd. 1.3.)</v>
          </cell>
          <cell r="G244">
            <v>1135</v>
          </cell>
          <cell r="H244">
            <v>1135</v>
          </cell>
          <cell r="I244">
            <v>1135</v>
          </cell>
          <cell r="J244">
            <v>1135</v>
          </cell>
          <cell r="K244">
            <v>1135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5675</v>
          </cell>
        </row>
        <row r="245">
          <cell r="B245" t="str">
            <v>4.1.4  -  Transportes    (Transp. Qd. 1.3.)</v>
          </cell>
          <cell r="G245">
            <v>5306</v>
          </cell>
          <cell r="H245">
            <v>5306</v>
          </cell>
          <cell r="I245">
            <v>5306</v>
          </cell>
          <cell r="J245">
            <v>5306</v>
          </cell>
          <cell r="K245">
            <v>5306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26530</v>
          </cell>
        </row>
        <row r="246">
          <cell r="B246" t="str">
            <v>4.1.5  -  Diversas    (Transp. Qd. 1.3.)</v>
          </cell>
          <cell r="G246">
            <v>1745</v>
          </cell>
          <cell r="H246">
            <v>1745</v>
          </cell>
          <cell r="I246">
            <v>1745</v>
          </cell>
          <cell r="J246">
            <v>1745</v>
          </cell>
          <cell r="K246">
            <v>1745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8725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910</v>
          </cell>
          <cell r="H248">
            <v>910</v>
          </cell>
          <cell r="I248">
            <v>910</v>
          </cell>
          <cell r="J248">
            <v>910</v>
          </cell>
          <cell r="K248">
            <v>910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4550</v>
          </cell>
        </row>
        <row r="249">
          <cell r="B249" t="str">
            <v xml:space="preserve">4.1.8  -  Garantias  (transp. Qd 1.3.)  </v>
          </cell>
          <cell r="G249">
            <v>585.96113035407313</v>
          </cell>
          <cell r="H249">
            <v>587.37228126123932</v>
          </cell>
          <cell r="I249">
            <v>588.80711356511802</v>
          </cell>
          <cell r="J249">
            <v>590.26602724227405</v>
          </cell>
          <cell r="K249">
            <v>591.74942907427931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2944.1559814969837</v>
          </cell>
        </row>
        <row r="250">
          <cell r="B250" t="str">
            <v xml:space="preserve">4.1.9  -  Parc.Variável da Concessão   </v>
          </cell>
          <cell r="G250">
            <v>8456.1130354073139</v>
          </cell>
          <cell r="H250">
            <v>8597.2281261239223</v>
          </cell>
          <cell r="I250">
            <v>8740.7113565117997</v>
          </cell>
          <cell r="J250">
            <v>8886.6027242274013</v>
          </cell>
          <cell r="K250">
            <v>9034.9429074279269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43715.598149698359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197235.46011123975</v>
          </cell>
          <cell r="H252">
            <v>201372.01380377921</v>
          </cell>
          <cell r="I252">
            <v>205577.98556388257</v>
          </cell>
          <cell r="J252">
            <v>209854.54785618591</v>
          </cell>
          <cell r="K252">
            <v>214202.89309307066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1028242.9004281582</v>
          </cell>
        </row>
        <row r="253">
          <cell r="B253" t="str">
            <v>6 -  RESULTADO FINANCEIRO    (6.1)</v>
          </cell>
          <cell r="G253">
            <v>1371.8945199298544</v>
          </cell>
          <cell r="H253">
            <v>1394.7886107281797</v>
          </cell>
          <cell r="I253">
            <v>1418.0669014329922</v>
          </cell>
          <cell r="J253">
            <v>1441.7358811445981</v>
          </cell>
          <cell r="K253">
            <v>1465.8021493657147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7092.2880626013393</v>
          </cell>
        </row>
        <row r="254">
          <cell r="B254" t="str">
            <v>6.1 - Receitas    (Transp. Qd. 2B)</v>
          </cell>
          <cell r="G254">
            <v>1371.8945199298544</v>
          </cell>
          <cell r="H254">
            <v>1394.7886107281797</v>
          </cell>
          <cell r="I254">
            <v>1418.0669014329922</v>
          </cell>
          <cell r="J254">
            <v>1441.7358811445981</v>
          </cell>
          <cell r="K254">
            <v>1465.8021493657147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7092.2880626013393</v>
          </cell>
        </row>
        <row r="255">
          <cell r="B255" t="str">
            <v>7 -  RESULTADO OPERACIONAL    (5 + 6)</v>
          </cell>
          <cell r="G255">
            <v>198607.35463116961</v>
          </cell>
          <cell r="H255">
            <v>202766.80241450737</v>
          </cell>
          <cell r="I255">
            <v>206996.05246531556</v>
          </cell>
          <cell r="J255">
            <v>211296.28373733049</v>
          </cell>
          <cell r="K255">
            <v>215668.69524243637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1035335.1884907596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198607.35463116961</v>
          </cell>
          <cell r="H257">
            <v>202766.80241450737</v>
          </cell>
          <cell r="I257">
            <v>206996.05246531556</v>
          </cell>
          <cell r="J257">
            <v>211296.28373733049</v>
          </cell>
          <cell r="K257">
            <v>215668.69524243637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1035335.1884907596</v>
          </cell>
        </row>
        <row r="258">
          <cell r="B258" t="str">
            <v>10- CONTRIBUIÇÃO SOCIAL (Legislação vigente)</v>
          </cell>
          <cell r="G258">
            <v>15888.58837049357</v>
          </cell>
          <cell r="H258">
            <v>16221.34419316059</v>
          </cell>
          <cell r="I258">
            <v>16559.684197225244</v>
          </cell>
          <cell r="J258">
            <v>16903.702698986439</v>
          </cell>
          <cell r="K258">
            <v>17253.495619394911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82826.815079260763</v>
          </cell>
        </row>
        <row r="259">
          <cell r="B259" t="str">
            <v>11- RESULTADO ANTES IMPOSTO DE RENDA    (9 - 10)</v>
          </cell>
          <cell r="G259">
            <v>182718.76626067603</v>
          </cell>
          <cell r="H259">
            <v>186545.45822134678</v>
          </cell>
          <cell r="I259">
            <v>190436.3682680903</v>
          </cell>
          <cell r="J259">
            <v>194392.58103834407</v>
          </cell>
          <cell r="K259">
            <v>198415.19962304147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952508.37341149885</v>
          </cell>
        </row>
        <row r="260">
          <cell r="B260" t="str">
            <v>12- IMPOSTO DE RENDA (Legislação vigente)</v>
          </cell>
          <cell r="G260">
            <v>49627.838657792403</v>
          </cell>
          <cell r="H260">
            <v>50667.700603626843</v>
          </cell>
          <cell r="I260">
            <v>51725.01311632889</v>
          </cell>
          <cell r="J260">
            <v>52800.070934332623</v>
          </cell>
          <cell r="K260">
            <v>53893.173810609092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258713.79712268984</v>
          </cell>
        </row>
        <row r="261">
          <cell r="B261" t="str">
            <v>13- RESULTADO DE EXERCÍCIO    (11 - 12)</v>
          </cell>
          <cell r="G261">
            <v>133090.92760288363</v>
          </cell>
          <cell r="H261">
            <v>135877.75761771994</v>
          </cell>
          <cell r="I261">
            <v>138711.35515176141</v>
          </cell>
          <cell r="J261">
            <v>141592.51010401145</v>
          </cell>
          <cell r="K261">
            <v>144522.02581243237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693794.57628880907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74719</v>
          </cell>
          <cell r="H267">
            <v>100029</v>
          </cell>
          <cell r="I267">
            <v>107400</v>
          </cell>
          <cell r="J267">
            <v>222064</v>
          </cell>
          <cell r="K267">
            <v>230667.11239999998</v>
          </cell>
          <cell r="L267">
            <v>236017.83349270842</v>
          </cell>
          <cell r="M267">
            <v>231726.41174760429</v>
          </cell>
          <cell r="N267">
            <v>234773.70425958713</v>
          </cell>
          <cell r="O267">
            <v>238285.27272684977</v>
          </cell>
          <cell r="P267">
            <v>241956.75116454266</v>
          </cell>
          <cell r="Q267">
            <v>245123.58230852691</v>
          </cell>
          <cell r="R267">
            <v>248683.97268178276</v>
          </cell>
          <cell r="S267">
            <v>252301.19439623621</v>
          </cell>
          <cell r="T267">
            <v>255967.73247612332</v>
          </cell>
          <cell r="U267">
            <v>259687.02239440699</v>
          </cell>
          <cell r="V267">
            <v>263458.5832422392</v>
          </cell>
          <cell r="W267">
            <v>270401.46703550639</v>
          </cell>
          <cell r="X267">
            <v>278782.56110807159</v>
          </cell>
          <cell r="Y267">
            <v>282853.84794131375</v>
          </cell>
          <cell r="Z267">
            <v>286986.52337955317</v>
          </cell>
          <cell r="AA267">
            <v>4561885.5727550527</v>
          </cell>
        </row>
        <row r="268">
          <cell r="B268" t="str">
            <v>1.1.  RECEITAS     (1.1.1.+ ... + 1.1.4)</v>
          </cell>
          <cell r="G268">
            <v>74719</v>
          </cell>
          <cell r="H268">
            <v>100029</v>
          </cell>
          <cell r="I268">
            <v>107400</v>
          </cell>
          <cell r="J268">
            <v>222064</v>
          </cell>
          <cell r="K268">
            <v>230667.11239999998</v>
          </cell>
          <cell r="L268">
            <v>236017.83349270842</v>
          </cell>
          <cell r="M268">
            <v>231726.41174760429</v>
          </cell>
          <cell r="N268">
            <v>234773.70425958713</v>
          </cell>
          <cell r="O268">
            <v>238285.27272684977</v>
          </cell>
          <cell r="P268">
            <v>241956.75116454266</v>
          </cell>
          <cell r="Q268">
            <v>245123.58230852691</v>
          </cell>
          <cell r="R268">
            <v>248683.97268178276</v>
          </cell>
          <cell r="S268">
            <v>252301.19439623621</v>
          </cell>
          <cell r="T268">
            <v>255967.73247612332</v>
          </cell>
          <cell r="U268">
            <v>259687.02239440699</v>
          </cell>
          <cell r="V268">
            <v>263458.5832422392</v>
          </cell>
          <cell r="W268">
            <v>270401.46703550639</v>
          </cell>
          <cell r="X268">
            <v>278782.56110807159</v>
          </cell>
          <cell r="Y268">
            <v>282853.84794131375</v>
          </cell>
          <cell r="Z268">
            <v>286986.52337955317</v>
          </cell>
          <cell r="AA268">
            <v>4561885.5727550527</v>
          </cell>
        </row>
        <row r="269">
          <cell r="B269" t="str">
            <v>1.1.1   Receitas de Pedágio</v>
          </cell>
          <cell r="G269">
            <v>73430</v>
          </cell>
          <cell r="H269">
            <v>96402</v>
          </cell>
          <cell r="I269">
            <v>98799</v>
          </cell>
          <cell r="J269">
            <v>213157</v>
          </cell>
          <cell r="K269">
            <v>221357.11239999998</v>
          </cell>
          <cell r="L269">
            <v>226683.83349270842</v>
          </cell>
          <cell r="M269">
            <v>222366.41174760429</v>
          </cell>
          <cell r="N269">
            <v>225387.70425958713</v>
          </cell>
          <cell r="O269">
            <v>228873.27272684977</v>
          </cell>
          <cell r="P269">
            <v>232517.75116454266</v>
          </cell>
          <cell r="Q269">
            <v>235660.58230852691</v>
          </cell>
          <cell r="R269">
            <v>239197.97268178276</v>
          </cell>
          <cell r="S269">
            <v>242790.19439623621</v>
          </cell>
          <cell r="T269">
            <v>246432.73247612332</v>
          </cell>
          <cell r="U269">
            <v>250127.02239440699</v>
          </cell>
          <cell r="V269">
            <v>253872.58324223923</v>
          </cell>
          <cell r="W269">
            <v>260789.46703550639</v>
          </cell>
          <cell r="X269">
            <v>269144.56110807159</v>
          </cell>
          <cell r="Y269">
            <v>273189.84794131375</v>
          </cell>
          <cell r="Z269">
            <v>277295.52337955317</v>
          </cell>
          <cell r="AA269">
            <v>4387474.5727550527</v>
          </cell>
        </row>
        <row r="270">
          <cell r="B270" t="str">
            <v>1.1.2   Outras Receitas Operacionais</v>
          </cell>
          <cell r="G270">
            <v>922</v>
          </cell>
          <cell r="H270">
            <v>3145</v>
          </cell>
          <cell r="I270">
            <v>7838</v>
          </cell>
          <cell r="J270">
            <v>7841</v>
          </cell>
          <cell r="K270">
            <v>8144</v>
          </cell>
          <cell r="L270">
            <v>8147.0000000000009</v>
          </cell>
          <cell r="M270">
            <v>8150</v>
          </cell>
          <cell r="N270">
            <v>8153</v>
          </cell>
          <cell r="O270">
            <v>8156</v>
          </cell>
          <cell r="P270">
            <v>8159</v>
          </cell>
          <cell r="Q270">
            <v>8162</v>
          </cell>
          <cell r="R270">
            <v>8165</v>
          </cell>
          <cell r="S270">
            <v>8168</v>
          </cell>
          <cell r="T270">
            <v>8170.9999999999991</v>
          </cell>
          <cell r="U270">
            <v>8174</v>
          </cell>
          <cell r="V270">
            <v>8177</v>
          </cell>
          <cell r="W270">
            <v>8180</v>
          </cell>
          <cell r="X270">
            <v>8183</v>
          </cell>
          <cell r="Y270">
            <v>8186.0000000000009</v>
          </cell>
          <cell r="Z270">
            <v>8189</v>
          </cell>
          <cell r="AA270">
            <v>150410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367</v>
          </cell>
          <cell r="H272">
            <v>482</v>
          </cell>
          <cell r="I272">
            <v>763</v>
          </cell>
          <cell r="J272">
            <v>1066</v>
          </cell>
          <cell r="K272">
            <v>1166</v>
          </cell>
          <cell r="L272">
            <v>1187</v>
          </cell>
          <cell r="M272">
            <v>1210</v>
          </cell>
          <cell r="N272">
            <v>1233</v>
          </cell>
          <cell r="O272">
            <v>1256</v>
          </cell>
          <cell r="P272">
            <v>1280</v>
          </cell>
          <cell r="Q272">
            <v>1301</v>
          </cell>
          <cell r="R272">
            <v>1321</v>
          </cell>
          <cell r="S272">
            <v>1343</v>
          </cell>
          <cell r="T272">
            <v>1364</v>
          </cell>
          <cell r="U272">
            <v>1386</v>
          </cell>
          <cell r="V272">
            <v>1409</v>
          </cell>
          <cell r="W272">
            <v>1432</v>
          </cell>
          <cell r="X272">
            <v>1455</v>
          </cell>
          <cell r="Y272">
            <v>1478</v>
          </cell>
          <cell r="Z272">
            <v>1502.0000000000002</v>
          </cell>
          <cell r="AA272">
            <v>24001</v>
          </cell>
        </row>
        <row r="273">
          <cell r="B273" t="str">
            <v>2.  DESEMBOLSOS     (2.1.+ ... + 2.4)</v>
          </cell>
          <cell r="G273">
            <v>148826.92388072691</v>
          </cell>
          <cell r="H273">
            <v>220374.23753478762</v>
          </cell>
          <cell r="I273">
            <v>229030.86067684711</v>
          </cell>
          <cell r="J273">
            <v>231783.11098257283</v>
          </cell>
          <cell r="K273">
            <v>149960.5918943373</v>
          </cell>
          <cell r="L273">
            <v>152611.87394570222</v>
          </cell>
          <cell r="M273">
            <v>141811.6823764795</v>
          </cell>
          <cell r="N273">
            <v>144688.10323180893</v>
          </cell>
          <cell r="O273">
            <v>191144.8028870275</v>
          </cell>
          <cell r="P273">
            <v>168771.24638235764</v>
          </cell>
          <cell r="Q273">
            <v>132985.26496600069</v>
          </cell>
          <cell r="R273">
            <v>132014.80908564222</v>
          </cell>
          <cell r="S273">
            <v>153006.16343129351</v>
          </cell>
          <cell r="T273">
            <v>142137.14264731971</v>
          </cell>
          <cell r="U273">
            <v>181275.39258293336</v>
          </cell>
          <cell r="V273">
            <v>198314.99342638504</v>
          </cell>
          <cell r="W273">
            <v>157208.37990446435</v>
          </cell>
          <cell r="X273">
            <v>142137.98021416541</v>
          </cell>
          <cell r="Y273">
            <v>155864.99891347936</v>
          </cell>
          <cell r="Z273">
            <v>143105.24775739125</v>
          </cell>
          <cell r="AA273">
            <v>3317053.8067217227</v>
          </cell>
        </row>
        <row r="274">
          <cell r="B274" t="str">
            <v>2.1.  OPERACIONAIS     (2.1.1.+ ... + 2.1.8)</v>
          </cell>
          <cell r="G274">
            <v>36270.368000000002</v>
          </cell>
          <cell r="H274">
            <v>51409.9355</v>
          </cell>
          <cell r="I274">
            <v>54750.620499999997</v>
          </cell>
          <cell r="J274">
            <v>61839.406999999999</v>
          </cell>
          <cell r="K274">
            <v>62209.801726600002</v>
          </cell>
          <cell r="L274">
            <v>62575.396787475693</v>
          </cell>
          <cell r="M274">
            <v>70673.083929921762</v>
          </cell>
          <cell r="N274">
            <v>71328.150918454281</v>
          </cell>
          <cell r="O274">
            <v>72121.792090872506</v>
          </cell>
          <cell r="P274">
            <v>72392.178975732939</v>
          </cell>
          <cell r="Q274">
            <v>72639.173369687574</v>
          </cell>
          <cell r="R274">
            <v>72894.297136974201</v>
          </cell>
          <cell r="S274">
            <v>73188.163815274427</v>
          </cell>
          <cell r="T274">
            <v>73466.382859184669</v>
          </cell>
          <cell r="U274">
            <v>73757.078437116201</v>
          </cell>
          <cell r="V274">
            <v>74038.2089504537</v>
          </cell>
          <cell r="W274">
            <v>74615.658898571302</v>
          </cell>
          <cell r="X274">
            <v>75323.514035848202</v>
          </cell>
          <cell r="Y274">
            <v>75648.570846923642</v>
          </cell>
          <cell r="Z274">
            <v>75973.851272331347</v>
          </cell>
          <cell r="AA274">
            <v>1357115.6350514225</v>
          </cell>
        </row>
        <row r="275">
          <cell r="B275" t="str">
            <v xml:space="preserve">2.1.1.  Pessoal / Administradores   </v>
          </cell>
          <cell r="G275">
            <v>20034</v>
          </cell>
          <cell r="H275">
            <v>27971</v>
          </cell>
          <cell r="I275">
            <v>31249</v>
          </cell>
          <cell r="J275">
            <v>34297</v>
          </cell>
          <cell r="K275">
            <v>34048</v>
          </cell>
          <cell r="L275">
            <v>34047</v>
          </cell>
          <cell r="M275">
            <v>34048</v>
          </cell>
          <cell r="N275">
            <v>34047</v>
          </cell>
          <cell r="O275">
            <v>34048</v>
          </cell>
          <cell r="P275">
            <v>34047</v>
          </cell>
          <cell r="Q275">
            <v>34048</v>
          </cell>
          <cell r="R275">
            <v>34047</v>
          </cell>
          <cell r="S275">
            <v>34048</v>
          </cell>
          <cell r="T275">
            <v>34047</v>
          </cell>
          <cell r="U275">
            <v>34048</v>
          </cell>
          <cell r="V275">
            <v>34047</v>
          </cell>
          <cell r="W275">
            <v>34047</v>
          </cell>
          <cell r="X275">
            <v>34047</v>
          </cell>
          <cell r="Y275">
            <v>34047</v>
          </cell>
          <cell r="Z275">
            <v>34047</v>
          </cell>
          <cell r="AA275">
            <v>658309</v>
          </cell>
        </row>
        <row r="276">
          <cell r="B276" t="str">
            <v xml:space="preserve">2.1.2.  Conservação de Rotina  </v>
          </cell>
          <cell r="G276">
            <v>2691</v>
          </cell>
          <cell r="H276">
            <v>5382</v>
          </cell>
          <cell r="I276">
            <v>5457</v>
          </cell>
          <cell r="J276">
            <v>5560</v>
          </cell>
          <cell r="K276">
            <v>6466</v>
          </cell>
          <cell r="L276">
            <v>6466</v>
          </cell>
          <cell r="M276">
            <v>6466</v>
          </cell>
          <cell r="N276">
            <v>6466</v>
          </cell>
          <cell r="O276">
            <v>6997</v>
          </cell>
          <cell r="P276">
            <v>6997</v>
          </cell>
          <cell r="Q276">
            <v>6997</v>
          </cell>
          <cell r="R276">
            <v>6997</v>
          </cell>
          <cell r="S276">
            <v>6997</v>
          </cell>
          <cell r="T276">
            <v>6997</v>
          </cell>
          <cell r="U276">
            <v>6997</v>
          </cell>
          <cell r="V276">
            <v>6997</v>
          </cell>
          <cell r="W276">
            <v>6997</v>
          </cell>
          <cell r="X276">
            <v>6997</v>
          </cell>
          <cell r="Y276">
            <v>6997</v>
          </cell>
          <cell r="Z276">
            <v>6997</v>
          </cell>
          <cell r="AA276">
            <v>128918</v>
          </cell>
        </row>
        <row r="277">
          <cell r="B277" t="str">
            <v xml:space="preserve">2.1.3.  Consumo   </v>
          </cell>
          <cell r="G277">
            <v>925</v>
          </cell>
          <cell r="H277">
            <v>987</v>
          </cell>
          <cell r="I277">
            <v>1000</v>
          </cell>
          <cell r="J277">
            <v>1135</v>
          </cell>
          <cell r="K277">
            <v>1135</v>
          </cell>
          <cell r="L277">
            <v>1135</v>
          </cell>
          <cell r="M277">
            <v>1135</v>
          </cell>
          <cell r="N277">
            <v>1135</v>
          </cell>
          <cell r="O277">
            <v>1135</v>
          </cell>
          <cell r="P277">
            <v>1135</v>
          </cell>
          <cell r="Q277">
            <v>1135</v>
          </cell>
          <cell r="R277">
            <v>1135</v>
          </cell>
          <cell r="S277">
            <v>1135</v>
          </cell>
          <cell r="T277">
            <v>1135</v>
          </cell>
          <cell r="U277">
            <v>1135</v>
          </cell>
          <cell r="V277">
            <v>1135</v>
          </cell>
          <cell r="W277">
            <v>1135</v>
          </cell>
          <cell r="X277">
            <v>1135</v>
          </cell>
          <cell r="Y277">
            <v>1135</v>
          </cell>
          <cell r="Z277">
            <v>1135</v>
          </cell>
          <cell r="AA277">
            <v>22207</v>
          </cell>
        </row>
        <row r="278">
          <cell r="B278" t="str">
            <v>2.1.4.  Transportes</v>
          </cell>
          <cell r="G278">
            <v>2399</v>
          </cell>
          <cell r="H278">
            <v>4565</v>
          </cell>
          <cell r="I278">
            <v>4981</v>
          </cell>
          <cell r="J278">
            <v>5230</v>
          </cell>
          <cell r="K278">
            <v>5306</v>
          </cell>
          <cell r="L278">
            <v>5307</v>
          </cell>
          <cell r="M278">
            <v>5306</v>
          </cell>
          <cell r="N278">
            <v>5307</v>
          </cell>
          <cell r="O278">
            <v>5306</v>
          </cell>
          <cell r="P278">
            <v>5307</v>
          </cell>
          <cell r="Q278">
            <v>5306</v>
          </cell>
          <cell r="R278">
            <v>5307</v>
          </cell>
          <cell r="S278">
            <v>5306</v>
          </cell>
          <cell r="T278">
            <v>5307</v>
          </cell>
          <cell r="U278">
            <v>5306</v>
          </cell>
          <cell r="V278">
            <v>5307</v>
          </cell>
          <cell r="W278">
            <v>5306</v>
          </cell>
          <cell r="X278">
            <v>5307</v>
          </cell>
          <cell r="Y278">
            <v>5306</v>
          </cell>
          <cell r="Z278">
            <v>5306</v>
          </cell>
          <cell r="AA278">
            <v>102078</v>
          </cell>
        </row>
        <row r="279">
          <cell r="B279" t="str">
            <v>2.1.5.  Diversas</v>
          </cell>
          <cell r="G279">
            <v>3376</v>
          </cell>
          <cell r="H279">
            <v>4638</v>
          </cell>
          <cell r="I279">
            <v>4059</v>
          </cell>
          <cell r="J279">
            <v>2441</v>
          </cell>
          <cell r="K279">
            <v>1745</v>
          </cell>
          <cell r="L279">
            <v>1745</v>
          </cell>
          <cell r="M279">
            <v>1745</v>
          </cell>
          <cell r="N279">
            <v>1745</v>
          </cell>
          <cell r="O279">
            <v>1745</v>
          </cell>
          <cell r="P279">
            <v>1745</v>
          </cell>
          <cell r="Q279">
            <v>1745</v>
          </cell>
          <cell r="R279">
            <v>1745</v>
          </cell>
          <cell r="S279">
            <v>1745</v>
          </cell>
          <cell r="T279">
            <v>1745</v>
          </cell>
          <cell r="U279">
            <v>1745</v>
          </cell>
          <cell r="V279">
            <v>1745</v>
          </cell>
          <cell r="W279">
            <v>1745</v>
          </cell>
          <cell r="X279">
            <v>1745</v>
          </cell>
          <cell r="Y279">
            <v>1745</v>
          </cell>
          <cell r="Z279">
            <v>1745</v>
          </cell>
          <cell r="AA279">
            <v>42434</v>
          </cell>
        </row>
        <row r="280">
          <cell r="B280" t="str">
            <v>2.1.6.  Tributos s/ Faturamento</v>
          </cell>
          <cell r="G280">
            <v>3457.3679999999999</v>
          </cell>
          <cell r="H280">
            <v>4628.9354999999996</v>
          </cell>
          <cell r="I280">
            <v>4958.6204999999991</v>
          </cell>
          <cell r="J280">
            <v>10276.406999999999</v>
          </cell>
          <cell r="K280">
            <v>10671.801726600001</v>
          </cell>
          <cell r="L280">
            <v>11063.396787475691</v>
          </cell>
          <cell r="M280">
            <v>19190.083929921766</v>
          </cell>
          <cell r="N280">
            <v>19875.150918454288</v>
          </cell>
          <cell r="O280">
            <v>20176.792090872506</v>
          </cell>
          <cell r="P280">
            <v>20492.178975732942</v>
          </cell>
          <cell r="Q280">
            <v>20764.173369687582</v>
          </cell>
          <cell r="R280">
            <v>21070.297136974208</v>
          </cell>
          <cell r="S280">
            <v>21381.163815274434</v>
          </cell>
          <cell r="T280">
            <v>21696.382859184665</v>
          </cell>
          <cell r="U280">
            <v>22016.078437116201</v>
          </cell>
          <cell r="V280">
            <v>22340.208950453693</v>
          </cell>
          <cell r="W280">
            <v>22938.658898571306</v>
          </cell>
          <cell r="X280">
            <v>23661.514035848195</v>
          </cell>
          <cell r="Y280">
            <v>24011.570846923642</v>
          </cell>
          <cell r="Z280">
            <v>24366.851272331354</v>
          </cell>
          <cell r="AA280">
            <v>349037.63505142246</v>
          </cell>
        </row>
        <row r="281">
          <cell r="B281" t="str">
            <v>2.1.7.  Seguros</v>
          </cell>
          <cell r="G281">
            <v>910</v>
          </cell>
          <cell r="H281">
            <v>910</v>
          </cell>
          <cell r="I281">
            <v>910</v>
          </cell>
          <cell r="J281">
            <v>910</v>
          </cell>
          <cell r="K281">
            <v>910</v>
          </cell>
          <cell r="L281">
            <v>910</v>
          </cell>
          <cell r="M281">
            <v>910</v>
          </cell>
          <cell r="N281">
            <v>910</v>
          </cell>
          <cell r="O281">
            <v>910</v>
          </cell>
          <cell r="P281">
            <v>910</v>
          </cell>
          <cell r="Q281">
            <v>910</v>
          </cell>
          <cell r="R281">
            <v>910</v>
          </cell>
          <cell r="S281">
            <v>910</v>
          </cell>
          <cell r="T281">
            <v>910</v>
          </cell>
          <cell r="U281">
            <v>910</v>
          </cell>
          <cell r="V281">
            <v>910</v>
          </cell>
          <cell r="W281">
            <v>910</v>
          </cell>
          <cell r="X281">
            <v>910</v>
          </cell>
          <cell r="Y281">
            <v>910</v>
          </cell>
          <cell r="Z281">
            <v>910</v>
          </cell>
          <cell r="AA281">
            <v>18200</v>
          </cell>
        </row>
        <row r="282">
          <cell r="B282" t="str">
            <v xml:space="preserve">2.1.8.  Garantias </v>
          </cell>
          <cell r="G282">
            <v>2478</v>
          </cell>
          <cell r="H282">
            <v>2328</v>
          </cell>
          <cell r="I282">
            <v>2136</v>
          </cell>
          <cell r="J282">
            <v>1990</v>
          </cell>
          <cell r="K282">
            <v>1928</v>
          </cell>
          <cell r="L282">
            <v>1902</v>
          </cell>
          <cell r="M282">
            <v>1873</v>
          </cell>
          <cell r="N282">
            <v>1843</v>
          </cell>
          <cell r="O282">
            <v>1804</v>
          </cell>
          <cell r="P282">
            <v>1759</v>
          </cell>
          <cell r="Q282">
            <v>1734</v>
          </cell>
          <cell r="R282">
            <v>1683</v>
          </cell>
          <cell r="S282">
            <v>1666</v>
          </cell>
          <cell r="T282">
            <v>1629</v>
          </cell>
          <cell r="U282">
            <v>1600</v>
          </cell>
          <cell r="V282">
            <v>1557</v>
          </cell>
          <cell r="W282">
            <v>1537</v>
          </cell>
          <cell r="X282">
            <v>1521</v>
          </cell>
          <cell r="Y282">
            <v>1497</v>
          </cell>
          <cell r="Z282">
            <v>1467</v>
          </cell>
          <cell r="AA282">
            <v>35932</v>
          </cell>
        </row>
        <row r="283">
          <cell r="B283" t="str">
            <v>2.2.  INVESTIMENTOS / IMOBILIZADO     (2.2.1.+ ... + 2.2.7)</v>
          </cell>
          <cell r="G283">
            <v>77642.7</v>
          </cell>
          <cell r="H283">
            <v>131178.44</v>
          </cell>
          <cell r="I283">
            <v>118033.92</v>
          </cell>
          <cell r="J283">
            <v>92210.27</v>
          </cell>
          <cell r="K283">
            <v>28172.539999999997</v>
          </cell>
          <cell r="L283">
            <v>29407.350000000002</v>
          </cell>
          <cell r="M283">
            <v>19503.780000000002</v>
          </cell>
          <cell r="N283">
            <v>24341.48</v>
          </cell>
          <cell r="O283">
            <v>69809.97</v>
          </cell>
          <cell r="P283">
            <v>47126.600000000006</v>
          </cell>
          <cell r="Q283">
            <v>4768.5</v>
          </cell>
          <cell r="R283">
            <v>654.63000000000034</v>
          </cell>
          <cell r="S283">
            <v>20131.39</v>
          </cell>
          <cell r="T283">
            <v>8298.4600000000009</v>
          </cell>
          <cell r="U283">
            <v>47432.810000000005</v>
          </cell>
          <cell r="V283">
            <v>66824.56</v>
          </cell>
          <cell r="W283">
            <v>26329.420000000002</v>
          </cell>
          <cell r="X283">
            <v>9427.6</v>
          </cell>
          <cell r="Y283">
            <v>24833.32</v>
          </cell>
          <cell r="Z283">
            <v>19641.18</v>
          </cell>
          <cell r="AA283">
            <v>865768.91999999993</v>
          </cell>
        </row>
        <row r="284">
          <cell r="B284" t="str">
            <v xml:space="preserve">2.2.1.  Ampliação Principal </v>
          </cell>
          <cell r="G284">
            <v>13858.4</v>
          </cell>
          <cell r="H284">
            <v>37111.25</v>
          </cell>
          <cell r="I284">
            <v>36050.32</v>
          </cell>
          <cell r="J284">
            <v>12038.28</v>
          </cell>
          <cell r="K284">
            <v>3053.3700000000003</v>
          </cell>
          <cell r="L284">
            <v>2336.0000000000009</v>
          </cell>
          <cell r="M284">
            <v>2742.6300000000006</v>
          </cell>
          <cell r="N284">
            <v>2692.6300000000006</v>
          </cell>
          <cell r="O284">
            <v>27657.599999999999</v>
          </cell>
          <cell r="P284">
            <v>11464.49</v>
          </cell>
          <cell r="Q284">
            <v>50</v>
          </cell>
          <cell r="R284">
            <v>38.82</v>
          </cell>
          <cell r="S284">
            <v>0</v>
          </cell>
          <cell r="T284">
            <v>3278.07</v>
          </cell>
          <cell r="U284">
            <v>33379.33</v>
          </cell>
          <cell r="V284">
            <v>46931.12</v>
          </cell>
          <cell r="W284">
            <v>19774.8</v>
          </cell>
          <cell r="X284">
            <v>0</v>
          </cell>
          <cell r="Y284">
            <v>0</v>
          </cell>
          <cell r="Z284">
            <v>0</v>
          </cell>
          <cell r="AA284">
            <v>252457.11</v>
          </cell>
        </row>
        <row r="285">
          <cell r="B285" t="str">
            <v>2.2.2.  Demais Obras de Ampliação/Melhoramentos</v>
          </cell>
          <cell r="G285">
            <v>16090.85</v>
          </cell>
          <cell r="H285">
            <v>29200.639999999999</v>
          </cell>
          <cell r="I285">
            <v>36249.01</v>
          </cell>
          <cell r="J285">
            <v>19933.34</v>
          </cell>
          <cell r="K285">
            <v>3939.89</v>
          </cell>
          <cell r="L285">
            <v>4060.4200000000005</v>
          </cell>
          <cell r="M285">
            <v>7584.3399999999992</v>
          </cell>
          <cell r="N285">
            <v>14452.34</v>
          </cell>
          <cell r="O285">
            <v>20397.32</v>
          </cell>
          <cell r="P285">
            <v>19914.62</v>
          </cell>
          <cell r="Q285">
            <v>3239.9</v>
          </cell>
          <cell r="R285">
            <v>241.78000000000034</v>
          </cell>
          <cell r="S285">
            <v>0</v>
          </cell>
          <cell r="T285">
            <v>700.45</v>
          </cell>
          <cell r="U285">
            <v>2705.51</v>
          </cell>
          <cell r="V285">
            <v>5544.21</v>
          </cell>
          <cell r="W285">
            <v>1829.92</v>
          </cell>
          <cell r="X285">
            <v>1594.18</v>
          </cell>
          <cell r="Y285">
            <v>1953.95</v>
          </cell>
          <cell r="Z285">
            <v>379.28</v>
          </cell>
          <cell r="AA285">
            <v>190011.95</v>
          </cell>
        </row>
        <row r="286">
          <cell r="B286" t="str">
            <v xml:space="preserve">2.2.3.  Equipamentos, Veiculos e Sist. Controle </v>
          </cell>
          <cell r="G286">
            <v>18270.07</v>
          </cell>
          <cell r="H286">
            <v>14890.93</v>
          </cell>
          <cell r="I286">
            <v>8116.82</v>
          </cell>
          <cell r="J286">
            <v>23857.84</v>
          </cell>
          <cell r="K286">
            <v>741.48</v>
          </cell>
          <cell r="L286">
            <v>6425.2</v>
          </cell>
          <cell r="M286">
            <v>415.54</v>
          </cell>
          <cell r="N286">
            <v>269.32</v>
          </cell>
          <cell r="O286">
            <v>12542.599999999999</v>
          </cell>
          <cell r="P286">
            <v>1045.97</v>
          </cell>
          <cell r="Q286">
            <v>209.85000000000036</v>
          </cell>
          <cell r="R286">
            <v>5.2799999999999914</v>
          </cell>
          <cell r="S286">
            <v>745.48999999999978</v>
          </cell>
          <cell r="T286">
            <v>872.88</v>
          </cell>
          <cell r="U286">
            <v>692.5</v>
          </cell>
          <cell r="V286">
            <v>755.88999999999942</v>
          </cell>
          <cell r="W286">
            <v>1355.19</v>
          </cell>
          <cell r="X286">
            <v>1189.67</v>
          </cell>
          <cell r="Y286">
            <v>9378.869999999999</v>
          </cell>
          <cell r="Z286">
            <v>3833.37</v>
          </cell>
          <cell r="AA286">
            <v>105614.76</v>
          </cell>
        </row>
        <row r="287">
          <cell r="B287" t="str">
            <v>2.2.4.  Desapropriações</v>
          </cell>
          <cell r="G287">
            <v>1765.1400000000008</v>
          </cell>
          <cell r="H287">
            <v>27575.53</v>
          </cell>
          <cell r="I287">
            <v>21168.94000000001</v>
          </cell>
          <cell r="J287">
            <v>24411.09</v>
          </cell>
          <cell r="K287">
            <v>15283.4</v>
          </cell>
          <cell r="L287">
            <v>5000</v>
          </cell>
          <cell r="M287">
            <v>2000</v>
          </cell>
          <cell r="N287">
            <v>2000</v>
          </cell>
          <cell r="O287">
            <v>1500</v>
          </cell>
          <cell r="P287">
            <v>1500</v>
          </cell>
          <cell r="Q287">
            <v>900</v>
          </cell>
          <cell r="R287">
            <v>0</v>
          </cell>
          <cell r="S287">
            <v>0</v>
          </cell>
          <cell r="T287">
            <v>0</v>
          </cell>
          <cell r="U287">
            <v>2000</v>
          </cell>
          <cell r="V287">
            <v>2000</v>
          </cell>
          <cell r="W287">
            <v>1387.9</v>
          </cell>
          <cell r="X287">
            <v>250</v>
          </cell>
          <cell r="Y287">
            <v>200</v>
          </cell>
          <cell r="Z287">
            <v>0</v>
          </cell>
          <cell r="AA287">
            <v>108942</v>
          </cell>
        </row>
        <row r="288">
          <cell r="B288" t="str">
            <v xml:space="preserve">2.2.5.  Conservação Especial </v>
          </cell>
          <cell r="G288">
            <v>27658.240000000002</v>
          </cell>
          <cell r="H288">
            <v>22400.09</v>
          </cell>
          <cell r="I288">
            <v>16448.830000000002</v>
          </cell>
          <cell r="J288">
            <v>11969.72</v>
          </cell>
          <cell r="K288">
            <v>5154.3999999999987</v>
          </cell>
          <cell r="L288">
            <v>11585.73</v>
          </cell>
          <cell r="M288">
            <v>6761.2700000000013</v>
          </cell>
          <cell r="N288">
            <v>4927.1899999999996</v>
          </cell>
          <cell r="O288">
            <v>7712.45</v>
          </cell>
          <cell r="P288">
            <v>13201.52</v>
          </cell>
          <cell r="Q288">
            <v>368.75</v>
          </cell>
          <cell r="R288">
            <v>368.75</v>
          </cell>
          <cell r="S288">
            <v>19385.900000000001</v>
          </cell>
          <cell r="T288">
            <v>3447.06</v>
          </cell>
          <cell r="U288">
            <v>8655.4699999999993</v>
          </cell>
          <cell r="V288">
            <v>11593.34</v>
          </cell>
          <cell r="W288">
            <v>1981.61</v>
          </cell>
          <cell r="X288">
            <v>6393.75</v>
          </cell>
          <cell r="Y288">
            <v>13300.5</v>
          </cell>
          <cell r="Z288">
            <v>15428.53</v>
          </cell>
          <cell r="AA288">
            <v>208743.09999999998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30214.560000000005</v>
          </cell>
          <cell r="H291">
            <v>32206.41</v>
          </cell>
          <cell r="I291">
            <v>51955.11</v>
          </cell>
          <cell r="J291">
            <v>41453.94</v>
          </cell>
          <cell r="K291">
            <v>22149.033372000002</v>
          </cell>
          <cell r="L291">
            <v>22308.925004781253</v>
          </cell>
          <cell r="M291">
            <v>15935.804686429628</v>
          </cell>
          <cell r="N291">
            <v>11696.099897216014</v>
          </cell>
          <cell r="O291">
            <v>11958.772495154992</v>
          </cell>
          <cell r="P291">
            <v>12068.196848285779</v>
          </cell>
          <cell r="Q291">
            <v>20842.659854814061</v>
          </cell>
          <cell r="R291">
            <v>22684.88918045348</v>
          </cell>
          <cell r="S291">
            <v>22792.745831887085</v>
          </cell>
          <cell r="T291">
            <v>22902.1119742837</v>
          </cell>
          <cell r="U291">
            <v>23013.03067183221</v>
          </cell>
          <cell r="V291">
            <v>23125.487497267175</v>
          </cell>
          <cell r="W291">
            <v>23333.084011065192</v>
          </cell>
          <cell r="X291">
            <v>23583.826833242143</v>
          </cell>
          <cell r="Y291">
            <v>23705.275438239412</v>
          </cell>
          <cell r="Z291">
            <v>23828.535701386594</v>
          </cell>
          <cell r="AA291">
            <v>481758.49929833878</v>
          </cell>
        </row>
        <row r="292">
          <cell r="B292" t="str">
            <v>2.3.1.  Valor Variável da Concessão</v>
          </cell>
          <cell r="G292">
            <v>2230.56</v>
          </cell>
          <cell r="H292">
            <v>2986.41</v>
          </cell>
          <cell r="I292">
            <v>3199.11</v>
          </cell>
          <cell r="J292">
            <v>6629.94</v>
          </cell>
          <cell r="K292">
            <v>6885.0333720000008</v>
          </cell>
          <cell r="L292">
            <v>7044.9250047812529</v>
          </cell>
          <cell r="M292">
            <v>6915.4923524281276</v>
          </cell>
          <cell r="N292">
            <v>7006.221127787614</v>
          </cell>
          <cell r="O292">
            <v>7110.8781818054922</v>
          </cell>
          <cell r="P292">
            <v>7220.3025349362797</v>
          </cell>
          <cell r="Q292">
            <v>7314.6774692558083</v>
          </cell>
          <cell r="R292">
            <v>7420.8891804534815</v>
          </cell>
          <cell r="S292">
            <v>7528.7458318870858</v>
          </cell>
          <cell r="T292">
            <v>7638.1119742837</v>
          </cell>
          <cell r="U292">
            <v>7749.0306718322099</v>
          </cell>
          <cell r="V292">
            <v>7861.4874972671769</v>
          </cell>
          <cell r="W292">
            <v>8069.0840110651907</v>
          </cell>
          <cell r="X292">
            <v>8319.8268332421449</v>
          </cell>
          <cell r="Y292">
            <v>8441.2754382394123</v>
          </cell>
          <cell r="Z292">
            <v>8564.5357013865942</v>
          </cell>
          <cell r="AA292">
            <v>136136.53718265161</v>
          </cell>
        </row>
        <row r="293">
          <cell r="B293" t="str">
            <v xml:space="preserve">2.3.2.  Valor Fixo da Concessão </v>
          </cell>
          <cell r="G293">
            <v>27984.000000000004</v>
          </cell>
          <cell r="H293">
            <v>29220</v>
          </cell>
          <cell r="I293">
            <v>48756</v>
          </cell>
          <cell r="J293">
            <v>34824</v>
          </cell>
          <cell r="K293">
            <v>15264</v>
          </cell>
          <cell r="L293">
            <v>15264</v>
          </cell>
          <cell r="M293">
            <v>9020.3123340015009</v>
          </cell>
          <cell r="N293">
            <v>4689.8787694284001</v>
          </cell>
          <cell r="O293">
            <v>4847.8943133494995</v>
          </cell>
          <cell r="P293">
            <v>4847.8943133494995</v>
          </cell>
          <cell r="Q293">
            <v>13527.982385558251</v>
          </cell>
          <cell r="R293">
            <v>15264</v>
          </cell>
          <cell r="S293">
            <v>15264</v>
          </cell>
          <cell r="T293">
            <v>15264</v>
          </cell>
          <cell r="U293">
            <v>15264</v>
          </cell>
          <cell r="V293">
            <v>15264</v>
          </cell>
          <cell r="W293">
            <v>15264</v>
          </cell>
          <cell r="X293">
            <v>15264</v>
          </cell>
          <cell r="Y293">
            <v>15264</v>
          </cell>
          <cell r="Z293">
            <v>15264</v>
          </cell>
          <cell r="AA293">
            <v>345621.9621156872</v>
          </cell>
        </row>
        <row r="294">
          <cell r="B294" t="str">
            <v>2.4.  DESEMBOLSOS  SOBRE O LUCRO     (2.4.1. + 2.4.2)</v>
          </cell>
          <cell r="G294">
            <v>4699.2958807269233</v>
          </cell>
          <cell r="H294">
            <v>5579.4520347876341</v>
          </cell>
          <cell r="I294">
            <v>4291.2101768471239</v>
          </cell>
          <cell r="J294">
            <v>36279.493982572843</v>
          </cell>
          <cell r="K294">
            <v>37429.216795737288</v>
          </cell>
          <cell r="L294">
            <v>38320.202153445265</v>
          </cell>
          <cell r="M294">
            <v>35699.013760128117</v>
          </cell>
          <cell r="N294">
            <v>37322.372416138649</v>
          </cell>
          <cell r="O294">
            <v>37254.268301000011</v>
          </cell>
          <cell r="P294">
            <v>37184.270558338903</v>
          </cell>
          <cell r="Q294">
            <v>34734.931741499058</v>
          </cell>
          <cell r="R294">
            <v>35780.992768214535</v>
          </cell>
          <cell r="S294">
            <v>36893.863784131987</v>
          </cell>
          <cell r="T294">
            <v>37470.187813851313</v>
          </cell>
          <cell r="U294">
            <v>37072.473473984937</v>
          </cell>
          <cell r="V294">
            <v>34326.736978664194</v>
          </cell>
          <cell r="W294">
            <v>32930.216994827875</v>
          </cell>
          <cell r="X294">
            <v>33803.039345075042</v>
          </cell>
          <cell r="Y294">
            <v>31677.832628316308</v>
          </cell>
          <cell r="Z294">
            <v>23661.680783673317</v>
          </cell>
          <cell r="AA294">
            <v>612410.75237196125</v>
          </cell>
        </row>
        <row r="295">
          <cell r="B295" t="str">
            <v xml:space="preserve">2.4.1.  Contribuição Social  </v>
          </cell>
          <cell r="G295">
            <v>1145.0414256307693</v>
          </cell>
          <cell r="H295">
            <v>1358.4126144939717</v>
          </cell>
          <cell r="I295">
            <v>1046.1115580235455</v>
          </cell>
          <cell r="J295">
            <v>8800.8470260782669</v>
          </cell>
          <cell r="K295">
            <v>9079.5677080575279</v>
          </cell>
          <cell r="L295">
            <v>9295.5641584109708</v>
          </cell>
          <cell r="M295">
            <v>8660.1245479098488</v>
          </cell>
          <cell r="N295">
            <v>9053.6660402760353</v>
          </cell>
          <cell r="O295">
            <v>9037.1559517575788</v>
          </cell>
          <cell r="P295">
            <v>9020.1868020215516</v>
          </cell>
          <cell r="Q295">
            <v>8426.4076949088612</v>
          </cell>
          <cell r="R295">
            <v>8679.9982468398866</v>
          </cell>
          <cell r="S295">
            <v>8949.7851597895751</v>
          </cell>
          <cell r="T295">
            <v>9089.500076085169</v>
          </cell>
          <cell r="U295">
            <v>8993.084478541803</v>
          </cell>
          <cell r="V295">
            <v>8327.4513887670819</v>
          </cell>
          <cell r="W295">
            <v>7988.9010896552427</v>
          </cell>
          <cell r="X295">
            <v>8200.4943866848607</v>
          </cell>
          <cell r="Y295">
            <v>7685.29275837971</v>
          </cell>
          <cell r="Z295">
            <v>5741.9832202844409</v>
          </cell>
          <cell r="AA295">
            <v>148579.57633259665</v>
          </cell>
        </row>
        <row r="296">
          <cell r="B296" t="str">
            <v xml:space="preserve">2.4.2.  Imposto de Renda  </v>
          </cell>
          <cell r="G296">
            <v>3554.2544550961538</v>
          </cell>
          <cell r="H296">
            <v>4221.0394202936623</v>
          </cell>
          <cell r="I296">
            <v>3245.0986188235784</v>
          </cell>
          <cell r="J296">
            <v>27478.646956494576</v>
          </cell>
          <cell r="K296">
            <v>28349.649087679762</v>
          </cell>
          <cell r="L296">
            <v>29024.637995034296</v>
          </cell>
          <cell r="M296">
            <v>27038.889212218266</v>
          </cell>
          <cell r="N296">
            <v>28268.70637586261</v>
          </cell>
          <cell r="O296">
            <v>28217.11234924243</v>
          </cell>
          <cell r="P296">
            <v>28164.083756317348</v>
          </cell>
          <cell r="Q296">
            <v>26308.524046590195</v>
          </cell>
          <cell r="R296">
            <v>27100.994521374651</v>
          </cell>
          <cell r="S296">
            <v>27944.078624342415</v>
          </cell>
          <cell r="T296">
            <v>28380.687737766144</v>
          </cell>
          <cell r="U296">
            <v>28079.388995443136</v>
          </cell>
          <cell r="V296">
            <v>25999.285589897114</v>
          </cell>
          <cell r="W296">
            <v>24941.315905172632</v>
          </cell>
          <cell r="X296">
            <v>25602.544958390183</v>
          </cell>
          <cell r="Y296">
            <v>23992.539869936598</v>
          </cell>
          <cell r="Z296">
            <v>17919.697563388876</v>
          </cell>
          <cell r="AA296">
            <v>463831.1760393646</v>
          </cell>
        </row>
        <row r="297">
          <cell r="B297" t="str">
            <v>3.  SALDO DO CAIXA     (1 - 2)</v>
          </cell>
          <cell r="G297">
            <v>-74107.923880726914</v>
          </cell>
          <cell r="H297">
            <v>-120345.23753478762</v>
          </cell>
          <cell r="I297">
            <v>-121630.86067684711</v>
          </cell>
          <cell r="J297">
            <v>-9719.1109825728345</v>
          </cell>
          <cell r="K297">
            <v>80706.520505662687</v>
          </cell>
          <cell r="L297">
            <v>83405.959547006205</v>
          </cell>
          <cell r="M297">
            <v>89914.729371124791</v>
          </cell>
          <cell r="N297">
            <v>90085.601027778204</v>
          </cell>
          <cell r="O297">
            <v>47140.469839822268</v>
          </cell>
          <cell r="P297">
            <v>73185.504782185017</v>
          </cell>
          <cell r="Q297">
            <v>112138.31734252622</v>
          </cell>
          <cell r="R297">
            <v>116669.16359614054</v>
          </cell>
          <cell r="S297">
            <v>99295.030964942707</v>
          </cell>
          <cell r="T297">
            <v>113830.58982880361</v>
          </cell>
          <cell r="U297">
            <v>78411.629811473627</v>
          </cell>
          <cell r="V297">
            <v>65143.589815854153</v>
          </cell>
          <cell r="W297">
            <v>113193.08713104203</v>
          </cell>
          <cell r="X297">
            <v>136644.58089390618</v>
          </cell>
          <cell r="Y297">
            <v>126988.8490278344</v>
          </cell>
          <cell r="Z297">
            <v>143881.27562216192</v>
          </cell>
          <cell r="AA297">
            <v>1244831.76603333</v>
          </cell>
        </row>
        <row r="298">
          <cell r="B298" t="str">
            <v xml:space="preserve">4. T.I.R. (Taxa Interna de Retorno) Anual do Projeto     </v>
          </cell>
          <cell r="G298">
            <v>0.18482198272984429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283242.32903350698</v>
          </cell>
          <cell r="H303">
            <v>287969.05948152556</v>
          </cell>
          <cell r="I303">
            <v>292775.11211849301</v>
          </cell>
          <cell r="J303">
            <v>297661.82668872463</v>
          </cell>
          <cell r="K303">
            <v>302630.5657302966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1464278.893052547</v>
          </cell>
        </row>
        <row r="304">
          <cell r="B304" t="str">
            <v>1.1.  RECEITAS     (1.1.1.+ ... + 1.1.4)</v>
          </cell>
          <cell r="G304">
            <v>283242.32903350698</v>
          </cell>
          <cell r="H304">
            <v>287969.05948152556</v>
          </cell>
          <cell r="I304">
            <v>292775.11211849301</v>
          </cell>
          <cell r="J304">
            <v>297661.82668872463</v>
          </cell>
          <cell r="K304">
            <v>302630.5657302966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1464278.893052547</v>
          </cell>
        </row>
        <row r="305">
          <cell r="B305" t="str">
            <v>1.1.1   Receitas de Pedágio</v>
          </cell>
          <cell r="G305">
            <v>274390.77790658275</v>
          </cell>
          <cell r="H305">
            <v>278969.79421749973</v>
          </cell>
          <cell r="I305">
            <v>283625.65383501293</v>
          </cell>
          <cell r="J305">
            <v>288359.6546353476</v>
          </cell>
          <cell r="K305">
            <v>293173.11657616671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1418518.9971706099</v>
          </cell>
        </row>
        <row r="306">
          <cell r="B306" t="str">
            <v>1.1.2   Outras Receitas Operacionais</v>
          </cell>
          <cell r="G306">
            <v>7479.656606994391</v>
          </cell>
          <cell r="H306">
            <v>7604.4766532976446</v>
          </cell>
          <cell r="I306">
            <v>7731.391382047118</v>
          </cell>
          <cell r="J306">
            <v>7860.436172232432</v>
          </cell>
          <cell r="K306">
            <v>7991.6470047642051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38667.60781933579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1371.8945199298544</v>
          </cell>
          <cell r="H308">
            <v>1394.7886107281797</v>
          </cell>
          <cell r="I308">
            <v>1418.0669014329922</v>
          </cell>
          <cell r="J308">
            <v>1441.7358811445981</v>
          </cell>
          <cell r="K308">
            <v>1465.8021493657147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7092.2880626013393</v>
          </cell>
        </row>
        <row r="309">
          <cell r="B309" t="str">
            <v>2.  DESEMBOLSOS     (2.1.+ ... + 2.4)</v>
          </cell>
          <cell r="G309">
            <v>150151.40143062337</v>
          </cell>
          <cell r="H309">
            <v>152091.30186380562</v>
          </cell>
          <cell r="I309">
            <v>154063.75696673157</v>
          </cell>
          <cell r="J309">
            <v>156069.31658471323</v>
          </cell>
          <cell r="K309">
            <v>158108.53991786425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770484.31676373794</v>
          </cell>
        </row>
        <row r="310">
          <cell r="B310" t="str">
            <v>2.1.  OPERACIONAIS     (2.1.1.+ ... + 2.1.8)</v>
          </cell>
          <cell r="G310">
            <v>76178.861366930083</v>
          </cell>
          <cell r="H310">
            <v>76605.028940894248</v>
          </cell>
          <cell r="I310">
            <v>77038.34829666563</v>
          </cell>
          <cell r="J310">
            <v>77478.940227166764</v>
          </cell>
          <cell r="K310">
            <v>77926.927580432341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385228.10641208902</v>
          </cell>
        </row>
        <row r="311">
          <cell r="B311" t="str">
            <v xml:space="preserve">2.1.1.  Pessoal / Administradores   </v>
          </cell>
          <cell r="G311">
            <v>34047</v>
          </cell>
          <cell r="H311">
            <v>34047</v>
          </cell>
          <cell r="I311">
            <v>34047</v>
          </cell>
          <cell r="J311">
            <v>34047</v>
          </cell>
          <cell r="K311">
            <v>34047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170235</v>
          </cell>
        </row>
        <row r="312">
          <cell r="B312" t="str">
            <v xml:space="preserve">2.1.2.  Conservação de Rotina  </v>
          </cell>
          <cell r="G312">
            <v>6997</v>
          </cell>
          <cell r="H312">
            <v>6997</v>
          </cell>
          <cell r="I312">
            <v>6997</v>
          </cell>
          <cell r="J312">
            <v>6997</v>
          </cell>
          <cell r="K312">
            <v>6997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34985</v>
          </cell>
        </row>
        <row r="313">
          <cell r="B313" t="str">
            <v xml:space="preserve">2.1.3.  Consumo   </v>
          </cell>
          <cell r="G313">
            <v>1135</v>
          </cell>
          <cell r="H313">
            <v>1135</v>
          </cell>
          <cell r="I313">
            <v>1135</v>
          </cell>
          <cell r="J313">
            <v>1135</v>
          </cell>
          <cell r="K313">
            <v>1135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5675</v>
          </cell>
        </row>
        <row r="314">
          <cell r="B314" t="str">
            <v>2.1.4.  Transportes</v>
          </cell>
          <cell r="G314">
            <v>5306</v>
          </cell>
          <cell r="H314">
            <v>5306</v>
          </cell>
          <cell r="I314">
            <v>5306</v>
          </cell>
          <cell r="J314">
            <v>5306</v>
          </cell>
          <cell r="K314">
            <v>5306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26530</v>
          </cell>
        </row>
        <row r="315">
          <cell r="B315" t="str">
            <v>2.1.5.  Diversas</v>
          </cell>
          <cell r="G315">
            <v>1745</v>
          </cell>
          <cell r="H315">
            <v>1745</v>
          </cell>
          <cell r="I315">
            <v>1745</v>
          </cell>
          <cell r="J315">
            <v>1745</v>
          </cell>
          <cell r="K315">
            <v>1745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8725</v>
          </cell>
        </row>
        <row r="316">
          <cell r="B316" t="str">
            <v>2.1.6.  Tributos s/ Faturamento</v>
          </cell>
          <cell r="G316">
            <v>25452.900236576013</v>
          </cell>
          <cell r="H316">
            <v>25877.656659633005</v>
          </cell>
          <cell r="I316">
            <v>26309.541183100519</v>
          </cell>
          <cell r="J316">
            <v>26748.67419992448</v>
          </cell>
          <cell r="K316">
            <v>27195.178151358057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131583.95043059209</v>
          </cell>
        </row>
        <row r="317">
          <cell r="B317" t="str">
            <v>2.1.7.  Seguros</v>
          </cell>
          <cell r="G317">
            <v>910</v>
          </cell>
          <cell r="H317">
            <v>910</v>
          </cell>
          <cell r="I317">
            <v>910</v>
          </cell>
          <cell r="J317">
            <v>910</v>
          </cell>
          <cell r="K317">
            <v>910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4550</v>
          </cell>
        </row>
        <row r="318">
          <cell r="B318" t="str">
            <v xml:space="preserve">2.1.8.  Garantias </v>
          </cell>
          <cell r="G318">
            <v>585.96113035407313</v>
          </cell>
          <cell r="H318">
            <v>587.37228126123932</v>
          </cell>
          <cell r="I318">
            <v>588.80711356511802</v>
          </cell>
          <cell r="J318">
            <v>590.26602724227405</v>
          </cell>
          <cell r="K318">
            <v>591.74942907427931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2944.1559814969837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8456.1130354073139</v>
          </cell>
          <cell r="H327">
            <v>8597.2281261239223</v>
          </cell>
          <cell r="I327">
            <v>8740.7113565117997</v>
          </cell>
          <cell r="J327">
            <v>8886.6027242274013</v>
          </cell>
          <cell r="K327">
            <v>9034.9429074279269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43715.598149698359</v>
          </cell>
        </row>
        <row r="328">
          <cell r="B328" t="str">
            <v>2.3.1.  Valor Variável da Concessão</v>
          </cell>
          <cell r="G328">
            <v>8456.1130354073139</v>
          </cell>
          <cell r="H328">
            <v>8597.2281261239223</v>
          </cell>
          <cell r="I328">
            <v>8740.7113565117997</v>
          </cell>
          <cell r="J328">
            <v>8886.6027242274013</v>
          </cell>
          <cell r="K328">
            <v>9034.9429074279269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43715.598149698359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65516.427028285972</v>
          </cell>
          <cell r="H330">
            <v>66889.044796787435</v>
          </cell>
          <cell r="I330">
            <v>68284.697313554134</v>
          </cell>
          <cell r="J330">
            <v>69703.77363331907</v>
          </cell>
          <cell r="K330">
            <v>71146.669430003996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341540.61220195063</v>
          </cell>
        </row>
        <row r="331">
          <cell r="B331" t="str">
            <v xml:space="preserve">2.4.1.  Contribuição Social  </v>
          </cell>
          <cell r="G331">
            <v>15888.58837049357</v>
          </cell>
          <cell r="H331">
            <v>16221.34419316059</v>
          </cell>
          <cell r="I331">
            <v>16559.684197225244</v>
          </cell>
          <cell r="J331">
            <v>16903.702698986439</v>
          </cell>
          <cell r="K331">
            <v>17253.495619394911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82826.815079260763</v>
          </cell>
        </row>
        <row r="332">
          <cell r="B332" t="str">
            <v xml:space="preserve">2.4.2.  Imposto de Renda  </v>
          </cell>
          <cell r="G332">
            <v>49627.838657792403</v>
          </cell>
          <cell r="H332">
            <v>50667.700603626843</v>
          </cell>
          <cell r="I332">
            <v>51725.01311632889</v>
          </cell>
          <cell r="J332">
            <v>52800.070934332623</v>
          </cell>
          <cell r="K332">
            <v>53893.173810609092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258713.79712268984</v>
          </cell>
        </row>
        <row r="333">
          <cell r="B333" t="str">
            <v>3.  SALDO DO CAIXA     (1 - 2)</v>
          </cell>
          <cell r="G333">
            <v>133090.9276028836</v>
          </cell>
          <cell r="H333">
            <v>135877.75761771994</v>
          </cell>
          <cell r="I333">
            <v>138711.35515176144</v>
          </cell>
          <cell r="J333">
            <v>141592.5101040114</v>
          </cell>
          <cell r="K333">
            <v>144522.02581243234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693794.57628880907</v>
          </cell>
        </row>
        <row r="334">
          <cell r="B334" t="str">
            <v xml:space="preserve">4. T.I.R. (Taxa Interna de Retorno) Anual do Projeto     </v>
          </cell>
          <cell r="G334">
            <v>0.19360997399325544</v>
          </cell>
        </row>
      </sheetData>
      <sheetData sheetId="40" refreshError="1"/>
      <sheetData sheetId="41"/>
      <sheetData sheetId="42"/>
      <sheetData sheetId="43"/>
      <sheetData sheetId="44"/>
      <sheetData sheetId="45"/>
      <sheetData sheetId="46">
        <row r="54">
          <cell r="F54" t="str">
            <v>ESTUDO DO REEQUILÍBRIO ECONÔMICO-FINANCEIRO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umidores"/>
      <sheetName val="Devedores Diversos"/>
      <sheetName val="Devedores Diversos Calc"/>
      <sheetName val="Tributos a Compensar"/>
      <sheetName val="Tributos a Compensar Calc"/>
      <sheetName val="Bens de Renda"/>
      <sheetName val="Imobilizado"/>
      <sheetName val="Imobilizado Calc"/>
      <sheetName val="Diferido"/>
      <sheetName val="Taxas Regulamentares"/>
      <sheetName val="Impostos e Contribuições"/>
      <sheetName val="Outras a Pagar"/>
      <sheetName val="Receitas de Energia"/>
      <sheetName val="Receitas de Energia Calc"/>
      <sheetName val="Energia Comprada"/>
      <sheetName val="Despesas Operacionais"/>
      <sheetName val="Despesas Operacionais Calc"/>
      <sheetName val="Resultado Financeiro"/>
      <sheetName val="Balancete RGE2002"/>
      <sheetName val="Balancete RGE2003"/>
      <sheetName val="Base"/>
      <sheetName val="Lead"/>
      <sheetName val="Links"/>
      <sheetName val="Índices de Reajustamento"/>
      <sheetName val="Devedores_Diversos"/>
      <sheetName val="Devedores_Diversos_Calc"/>
      <sheetName val="Tributos_a_Compensar"/>
      <sheetName val="Tributos_a_Compensar_Calc"/>
      <sheetName val="Bens_de_Renda"/>
      <sheetName val="Imobilizado_Calc"/>
      <sheetName val="Taxas_Regulamentares"/>
      <sheetName val="Impostos_e_Contribuições"/>
      <sheetName val="Outras_a_Pagar"/>
      <sheetName val="Receitas_de_Energia"/>
      <sheetName val="Receitas_de_Energia_Calc"/>
      <sheetName val="Energia_Comprada"/>
      <sheetName val="Despesas_Operacionais"/>
      <sheetName val="Despesas_Operacionais_Calc"/>
      <sheetName val="Resultado_Financeiro"/>
      <sheetName val="Balancete_RGE2002"/>
      <sheetName val="Balancete_RGE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s"/>
      <sheetName val="ArrecCat"/>
      <sheetName val="ArrecCatFcst"/>
      <sheetName val="ArrecCont"/>
      <sheetName val="Imobiliz"/>
      <sheetName val="AbertInvest"/>
      <sheetName val="GastosContab"/>
      <sheetName val="ReclassifGerencial"/>
      <sheetName val="FinalGerencial"/>
      <sheetName val="Res2003"/>
      <sheetName val="GEPROJ"/>
      <sheetName val="GrupoDiret"/>
      <sheetName val="Dados"/>
      <sheetName val="NIC"/>
      <sheetName val="GastosRealiz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I1" t="str">
            <v>i3_deb01</v>
          </cell>
        </row>
        <row r="2">
          <cell r="I2">
            <v>0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865.7</v>
          </cell>
        </row>
        <row r="58">
          <cell r="I58">
            <v>313.20999999999998</v>
          </cell>
        </row>
        <row r="59">
          <cell r="I59">
            <v>354.87</v>
          </cell>
        </row>
        <row r="60">
          <cell r="I60">
            <v>457.94</v>
          </cell>
        </row>
        <row r="61">
          <cell r="I61">
            <v>333.64</v>
          </cell>
        </row>
        <row r="62">
          <cell r="I62">
            <v>246.66</v>
          </cell>
        </row>
        <row r="63">
          <cell r="I63">
            <v>332.01</v>
          </cell>
        </row>
        <row r="64">
          <cell r="I64">
            <v>244.5</v>
          </cell>
        </row>
        <row r="65">
          <cell r="I65">
            <v>1657.3</v>
          </cell>
        </row>
        <row r="66">
          <cell r="I66">
            <v>941.2</v>
          </cell>
        </row>
        <row r="67">
          <cell r="I67">
            <v>825.99</v>
          </cell>
        </row>
        <row r="68">
          <cell r="I68">
            <v>784.09</v>
          </cell>
        </row>
        <row r="69">
          <cell r="I69">
            <v>1323.59</v>
          </cell>
        </row>
        <row r="70">
          <cell r="I70">
            <v>804.17</v>
          </cell>
        </row>
        <row r="71">
          <cell r="I71">
            <v>373.12</v>
          </cell>
        </row>
        <row r="72">
          <cell r="I72">
            <v>420.11</v>
          </cell>
        </row>
        <row r="73">
          <cell r="I73">
            <v>258.52</v>
          </cell>
        </row>
        <row r="74">
          <cell r="I74">
            <v>7.38</v>
          </cell>
        </row>
        <row r="75">
          <cell r="I75">
            <v>474.97</v>
          </cell>
        </row>
        <row r="76">
          <cell r="I76">
            <v>148.82</v>
          </cell>
        </row>
        <row r="77">
          <cell r="I77">
            <v>2.7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0.97</v>
          </cell>
        </row>
        <row r="86">
          <cell r="I86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5.29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0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36">
          <cell r="I136">
            <v>0</v>
          </cell>
        </row>
        <row r="137">
          <cell r="I137">
            <v>0</v>
          </cell>
        </row>
        <row r="138">
          <cell r="I138">
            <v>0</v>
          </cell>
        </row>
        <row r="139">
          <cell r="I139">
            <v>0</v>
          </cell>
        </row>
        <row r="140">
          <cell r="I140">
            <v>0</v>
          </cell>
        </row>
        <row r="141">
          <cell r="I141">
            <v>0</v>
          </cell>
        </row>
        <row r="142">
          <cell r="I142">
            <v>0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46">
          <cell r="I146">
            <v>0</v>
          </cell>
        </row>
        <row r="147">
          <cell r="I147">
            <v>0</v>
          </cell>
        </row>
        <row r="148">
          <cell r="I148">
            <v>0</v>
          </cell>
        </row>
        <row r="149">
          <cell r="I149">
            <v>0</v>
          </cell>
        </row>
        <row r="150">
          <cell r="I150">
            <v>0</v>
          </cell>
        </row>
        <row r="151">
          <cell r="I151">
            <v>0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0</v>
          </cell>
        </row>
        <row r="155">
          <cell r="I155">
            <v>0</v>
          </cell>
        </row>
        <row r="156">
          <cell r="I156">
            <v>0</v>
          </cell>
        </row>
        <row r="157">
          <cell r="I157">
            <v>0</v>
          </cell>
        </row>
        <row r="158">
          <cell r="I158">
            <v>0</v>
          </cell>
        </row>
        <row r="159">
          <cell r="I159">
            <v>0</v>
          </cell>
        </row>
        <row r="160">
          <cell r="I160">
            <v>0</v>
          </cell>
        </row>
        <row r="161">
          <cell r="I161">
            <v>0</v>
          </cell>
        </row>
        <row r="162">
          <cell r="I162">
            <v>0</v>
          </cell>
        </row>
        <row r="163">
          <cell r="I163">
            <v>0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885.72</v>
          </cell>
        </row>
        <row r="170">
          <cell r="I170">
            <v>130.52000000000001</v>
          </cell>
        </row>
        <row r="171">
          <cell r="I171">
            <v>199.07</v>
          </cell>
        </row>
        <row r="172">
          <cell r="I172">
            <v>257.58</v>
          </cell>
        </row>
        <row r="173">
          <cell r="I173">
            <v>195.34</v>
          </cell>
        </row>
        <row r="174">
          <cell r="I174">
            <v>115.36</v>
          </cell>
        </row>
        <row r="175">
          <cell r="I175">
            <v>84.15</v>
          </cell>
        </row>
        <row r="176">
          <cell r="I176">
            <v>109.11</v>
          </cell>
        </row>
        <row r="177">
          <cell r="I177">
            <v>797.59</v>
          </cell>
        </row>
        <row r="178">
          <cell r="I178">
            <v>358.96</v>
          </cell>
        </row>
        <row r="179">
          <cell r="I179">
            <v>262.44</v>
          </cell>
        </row>
        <row r="180">
          <cell r="I180">
            <v>172.23</v>
          </cell>
        </row>
        <row r="181">
          <cell r="I181">
            <v>534.95000000000005</v>
          </cell>
        </row>
        <row r="182">
          <cell r="I182">
            <v>211.45</v>
          </cell>
        </row>
        <row r="183">
          <cell r="I183">
            <v>0</v>
          </cell>
        </row>
        <row r="184">
          <cell r="I184">
            <v>72.59</v>
          </cell>
        </row>
        <row r="185">
          <cell r="I185">
            <v>97.8</v>
          </cell>
        </row>
        <row r="186">
          <cell r="I186">
            <v>54.81</v>
          </cell>
        </row>
        <row r="187">
          <cell r="I187">
            <v>4.1399999999999997</v>
          </cell>
        </row>
        <row r="188">
          <cell r="I188">
            <v>158.86000000000001</v>
          </cell>
        </row>
        <row r="189">
          <cell r="I189">
            <v>123.4</v>
          </cell>
        </row>
        <row r="190">
          <cell r="I190">
            <v>52.28</v>
          </cell>
        </row>
        <row r="191">
          <cell r="I191">
            <v>0</v>
          </cell>
        </row>
        <row r="192">
          <cell r="I192">
            <v>0</v>
          </cell>
        </row>
        <row r="193">
          <cell r="I193">
            <v>0</v>
          </cell>
        </row>
        <row r="194">
          <cell r="I194">
            <v>93.32</v>
          </cell>
        </row>
        <row r="195">
          <cell r="I195">
            <v>0</v>
          </cell>
        </row>
        <row r="196">
          <cell r="I196">
            <v>0</v>
          </cell>
        </row>
        <row r="197">
          <cell r="I197">
            <v>0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18.329999999999998</v>
          </cell>
        </row>
        <row r="202">
          <cell r="I202">
            <v>16.739999999999998</v>
          </cell>
        </row>
        <row r="203">
          <cell r="I203">
            <v>8.27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2.0499999999999998</v>
          </cell>
        </row>
        <row r="207">
          <cell r="I207">
            <v>0</v>
          </cell>
        </row>
        <row r="208">
          <cell r="I208">
            <v>52.36</v>
          </cell>
        </row>
        <row r="209">
          <cell r="I209">
            <v>11.89</v>
          </cell>
        </row>
        <row r="210">
          <cell r="I210">
            <v>11.98</v>
          </cell>
        </row>
        <row r="211">
          <cell r="I211">
            <v>65.8</v>
          </cell>
        </row>
        <row r="212">
          <cell r="I212">
            <v>47.03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0</v>
          </cell>
        </row>
        <row r="219">
          <cell r="I219">
            <v>0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29">
          <cell r="I229">
            <v>0</v>
          </cell>
        </row>
        <row r="230">
          <cell r="I230">
            <v>0</v>
          </cell>
        </row>
        <row r="231">
          <cell r="I231">
            <v>0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0</v>
          </cell>
        </row>
        <row r="236">
          <cell r="I236">
            <v>0</v>
          </cell>
        </row>
        <row r="237">
          <cell r="I237">
            <v>0</v>
          </cell>
        </row>
        <row r="238">
          <cell r="I238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2">
          <cell r="I242">
            <v>1911.01</v>
          </cell>
        </row>
        <row r="243">
          <cell r="I243">
            <v>2406.69</v>
          </cell>
        </row>
        <row r="244">
          <cell r="I244">
            <v>763.13</v>
          </cell>
        </row>
        <row r="245">
          <cell r="I245">
            <v>694.2</v>
          </cell>
        </row>
        <row r="246">
          <cell r="I246">
            <v>1010.53</v>
          </cell>
        </row>
        <row r="247">
          <cell r="I247">
            <v>665.68</v>
          </cell>
        </row>
        <row r="248">
          <cell r="I248">
            <v>565.16999999999996</v>
          </cell>
        </row>
        <row r="249">
          <cell r="I249">
            <v>581.66999999999996</v>
          </cell>
        </row>
        <row r="250">
          <cell r="I250">
            <v>628.54</v>
          </cell>
        </row>
        <row r="251">
          <cell r="I251">
            <v>345.67</v>
          </cell>
        </row>
        <row r="252">
          <cell r="I252">
            <v>6201.65</v>
          </cell>
        </row>
        <row r="253">
          <cell r="I253">
            <v>2615.14</v>
          </cell>
        </row>
        <row r="254">
          <cell r="I254">
            <v>2733.01</v>
          </cell>
        </row>
        <row r="255">
          <cell r="I255">
            <v>1722.98</v>
          </cell>
        </row>
        <row r="256">
          <cell r="I256">
            <v>4461.3599999999997</v>
          </cell>
        </row>
        <row r="257">
          <cell r="I257">
            <v>2141.63</v>
          </cell>
        </row>
        <row r="258">
          <cell r="I258">
            <v>308.02</v>
          </cell>
        </row>
        <row r="259">
          <cell r="I259">
            <v>238</v>
          </cell>
        </row>
        <row r="260">
          <cell r="I260">
            <v>679.24</v>
          </cell>
        </row>
        <row r="261">
          <cell r="I261">
            <v>738.39</v>
          </cell>
        </row>
        <row r="262">
          <cell r="I262">
            <v>691.75</v>
          </cell>
        </row>
        <row r="263">
          <cell r="I263">
            <v>170.59</v>
          </cell>
        </row>
        <row r="264">
          <cell r="I264">
            <v>1221.3900000000001</v>
          </cell>
        </row>
        <row r="265">
          <cell r="I265">
            <v>1691.52</v>
          </cell>
        </row>
        <row r="266">
          <cell r="I266">
            <v>530.02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764.79</v>
          </cell>
        </row>
        <row r="271">
          <cell r="I271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6">
          <cell r="I276">
            <v>0</v>
          </cell>
        </row>
        <row r="277">
          <cell r="I277">
            <v>1045.92</v>
          </cell>
        </row>
        <row r="278">
          <cell r="I278">
            <v>2179.3000000000002</v>
          </cell>
        </row>
        <row r="279">
          <cell r="I279">
            <v>1056.3499999999999</v>
          </cell>
        </row>
        <row r="280">
          <cell r="I280">
            <v>1627</v>
          </cell>
        </row>
        <row r="281">
          <cell r="I281">
            <v>384.11</v>
          </cell>
        </row>
        <row r="282">
          <cell r="I282">
            <v>3891.96</v>
          </cell>
        </row>
        <row r="283">
          <cell r="I283">
            <v>236.47</v>
          </cell>
        </row>
        <row r="284">
          <cell r="I284">
            <v>112.05</v>
          </cell>
        </row>
        <row r="285">
          <cell r="I285">
            <v>991.35</v>
          </cell>
        </row>
        <row r="286">
          <cell r="I286">
            <v>492.52</v>
          </cell>
        </row>
        <row r="287">
          <cell r="I287">
            <v>743.36</v>
          </cell>
        </row>
        <row r="288">
          <cell r="I288">
            <v>1006.23</v>
          </cell>
        </row>
        <row r="289">
          <cell r="I289">
            <v>845.66</v>
          </cell>
        </row>
        <row r="290">
          <cell r="I290">
            <v>4328.09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07">
          <cell r="I307">
            <v>0</v>
          </cell>
        </row>
        <row r="308">
          <cell r="I308">
            <v>0</v>
          </cell>
        </row>
        <row r="309">
          <cell r="I309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19">
          <cell r="I319">
            <v>0</v>
          </cell>
        </row>
        <row r="320">
          <cell r="I320">
            <v>4.34</v>
          </cell>
        </row>
        <row r="321">
          <cell r="I321">
            <v>5285.71</v>
          </cell>
        </row>
        <row r="322">
          <cell r="I322">
            <v>768.77</v>
          </cell>
        </row>
        <row r="323">
          <cell r="I323">
            <v>1112.23</v>
          </cell>
        </row>
        <row r="324">
          <cell r="I324">
            <v>1543.45</v>
          </cell>
        </row>
        <row r="325">
          <cell r="I325">
            <v>844.24</v>
          </cell>
        </row>
        <row r="326">
          <cell r="I326">
            <v>584.61</v>
          </cell>
        </row>
        <row r="327">
          <cell r="I327">
            <v>171.25</v>
          </cell>
        </row>
        <row r="328">
          <cell r="I328">
            <v>527.34</v>
          </cell>
        </row>
        <row r="329">
          <cell r="I329">
            <v>4447.3100000000004</v>
          </cell>
        </row>
        <row r="330">
          <cell r="I330">
            <v>1464.92</v>
          </cell>
        </row>
        <row r="331">
          <cell r="I331">
            <v>914.27</v>
          </cell>
        </row>
        <row r="332">
          <cell r="I332">
            <v>532.80999999999995</v>
          </cell>
        </row>
        <row r="333">
          <cell r="I333">
            <v>2373.34</v>
          </cell>
        </row>
        <row r="334">
          <cell r="I334">
            <v>615.01</v>
          </cell>
        </row>
        <row r="335">
          <cell r="I335">
            <v>0</v>
          </cell>
        </row>
        <row r="336">
          <cell r="I336">
            <v>24.59</v>
          </cell>
        </row>
        <row r="337">
          <cell r="I337">
            <v>136.12</v>
          </cell>
        </row>
        <row r="338">
          <cell r="I338">
            <v>49.03</v>
          </cell>
        </row>
        <row r="339">
          <cell r="I339">
            <v>41.07</v>
          </cell>
        </row>
        <row r="340">
          <cell r="I340">
            <v>967.58</v>
          </cell>
        </row>
        <row r="341">
          <cell r="I341">
            <v>1451.84</v>
          </cell>
        </row>
        <row r="342">
          <cell r="I342">
            <v>560.64</v>
          </cell>
        </row>
        <row r="343">
          <cell r="I343">
            <v>0</v>
          </cell>
        </row>
        <row r="344">
          <cell r="I344">
            <v>1113.48</v>
          </cell>
        </row>
        <row r="345">
          <cell r="I345">
            <v>0</v>
          </cell>
        </row>
        <row r="346">
          <cell r="I346">
            <v>328.83</v>
          </cell>
        </row>
        <row r="347">
          <cell r="I347">
            <v>131.53</v>
          </cell>
        </row>
        <row r="348">
          <cell r="I348">
            <v>182.74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10.68</v>
          </cell>
        </row>
        <row r="353">
          <cell r="I353">
            <v>0</v>
          </cell>
        </row>
        <row r="354">
          <cell r="I354">
            <v>506.09</v>
          </cell>
        </row>
        <row r="355">
          <cell r="I355">
            <v>160.16999999999999</v>
          </cell>
        </row>
        <row r="356">
          <cell r="I356">
            <v>732.05</v>
          </cell>
        </row>
        <row r="357">
          <cell r="I357">
            <v>816.46</v>
          </cell>
        </row>
        <row r="358">
          <cell r="I358">
            <v>648.27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4">
          <cell r="I374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  <row r="378">
          <cell r="I378">
            <v>0</v>
          </cell>
        </row>
        <row r="379">
          <cell r="I379">
            <v>0</v>
          </cell>
        </row>
        <row r="380">
          <cell r="I380">
            <v>6250.2</v>
          </cell>
        </row>
        <row r="381">
          <cell r="I381">
            <v>7871.67</v>
          </cell>
        </row>
        <row r="382">
          <cell r="I382">
            <v>2496.2800000000002</v>
          </cell>
        </row>
        <row r="383">
          <cell r="I383">
            <v>2270.83</v>
          </cell>
        </row>
        <row r="384">
          <cell r="I384">
            <v>3305.57</v>
          </cell>
        </row>
        <row r="385">
          <cell r="I385">
            <v>2177.44</v>
          </cell>
        </row>
        <row r="386">
          <cell r="I386">
            <v>1848.69</v>
          </cell>
        </row>
        <row r="387">
          <cell r="I387">
            <v>1902.67</v>
          </cell>
        </row>
        <row r="388">
          <cell r="I388">
            <v>2056.06</v>
          </cell>
        </row>
        <row r="389">
          <cell r="I389">
            <v>1130.58</v>
          </cell>
        </row>
        <row r="390">
          <cell r="I390">
            <v>12739.5</v>
          </cell>
        </row>
        <row r="391">
          <cell r="I391">
            <v>8553.52</v>
          </cell>
        </row>
        <row r="392">
          <cell r="I392">
            <v>6832.67</v>
          </cell>
        </row>
        <row r="393">
          <cell r="I393">
            <v>5636.07</v>
          </cell>
        </row>
        <row r="394">
          <cell r="I394">
            <v>12087.81</v>
          </cell>
        </row>
        <row r="395">
          <cell r="I395">
            <v>7005.6</v>
          </cell>
        </row>
        <row r="396">
          <cell r="I396">
            <v>1007.45</v>
          </cell>
        </row>
        <row r="397">
          <cell r="I397">
            <v>778.4</v>
          </cell>
        </row>
        <row r="398">
          <cell r="I398">
            <v>2221.7800000000002</v>
          </cell>
        </row>
        <row r="399">
          <cell r="I399">
            <v>2415.4299999999998</v>
          </cell>
        </row>
        <row r="400">
          <cell r="I400">
            <v>2262.7600000000002</v>
          </cell>
        </row>
        <row r="401">
          <cell r="I401">
            <v>558.07000000000005</v>
          </cell>
        </row>
        <row r="402">
          <cell r="I402">
            <v>3995.33</v>
          </cell>
        </row>
        <row r="403">
          <cell r="I403">
            <v>5532.53</v>
          </cell>
        </row>
        <row r="404">
          <cell r="I404">
            <v>1733.55</v>
          </cell>
        </row>
        <row r="405">
          <cell r="I405">
            <v>0</v>
          </cell>
        </row>
        <row r="406">
          <cell r="I406">
            <v>2501.5700000000002</v>
          </cell>
        </row>
        <row r="407">
          <cell r="I407">
            <v>0</v>
          </cell>
        </row>
        <row r="408">
          <cell r="I408">
            <v>0</v>
          </cell>
        </row>
        <row r="409">
          <cell r="I409">
            <v>3420.79</v>
          </cell>
        </row>
        <row r="410">
          <cell r="I410">
            <v>7127.83</v>
          </cell>
        </row>
        <row r="411">
          <cell r="I411">
            <v>3454.98</v>
          </cell>
        </row>
        <row r="412">
          <cell r="I412">
            <v>6480.48</v>
          </cell>
        </row>
        <row r="413">
          <cell r="I413">
            <v>1256.28</v>
          </cell>
        </row>
        <row r="414">
          <cell r="I414">
            <v>1077.3900000000001</v>
          </cell>
        </row>
        <row r="415">
          <cell r="I415">
            <v>773.4</v>
          </cell>
        </row>
        <row r="416">
          <cell r="I416">
            <v>366.5</v>
          </cell>
        </row>
        <row r="417">
          <cell r="I417">
            <v>3337.91</v>
          </cell>
        </row>
        <row r="418">
          <cell r="I418">
            <v>1610.92</v>
          </cell>
        </row>
        <row r="419">
          <cell r="I419">
            <v>2485.34</v>
          </cell>
        </row>
        <row r="420">
          <cell r="I420">
            <v>3291.12</v>
          </cell>
        </row>
        <row r="421">
          <cell r="I421">
            <v>2765.91</v>
          </cell>
        </row>
        <row r="422">
          <cell r="I422">
            <v>3694.62</v>
          </cell>
        </row>
        <row r="423">
          <cell r="I423">
            <v>7259.95</v>
          </cell>
        </row>
        <row r="424">
          <cell r="I424">
            <v>1759.68</v>
          </cell>
        </row>
        <row r="425">
          <cell r="I425">
            <v>607.41</v>
          </cell>
        </row>
        <row r="426">
          <cell r="I426">
            <v>560.98</v>
          </cell>
        </row>
        <row r="427">
          <cell r="I427">
            <v>805.61</v>
          </cell>
        </row>
        <row r="428">
          <cell r="I428">
            <v>504</v>
          </cell>
        </row>
        <row r="429">
          <cell r="I429">
            <v>507.42</v>
          </cell>
        </row>
        <row r="430">
          <cell r="I430">
            <v>503.57</v>
          </cell>
        </row>
        <row r="431">
          <cell r="I431">
            <v>564.41</v>
          </cell>
        </row>
        <row r="432">
          <cell r="I432">
            <v>301.99</v>
          </cell>
        </row>
        <row r="433">
          <cell r="I433">
            <v>3346.05</v>
          </cell>
        </row>
        <row r="434">
          <cell r="I434">
            <v>2218.12</v>
          </cell>
        </row>
        <row r="435">
          <cell r="I435">
            <v>1806.32</v>
          </cell>
        </row>
        <row r="436">
          <cell r="I436">
            <v>1519.9</v>
          </cell>
        </row>
        <row r="437">
          <cell r="I437">
            <v>3104.5</v>
          </cell>
        </row>
        <row r="438">
          <cell r="I438">
            <v>2170.15</v>
          </cell>
        </row>
        <row r="439">
          <cell r="I439">
            <v>0</v>
          </cell>
        </row>
        <row r="440">
          <cell r="I440">
            <v>233.33</v>
          </cell>
        </row>
        <row r="441">
          <cell r="I441">
            <v>628.5</v>
          </cell>
        </row>
        <row r="442">
          <cell r="I442">
            <v>655.79</v>
          </cell>
        </row>
        <row r="443">
          <cell r="I443">
            <v>606.03</v>
          </cell>
        </row>
        <row r="444">
          <cell r="I444">
            <v>165.15</v>
          </cell>
        </row>
        <row r="445">
          <cell r="I445">
            <v>1085.69</v>
          </cell>
        </row>
        <row r="446">
          <cell r="I446">
            <v>1126.97</v>
          </cell>
        </row>
        <row r="447">
          <cell r="I447">
            <v>492.63</v>
          </cell>
        </row>
        <row r="448">
          <cell r="I448">
            <v>0</v>
          </cell>
        </row>
        <row r="449">
          <cell r="I449">
            <v>649.74</v>
          </cell>
        </row>
        <row r="450">
          <cell r="I450">
            <v>6767.75</v>
          </cell>
        </row>
        <row r="451">
          <cell r="I451">
            <v>2127.17</v>
          </cell>
        </row>
        <row r="452">
          <cell r="I452">
            <v>959.35</v>
          </cell>
        </row>
        <row r="453">
          <cell r="I453">
            <v>13535.6</v>
          </cell>
        </row>
        <row r="454">
          <cell r="I454">
            <v>376.58</v>
          </cell>
        </row>
        <row r="455">
          <cell r="I455">
            <v>0</v>
          </cell>
        </row>
        <row r="456">
          <cell r="I456">
            <v>231.83</v>
          </cell>
        </row>
        <row r="457">
          <cell r="I457">
            <v>108.8</v>
          </cell>
        </row>
        <row r="458">
          <cell r="I458">
            <v>3563.1</v>
          </cell>
        </row>
        <row r="459">
          <cell r="I459">
            <v>414.17</v>
          </cell>
        </row>
        <row r="460">
          <cell r="I460">
            <v>814.37</v>
          </cell>
        </row>
        <row r="461">
          <cell r="I461">
            <v>980.36</v>
          </cell>
        </row>
        <row r="462">
          <cell r="I462">
            <v>716.82</v>
          </cell>
        </row>
        <row r="463">
          <cell r="I463">
            <v>844.7</v>
          </cell>
        </row>
        <row r="464">
          <cell r="I464">
            <v>0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0</v>
          </cell>
        </row>
        <row r="468">
          <cell r="I468">
            <v>31834.21</v>
          </cell>
        </row>
        <row r="469">
          <cell r="I469">
            <v>10447.120000000001</v>
          </cell>
        </row>
        <row r="470">
          <cell r="I470">
            <v>7040.4</v>
          </cell>
        </row>
        <row r="471">
          <cell r="I471">
            <v>2811.84</v>
          </cell>
        </row>
        <row r="472">
          <cell r="I472">
            <v>4024.61</v>
          </cell>
        </row>
        <row r="473">
          <cell r="I473">
            <v>3344.25</v>
          </cell>
        </row>
        <row r="474">
          <cell r="I474">
            <v>4541.2700000000004</v>
          </cell>
        </row>
        <row r="475">
          <cell r="I475">
            <v>2219.89</v>
          </cell>
        </row>
        <row r="476">
          <cell r="I476">
            <v>4311.2</v>
          </cell>
        </row>
        <row r="477">
          <cell r="I477">
            <v>8633.5300000000007</v>
          </cell>
        </row>
        <row r="478">
          <cell r="I478">
            <v>15684.34</v>
          </cell>
        </row>
        <row r="479">
          <cell r="I479">
            <v>14574.63</v>
          </cell>
        </row>
        <row r="480">
          <cell r="I480">
            <v>6480.22</v>
          </cell>
        </row>
        <row r="481">
          <cell r="I481">
            <v>5463.8</v>
          </cell>
        </row>
        <row r="482">
          <cell r="I482">
            <v>8755.4699999999993</v>
          </cell>
        </row>
        <row r="483">
          <cell r="I483">
            <v>8586.16</v>
          </cell>
        </row>
        <row r="484">
          <cell r="I484">
            <v>402.66</v>
          </cell>
        </row>
        <row r="485">
          <cell r="I485">
            <v>311.11</v>
          </cell>
        </row>
        <row r="486">
          <cell r="I486">
            <v>891.98</v>
          </cell>
        </row>
        <row r="487">
          <cell r="I487">
            <v>2237.91</v>
          </cell>
        </row>
        <row r="488">
          <cell r="I488">
            <v>5634.95</v>
          </cell>
        </row>
        <row r="489">
          <cell r="I489">
            <v>223.04</v>
          </cell>
        </row>
        <row r="490">
          <cell r="I490">
            <v>5386.72</v>
          </cell>
        </row>
        <row r="491">
          <cell r="I491">
            <v>20178.04</v>
          </cell>
        </row>
        <row r="492">
          <cell r="I492">
            <v>692.87</v>
          </cell>
        </row>
        <row r="493">
          <cell r="I493">
            <v>0</v>
          </cell>
        </row>
        <row r="494">
          <cell r="I494">
            <v>12243.83</v>
          </cell>
        </row>
        <row r="495">
          <cell r="I495">
            <v>1367.23</v>
          </cell>
        </row>
        <row r="496">
          <cell r="I496">
            <v>3559.24</v>
          </cell>
        </row>
        <row r="497">
          <cell r="I497">
            <v>15637.37</v>
          </cell>
        </row>
        <row r="498">
          <cell r="I498">
            <v>2126.81</v>
          </cell>
        </row>
        <row r="499">
          <cell r="I499">
            <v>502.1</v>
          </cell>
        </row>
        <row r="500">
          <cell r="I500">
            <v>7381.89</v>
          </cell>
        </row>
        <row r="501">
          <cell r="I501">
            <v>309.12</v>
          </cell>
        </row>
        <row r="502">
          <cell r="I502">
            <v>146.5</v>
          </cell>
        </row>
        <row r="503">
          <cell r="I503">
            <v>65063</v>
          </cell>
        </row>
        <row r="504">
          <cell r="I504">
            <v>3517.93</v>
          </cell>
        </row>
        <row r="505">
          <cell r="I505">
            <v>3943.34</v>
          </cell>
        </row>
        <row r="506">
          <cell r="I506">
            <v>19772.169999999998</v>
          </cell>
        </row>
        <row r="507">
          <cell r="I507">
            <v>24996.93</v>
          </cell>
        </row>
        <row r="508">
          <cell r="I508">
            <v>5661.5</v>
          </cell>
        </row>
        <row r="509">
          <cell r="I509">
            <v>570.14</v>
          </cell>
        </row>
        <row r="510">
          <cell r="I510">
            <v>793.65</v>
          </cell>
        </row>
        <row r="511">
          <cell r="I511">
            <v>241.46</v>
          </cell>
        </row>
        <row r="512">
          <cell r="I512">
            <v>237.57</v>
          </cell>
        </row>
        <row r="513">
          <cell r="I513">
            <v>335.91</v>
          </cell>
        </row>
        <row r="514">
          <cell r="I514">
            <v>216.47</v>
          </cell>
        </row>
        <row r="515">
          <cell r="I515">
            <v>202.91</v>
          </cell>
        </row>
        <row r="516">
          <cell r="I516">
            <v>195.78</v>
          </cell>
        </row>
        <row r="517">
          <cell r="I517">
            <v>222.14</v>
          </cell>
        </row>
        <row r="518">
          <cell r="I518">
            <v>108.1</v>
          </cell>
        </row>
        <row r="519">
          <cell r="I519">
            <v>1378.66</v>
          </cell>
        </row>
        <row r="520">
          <cell r="I520">
            <v>875.07</v>
          </cell>
        </row>
        <row r="521">
          <cell r="I521">
            <v>678.68</v>
          </cell>
        </row>
        <row r="522">
          <cell r="I522">
            <v>590.86</v>
          </cell>
        </row>
        <row r="523">
          <cell r="I523">
            <v>1251.53</v>
          </cell>
        </row>
        <row r="524">
          <cell r="I524">
            <v>707.27</v>
          </cell>
        </row>
        <row r="525">
          <cell r="I525">
            <v>108.1</v>
          </cell>
        </row>
        <row r="526">
          <cell r="I526">
            <v>83.52</v>
          </cell>
        </row>
        <row r="527">
          <cell r="I527">
            <v>238.33</v>
          </cell>
        </row>
        <row r="528">
          <cell r="I528">
            <v>252.72</v>
          </cell>
        </row>
        <row r="529">
          <cell r="I529">
            <v>226.96</v>
          </cell>
        </row>
        <row r="530">
          <cell r="I530">
            <v>59.87</v>
          </cell>
        </row>
        <row r="531">
          <cell r="I531">
            <v>413.99</v>
          </cell>
        </row>
        <row r="532">
          <cell r="I532">
            <v>520.51</v>
          </cell>
        </row>
        <row r="533">
          <cell r="I533">
            <v>186</v>
          </cell>
        </row>
        <row r="534">
          <cell r="I534">
            <v>0</v>
          </cell>
        </row>
        <row r="535">
          <cell r="I535">
            <v>249.81</v>
          </cell>
        </row>
        <row r="536">
          <cell r="I536">
            <v>367.09</v>
          </cell>
        </row>
        <row r="537">
          <cell r="I537">
            <v>764.85</v>
          </cell>
        </row>
        <row r="538">
          <cell r="I538">
            <v>346.51</v>
          </cell>
        </row>
        <row r="539">
          <cell r="I539">
            <v>571.03</v>
          </cell>
        </row>
        <row r="540">
          <cell r="I540">
            <v>134.80000000000001</v>
          </cell>
        </row>
        <row r="541">
          <cell r="I541">
            <v>0</v>
          </cell>
        </row>
        <row r="542">
          <cell r="I542">
            <v>82.98</v>
          </cell>
        </row>
        <row r="543">
          <cell r="I543">
            <v>39.32</v>
          </cell>
        </row>
        <row r="544">
          <cell r="I544">
            <v>287.29000000000002</v>
          </cell>
        </row>
        <row r="545">
          <cell r="I545">
            <v>157.93</v>
          </cell>
        </row>
        <row r="546">
          <cell r="I546">
            <v>254.31</v>
          </cell>
        </row>
        <row r="547">
          <cell r="I547">
            <v>353.14</v>
          </cell>
        </row>
        <row r="548">
          <cell r="I548">
            <v>268.74</v>
          </cell>
        </row>
        <row r="549">
          <cell r="I549">
            <v>294.8</v>
          </cell>
        </row>
        <row r="550">
          <cell r="I550">
            <v>0</v>
          </cell>
        </row>
        <row r="551">
          <cell r="I551">
            <v>0</v>
          </cell>
        </row>
        <row r="552">
          <cell r="I552">
            <v>0</v>
          </cell>
        </row>
        <row r="553">
          <cell r="I553">
            <v>0</v>
          </cell>
        </row>
        <row r="554">
          <cell r="I554">
            <v>0</v>
          </cell>
        </row>
        <row r="555">
          <cell r="I555">
            <v>0</v>
          </cell>
        </row>
        <row r="556">
          <cell r="I556">
            <v>0</v>
          </cell>
        </row>
        <row r="557">
          <cell r="I557">
            <v>0</v>
          </cell>
        </row>
        <row r="558">
          <cell r="I558">
            <v>0</v>
          </cell>
        </row>
        <row r="559">
          <cell r="I559">
            <v>0</v>
          </cell>
        </row>
        <row r="560">
          <cell r="I560">
            <v>0</v>
          </cell>
        </row>
        <row r="561">
          <cell r="I561">
            <v>0</v>
          </cell>
        </row>
        <row r="562">
          <cell r="I562">
            <v>0</v>
          </cell>
        </row>
        <row r="563">
          <cell r="I563">
            <v>8.34</v>
          </cell>
        </row>
        <row r="564">
          <cell r="I564">
            <v>0</v>
          </cell>
        </row>
        <row r="565">
          <cell r="I565">
            <v>188.17</v>
          </cell>
        </row>
        <row r="566">
          <cell r="I566">
            <v>144.15</v>
          </cell>
        </row>
        <row r="567">
          <cell r="I567">
            <v>111.38</v>
          </cell>
        </row>
        <row r="568">
          <cell r="I568">
            <v>319.27999999999997</v>
          </cell>
        </row>
        <row r="569">
          <cell r="I569">
            <v>0</v>
          </cell>
        </row>
        <row r="570">
          <cell r="I570">
            <v>0</v>
          </cell>
        </row>
        <row r="571">
          <cell r="I571">
            <v>79.86</v>
          </cell>
        </row>
        <row r="572">
          <cell r="I572">
            <v>0</v>
          </cell>
        </row>
        <row r="573">
          <cell r="I573">
            <v>0</v>
          </cell>
        </row>
        <row r="574">
          <cell r="I574">
            <v>248.04</v>
          </cell>
        </row>
        <row r="575">
          <cell r="I575">
            <v>0</v>
          </cell>
        </row>
        <row r="576">
          <cell r="I576">
            <v>0</v>
          </cell>
        </row>
        <row r="577">
          <cell r="I577">
            <v>489.47</v>
          </cell>
        </row>
        <row r="578">
          <cell r="I578">
            <v>1019.88</v>
          </cell>
        </row>
        <row r="579">
          <cell r="I579">
            <v>0</v>
          </cell>
        </row>
        <row r="580">
          <cell r="I580">
            <v>761.39</v>
          </cell>
        </row>
        <row r="581">
          <cell r="I581">
            <v>179.74</v>
          </cell>
        </row>
        <row r="582">
          <cell r="I582">
            <v>0</v>
          </cell>
        </row>
        <row r="583">
          <cell r="I583">
            <v>110.66</v>
          </cell>
        </row>
        <row r="584">
          <cell r="I584">
            <v>52.45</v>
          </cell>
        </row>
        <row r="585">
          <cell r="I585">
            <v>0</v>
          </cell>
        </row>
        <row r="586">
          <cell r="I586">
            <v>0</v>
          </cell>
        </row>
        <row r="587">
          <cell r="I587">
            <v>339.14</v>
          </cell>
        </row>
        <row r="588">
          <cell r="I588">
            <v>6736.4</v>
          </cell>
        </row>
        <row r="589">
          <cell r="I589">
            <v>5329.47</v>
          </cell>
        </row>
        <row r="590">
          <cell r="I590">
            <v>1277.7</v>
          </cell>
        </row>
        <row r="591">
          <cell r="I591">
            <v>1592.61</v>
          </cell>
        </row>
        <row r="592">
          <cell r="I592">
            <v>2217.27</v>
          </cell>
        </row>
        <row r="593">
          <cell r="I593">
            <v>674.79</v>
          </cell>
        </row>
        <row r="594">
          <cell r="I594">
            <v>663.83</v>
          </cell>
        </row>
        <row r="595">
          <cell r="I595">
            <v>938.63</v>
          </cell>
        </row>
        <row r="596">
          <cell r="I596">
            <v>604.89</v>
          </cell>
        </row>
        <row r="597">
          <cell r="I597">
            <v>567</v>
          </cell>
        </row>
        <row r="598">
          <cell r="I598">
            <v>547.02</v>
          </cell>
        </row>
        <row r="599">
          <cell r="I599">
            <v>620.74</v>
          </cell>
        </row>
        <row r="600">
          <cell r="I600">
            <v>301.99</v>
          </cell>
        </row>
        <row r="601">
          <cell r="I601">
            <v>4019.56</v>
          </cell>
        </row>
        <row r="602">
          <cell r="I602">
            <v>2445.4699999999998</v>
          </cell>
        </row>
        <row r="603">
          <cell r="I603">
            <v>1896.69</v>
          </cell>
        </row>
        <row r="604">
          <cell r="I604">
            <v>1651.2</v>
          </cell>
        </row>
        <row r="605">
          <cell r="I605">
            <v>3540.45</v>
          </cell>
        </row>
        <row r="606">
          <cell r="I606">
            <v>1976.71</v>
          </cell>
        </row>
        <row r="607">
          <cell r="I607">
            <v>301.99</v>
          </cell>
        </row>
        <row r="608">
          <cell r="I608">
            <v>233.33</v>
          </cell>
        </row>
        <row r="609">
          <cell r="I609">
            <v>665.99</v>
          </cell>
        </row>
        <row r="610">
          <cell r="I610">
            <v>706.31</v>
          </cell>
        </row>
        <row r="611">
          <cell r="I611">
            <v>634.29</v>
          </cell>
        </row>
        <row r="612">
          <cell r="I612">
            <v>167.29</v>
          </cell>
        </row>
        <row r="613">
          <cell r="I613">
            <v>1157.01</v>
          </cell>
        </row>
        <row r="614">
          <cell r="I614">
            <v>1454.23</v>
          </cell>
        </row>
        <row r="615">
          <cell r="I615">
            <v>519.64</v>
          </cell>
        </row>
        <row r="616">
          <cell r="I616">
            <v>0</v>
          </cell>
        </row>
        <row r="617">
          <cell r="I617">
            <v>697.94</v>
          </cell>
        </row>
        <row r="618">
          <cell r="I618">
            <v>1025.4100000000001</v>
          </cell>
        </row>
        <row r="619">
          <cell r="I619">
            <v>2136.63</v>
          </cell>
        </row>
        <row r="620">
          <cell r="I620">
            <v>967.98</v>
          </cell>
        </row>
        <row r="621">
          <cell r="I621">
            <v>1595.11</v>
          </cell>
        </row>
        <row r="622">
          <cell r="I622">
            <v>376.58</v>
          </cell>
        </row>
        <row r="623">
          <cell r="I623">
            <v>553.64</v>
          </cell>
        </row>
        <row r="624">
          <cell r="I624">
            <v>231.83</v>
          </cell>
        </row>
        <row r="625">
          <cell r="I625">
            <v>109.86</v>
          </cell>
        </row>
        <row r="626">
          <cell r="I626">
            <v>802.5</v>
          </cell>
        </row>
        <row r="627">
          <cell r="I627">
            <v>441.21</v>
          </cell>
        </row>
        <row r="628">
          <cell r="I628">
            <v>960.16</v>
          </cell>
        </row>
        <row r="629">
          <cell r="I629">
            <v>986.54</v>
          </cell>
        </row>
        <row r="630">
          <cell r="I630">
            <v>750.79</v>
          </cell>
        </row>
        <row r="631">
          <cell r="I631">
            <v>823.69</v>
          </cell>
        </row>
        <row r="632">
          <cell r="I632">
            <v>0</v>
          </cell>
        </row>
        <row r="633">
          <cell r="I633">
            <v>0</v>
          </cell>
        </row>
        <row r="634">
          <cell r="I634">
            <v>0</v>
          </cell>
        </row>
        <row r="635">
          <cell r="I635">
            <v>0</v>
          </cell>
        </row>
        <row r="636">
          <cell r="I636">
            <v>0</v>
          </cell>
        </row>
        <row r="637">
          <cell r="I637">
            <v>0</v>
          </cell>
        </row>
        <row r="638">
          <cell r="I638">
            <v>1626.34</v>
          </cell>
        </row>
        <row r="639">
          <cell r="I639">
            <v>504.9</v>
          </cell>
        </row>
        <row r="640">
          <cell r="I640">
            <v>469.33</v>
          </cell>
        </row>
        <row r="641">
          <cell r="I641">
            <v>508.47</v>
          </cell>
        </row>
        <row r="642">
          <cell r="I642">
            <v>1925</v>
          </cell>
        </row>
        <row r="643">
          <cell r="I643">
            <v>510.39</v>
          </cell>
        </row>
        <row r="644">
          <cell r="I644">
            <v>0</v>
          </cell>
        </row>
        <row r="645">
          <cell r="I645">
            <v>0</v>
          </cell>
        </row>
        <row r="646">
          <cell r="I646">
            <v>0</v>
          </cell>
        </row>
        <row r="647">
          <cell r="I647">
            <v>0</v>
          </cell>
        </row>
        <row r="648">
          <cell r="I648">
            <v>0</v>
          </cell>
        </row>
        <row r="649">
          <cell r="I649">
            <v>10979.34</v>
          </cell>
        </row>
        <row r="650">
          <cell r="I650">
            <v>19190.900000000001</v>
          </cell>
        </row>
        <row r="651">
          <cell r="I651">
            <v>5690.16</v>
          </cell>
        </row>
        <row r="652">
          <cell r="I652">
            <v>6248.53</v>
          </cell>
        </row>
        <row r="653">
          <cell r="I653">
            <v>9459.2099999999991</v>
          </cell>
        </row>
        <row r="654">
          <cell r="I654">
            <v>5142</v>
          </cell>
        </row>
        <row r="655">
          <cell r="I655">
            <v>4661.9399999999996</v>
          </cell>
        </row>
        <row r="656">
          <cell r="I656">
            <v>5559.53</v>
          </cell>
        </row>
        <row r="657">
          <cell r="I657">
            <v>6000.38</v>
          </cell>
        </row>
        <row r="658">
          <cell r="I658">
            <v>2295.14</v>
          </cell>
        </row>
        <row r="659">
          <cell r="I659">
            <v>36188.18</v>
          </cell>
        </row>
        <row r="660">
          <cell r="I660">
            <v>23306.73</v>
          </cell>
        </row>
        <row r="661">
          <cell r="I661">
            <v>19760.650000000001</v>
          </cell>
        </row>
        <row r="662">
          <cell r="I662">
            <v>17227.22</v>
          </cell>
        </row>
        <row r="663">
          <cell r="I663">
            <v>36482.22</v>
          </cell>
        </row>
        <row r="664">
          <cell r="I664">
            <v>20545.39</v>
          </cell>
        </row>
        <row r="665">
          <cell r="I665">
            <v>3623.9</v>
          </cell>
        </row>
        <row r="666">
          <cell r="I666">
            <v>2800</v>
          </cell>
        </row>
        <row r="667">
          <cell r="I667">
            <v>7542</v>
          </cell>
        </row>
        <row r="668">
          <cell r="I668">
            <v>7313.1</v>
          </cell>
        </row>
        <row r="669">
          <cell r="I669">
            <v>5936.05</v>
          </cell>
        </row>
        <row r="670">
          <cell r="I670">
            <v>1981.8</v>
          </cell>
        </row>
        <row r="671">
          <cell r="I671">
            <v>11450.75</v>
          </cell>
        </row>
        <row r="672">
          <cell r="I672">
            <v>11078.9</v>
          </cell>
        </row>
        <row r="673">
          <cell r="I673">
            <v>5911.6</v>
          </cell>
        </row>
        <row r="674">
          <cell r="I674">
            <v>0</v>
          </cell>
        </row>
        <row r="675">
          <cell r="I675">
            <v>5968.81</v>
          </cell>
        </row>
        <row r="676">
          <cell r="I676">
            <v>12305</v>
          </cell>
        </row>
        <row r="677">
          <cell r="I677">
            <v>25526.06</v>
          </cell>
        </row>
        <row r="678">
          <cell r="I678">
            <v>9076.18</v>
          </cell>
        </row>
        <row r="679">
          <cell r="I679">
            <v>19090</v>
          </cell>
        </row>
        <row r="680">
          <cell r="I680">
            <v>4519</v>
          </cell>
        </row>
        <row r="681">
          <cell r="I681">
            <v>16609.25</v>
          </cell>
        </row>
        <row r="682">
          <cell r="I682">
            <v>2782</v>
          </cell>
        </row>
        <row r="683">
          <cell r="I683">
            <v>1305.5999999999999</v>
          </cell>
        </row>
        <row r="684">
          <cell r="I684">
            <v>3531</v>
          </cell>
        </row>
        <row r="685">
          <cell r="I685">
            <v>3592.5</v>
          </cell>
        </row>
        <row r="686">
          <cell r="I686">
            <v>17360.75</v>
          </cell>
        </row>
        <row r="687">
          <cell r="I687">
            <v>11764.25</v>
          </cell>
        </row>
        <row r="688">
          <cell r="I688">
            <v>5783.27</v>
          </cell>
        </row>
        <row r="689">
          <cell r="I689">
            <v>9133.27</v>
          </cell>
        </row>
        <row r="690">
          <cell r="I690">
            <v>0</v>
          </cell>
        </row>
        <row r="691">
          <cell r="I691">
            <v>0</v>
          </cell>
        </row>
        <row r="692">
          <cell r="I692">
            <v>2502.35</v>
          </cell>
        </row>
        <row r="693">
          <cell r="I693">
            <v>2520.89</v>
          </cell>
        </row>
        <row r="694">
          <cell r="I694">
            <v>2133.0500000000002</v>
          </cell>
        </row>
        <row r="695">
          <cell r="I695">
            <v>1939.14</v>
          </cell>
        </row>
        <row r="696">
          <cell r="I696">
            <v>2520.89</v>
          </cell>
        </row>
        <row r="697">
          <cell r="I697">
            <v>1551.32</v>
          </cell>
        </row>
        <row r="698">
          <cell r="I698">
            <v>1745.21</v>
          </cell>
        </row>
        <row r="699">
          <cell r="I699">
            <v>1558.12</v>
          </cell>
        </row>
        <row r="700">
          <cell r="I700">
            <v>1939.14</v>
          </cell>
        </row>
        <row r="701">
          <cell r="I701">
            <v>193.91</v>
          </cell>
        </row>
        <row r="702">
          <cell r="I702">
            <v>14154.68</v>
          </cell>
        </row>
        <row r="703">
          <cell r="I703">
            <v>8726.1200000000008</v>
          </cell>
        </row>
        <row r="704">
          <cell r="I704">
            <v>7174.81</v>
          </cell>
        </row>
        <row r="705">
          <cell r="I705">
            <v>5429.58</v>
          </cell>
        </row>
        <row r="706">
          <cell r="I706">
            <v>12604.35</v>
          </cell>
        </row>
        <row r="707">
          <cell r="I707">
            <v>6980.88</v>
          </cell>
        </row>
        <row r="708">
          <cell r="I708">
            <v>193.91</v>
          </cell>
        </row>
        <row r="709">
          <cell r="I709">
            <v>193.91</v>
          </cell>
        </row>
        <row r="710">
          <cell r="I710">
            <v>2326.96</v>
          </cell>
        </row>
        <row r="711">
          <cell r="I711">
            <v>2520.89</v>
          </cell>
        </row>
        <row r="712">
          <cell r="I712">
            <v>2133.0500000000002</v>
          </cell>
        </row>
        <row r="713">
          <cell r="I713">
            <v>581.73</v>
          </cell>
        </row>
        <row r="714">
          <cell r="I714">
            <v>4072.19</v>
          </cell>
        </row>
        <row r="715">
          <cell r="I715">
            <v>1745.21</v>
          </cell>
        </row>
        <row r="716">
          <cell r="I716">
            <v>581.73</v>
          </cell>
        </row>
        <row r="717">
          <cell r="I717">
            <v>0</v>
          </cell>
        </row>
        <row r="718">
          <cell r="I718">
            <v>1163.48</v>
          </cell>
        </row>
        <row r="719">
          <cell r="I719">
            <v>0</v>
          </cell>
        </row>
        <row r="720">
          <cell r="I720">
            <v>1314.87</v>
          </cell>
        </row>
        <row r="721">
          <cell r="I721">
            <v>1994.27</v>
          </cell>
        </row>
        <row r="722">
          <cell r="I722">
            <v>581.73</v>
          </cell>
        </row>
        <row r="723">
          <cell r="I723">
            <v>1833.03</v>
          </cell>
        </row>
        <row r="724">
          <cell r="I724">
            <v>387.84</v>
          </cell>
        </row>
        <row r="725">
          <cell r="I725">
            <v>636.86</v>
          </cell>
        </row>
        <row r="726">
          <cell r="I726">
            <v>387.84</v>
          </cell>
        </row>
        <row r="727">
          <cell r="I727">
            <v>193.91</v>
          </cell>
        </row>
        <row r="728">
          <cell r="I728">
            <v>2133.0500000000002</v>
          </cell>
        </row>
        <row r="729">
          <cell r="I729">
            <v>581.73</v>
          </cell>
        </row>
        <row r="730">
          <cell r="I730">
            <v>775.65</v>
          </cell>
        </row>
        <row r="731">
          <cell r="I731">
            <v>0</v>
          </cell>
        </row>
        <row r="732">
          <cell r="I732">
            <v>0</v>
          </cell>
        </row>
        <row r="733">
          <cell r="I733">
            <v>1551.34</v>
          </cell>
        </row>
        <row r="734">
          <cell r="I734">
            <v>0</v>
          </cell>
        </row>
        <row r="735">
          <cell r="I735">
            <v>0</v>
          </cell>
        </row>
        <row r="736">
          <cell r="I736">
            <v>0</v>
          </cell>
        </row>
        <row r="737">
          <cell r="I737">
            <v>0</v>
          </cell>
        </row>
        <row r="738">
          <cell r="I738">
            <v>0</v>
          </cell>
        </row>
        <row r="739">
          <cell r="I739">
            <v>0</v>
          </cell>
        </row>
        <row r="740">
          <cell r="I740">
            <v>0</v>
          </cell>
        </row>
        <row r="741">
          <cell r="I741">
            <v>0</v>
          </cell>
        </row>
        <row r="742">
          <cell r="I742">
            <v>0</v>
          </cell>
        </row>
        <row r="743">
          <cell r="I743">
            <v>0</v>
          </cell>
        </row>
        <row r="744">
          <cell r="I744">
            <v>0</v>
          </cell>
        </row>
        <row r="745">
          <cell r="I745">
            <v>0</v>
          </cell>
        </row>
        <row r="746">
          <cell r="I746">
            <v>0</v>
          </cell>
        </row>
        <row r="747">
          <cell r="I747">
            <v>0</v>
          </cell>
        </row>
        <row r="748">
          <cell r="I748">
            <v>0</v>
          </cell>
        </row>
        <row r="749">
          <cell r="I749">
            <v>0</v>
          </cell>
        </row>
        <row r="750">
          <cell r="I750">
            <v>0</v>
          </cell>
        </row>
        <row r="751">
          <cell r="I751">
            <v>0</v>
          </cell>
        </row>
        <row r="752">
          <cell r="I752">
            <v>0</v>
          </cell>
        </row>
        <row r="753">
          <cell r="I753">
            <v>0</v>
          </cell>
        </row>
        <row r="754">
          <cell r="I754">
            <v>0</v>
          </cell>
        </row>
        <row r="755">
          <cell r="I755">
            <v>0</v>
          </cell>
        </row>
        <row r="756">
          <cell r="I756">
            <v>0</v>
          </cell>
        </row>
        <row r="757">
          <cell r="I757">
            <v>0</v>
          </cell>
        </row>
        <row r="758">
          <cell r="I758">
            <v>0</v>
          </cell>
        </row>
        <row r="759">
          <cell r="I759">
            <v>0</v>
          </cell>
        </row>
        <row r="760">
          <cell r="I760">
            <v>0</v>
          </cell>
        </row>
        <row r="761">
          <cell r="I761">
            <v>0</v>
          </cell>
        </row>
        <row r="762">
          <cell r="I762">
            <v>0</v>
          </cell>
        </row>
        <row r="763">
          <cell r="I763">
            <v>0</v>
          </cell>
        </row>
        <row r="764">
          <cell r="I764">
            <v>0</v>
          </cell>
        </row>
        <row r="765">
          <cell r="I765">
            <v>0</v>
          </cell>
        </row>
        <row r="766">
          <cell r="I766">
            <v>0</v>
          </cell>
        </row>
        <row r="767">
          <cell r="I767">
            <v>0</v>
          </cell>
        </row>
        <row r="768">
          <cell r="I768">
            <v>0</v>
          </cell>
        </row>
        <row r="769">
          <cell r="I769">
            <v>0</v>
          </cell>
        </row>
        <row r="770">
          <cell r="I770">
            <v>0</v>
          </cell>
        </row>
        <row r="771">
          <cell r="I771">
            <v>0</v>
          </cell>
        </row>
        <row r="772">
          <cell r="I772">
            <v>0</v>
          </cell>
        </row>
        <row r="773">
          <cell r="I773">
            <v>0</v>
          </cell>
        </row>
        <row r="774">
          <cell r="I774">
            <v>0</v>
          </cell>
        </row>
        <row r="775">
          <cell r="I775">
            <v>0</v>
          </cell>
        </row>
        <row r="776">
          <cell r="I776">
            <v>0</v>
          </cell>
        </row>
        <row r="777">
          <cell r="I777">
            <v>0</v>
          </cell>
        </row>
        <row r="778">
          <cell r="I778">
            <v>0</v>
          </cell>
        </row>
        <row r="779">
          <cell r="I779">
            <v>0</v>
          </cell>
        </row>
        <row r="780">
          <cell r="I780">
            <v>0</v>
          </cell>
        </row>
        <row r="781">
          <cell r="I781">
            <v>0</v>
          </cell>
        </row>
        <row r="782">
          <cell r="I782">
            <v>0</v>
          </cell>
        </row>
        <row r="783">
          <cell r="I783">
            <v>0</v>
          </cell>
        </row>
        <row r="784">
          <cell r="I784">
            <v>0</v>
          </cell>
        </row>
        <row r="785">
          <cell r="I785">
            <v>0</v>
          </cell>
        </row>
        <row r="786">
          <cell r="I786">
            <v>0</v>
          </cell>
        </row>
        <row r="787">
          <cell r="I787">
            <v>0</v>
          </cell>
        </row>
        <row r="788">
          <cell r="I788">
            <v>0</v>
          </cell>
        </row>
        <row r="789">
          <cell r="I789">
            <v>0</v>
          </cell>
        </row>
        <row r="790">
          <cell r="I790">
            <v>0</v>
          </cell>
        </row>
        <row r="791">
          <cell r="I791">
            <v>4666.34</v>
          </cell>
        </row>
        <row r="792">
          <cell r="I792">
            <v>0</v>
          </cell>
        </row>
        <row r="793">
          <cell r="I793">
            <v>0</v>
          </cell>
        </row>
        <row r="794">
          <cell r="I794">
            <v>0</v>
          </cell>
        </row>
        <row r="795">
          <cell r="I795">
            <v>0</v>
          </cell>
        </row>
        <row r="796">
          <cell r="I796">
            <v>0</v>
          </cell>
        </row>
        <row r="797">
          <cell r="I797">
            <v>0</v>
          </cell>
        </row>
        <row r="798">
          <cell r="I798">
            <v>0</v>
          </cell>
        </row>
        <row r="799">
          <cell r="I799">
            <v>0</v>
          </cell>
        </row>
        <row r="800">
          <cell r="I800">
            <v>0</v>
          </cell>
        </row>
        <row r="801">
          <cell r="I801">
            <v>0</v>
          </cell>
        </row>
        <row r="802">
          <cell r="I802">
            <v>0</v>
          </cell>
        </row>
        <row r="803">
          <cell r="I803">
            <v>0</v>
          </cell>
        </row>
        <row r="804">
          <cell r="I804">
            <v>0</v>
          </cell>
        </row>
        <row r="805">
          <cell r="I805">
            <v>0</v>
          </cell>
        </row>
        <row r="806">
          <cell r="I806">
            <v>0</v>
          </cell>
        </row>
        <row r="807">
          <cell r="I807">
            <v>0</v>
          </cell>
        </row>
        <row r="808">
          <cell r="I808">
            <v>0</v>
          </cell>
        </row>
        <row r="809">
          <cell r="I809">
            <v>0</v>
          </cell>
        </row>
        <row r="810">
          <cell r="I810">
            <v>0</v>
          </cell>
        </row>
        <row r="811">
          <cell r="I811">
            <v>0</v>
          </cell>
        </row>
        <row r="812">
          <cell r="I812">
            <v>0</v>
          </cell>
        </row>
        <row r="813">
          <cell r="I813">
            <v>0</v>
          </cell>
        </row>
        <row r="814">
          <cell r="I814">
            <v>0</v>
          </cell>
        </row>
        <row r="815">
          <cell r="I815">
            <v>0</v>
          </cell>
        </row>
        <row r="816">
          <cell r="I816">
            <v>0</v>
          </cell>
        </row>
        <row r="817">
          <cell r="I817">
            <v>0</v>
          </cell>
        </row>
        <row r="818">
          <cell r="I818">
            <v>0</v>
          </cell>
        </row>
        <row r="819">
          <cell r="I819">
            <v>0</v>
          </cell>
        </row>
        <row r="820">
          <cell r="I820">
            <v>0</v>
          </cell>
        </row>
        <row r="821">
          <cell r="I821">
            <v>0</v>
          </cell>
        </row>
        <row r="822">
          <cell r="I822">
            <v>0</v>
          </cell>
        </row>
        <row r="823">
          <cell r="I823">
            <v>0</v>
          </cell>
        </row>
        <row r="824">
          <cell r="I824">
            <v>0</v>
          </cell>
        </row>
        <row r="825">
          <cell r="I825">
            <v>0</v>
          </cell>
        </row>
        <row r="826">
          <cell r="I826">
            <v>0</v>
          </cell>
        </row>
        <row r="827">
          <cell r="I827">
            <v>0</v>
          </cell>
        </row>
        <row r="828">
          <cell r="I828">
            <v>0</v>
          </cell>
        </row>
        <row r="829">
          <cell r="I829">
            <v>0</v>
          </cell>
        </row>
        <row r="830">
          <cell r="I830">
            <v>0</v>
          </cell>
        </row>
        <row r="831">
          <cell r="I831">
            <v>0</v>
          </cell>
        </row>
        <row r="832">
          <cell r="I832">
            <v>0</v>
          </cell>
        </row>
        <row r="833">
          <cell r="I833">
            <v>0</v>
          </cell>
        </row>
        <row r="834">
          <cell r="I834">
            <v>0</v>
          </cell>
        </row>
        <row r="835">
          <cell r="I835">
            <v>0</v>
          </cell>
        </row>
        <row r="836">
          <cell r="I836">
            <v>0</v>
          </cell>
        </row>
        <row r="837">
          <cell r="I837">
            <v>0</v>
          </cell>
        </row>
        <row r="838">
          <cell r="I838">
            <v>0</v>
          </cell>
        </row>
        <row r="839">
          <cell r="I839">
            <v>0</v>
          </cell>
        </row>
        <row r="840">
          <cell r="I840">
            <v>0</v>
          </cell>
        </row>
        <row r="841">
          <cell r="I841">
            <v>0</v>
          </cell>
        </row>
        <row r="842">
          <cell r="I842">
            <v>0</v>
          </cell>
        </row>
        <row r="843">
          <cell r="I843">
            <v>0</v>
          </cell>
        </row>
        <row r="844">
          <cell r="I844">
            <v>0</v>
          </cell>
        </row>
        <row r="845">
          <cell r="I845">
            <v>0</v>
          </cell>
        </row>
        <row r="846">
          <cell r="I846">
            <v>0</v>
          </cell>
        </row>
        <row r="847">
          <cell r="I847">
            <v>0</v>
          </cell>
        </row>
        <row r="848">
          <cell r="I848">
            <v>0</v>
          </cell>
        </row>
        <row r="849">
          <cell r="I849">
            <v>0</v>
          </cell>
        </row>
        <row r="850">
          <cell r="I850">
            <v>0</v>
          </cell>
        </row>
        <row r="851">
          <cell r="I851">
            <v>0</v>
          </cell>
        </row>
        <row r="852">
          <cell r="I852">
            <v>0</v>
          </cell>
        </row>
        <row r="853">
          <cell r="I853">
            <v>0</v>
          </cell>
        </row>
        <row r="854">
          <cell r="I854">
            <v>0</v>
          </cell>
        </row>
        <row r="855">
          <cell r="I855">
            <v>0</v>
          </cell>
        </row>
        <row r="856">
          <cell r="I856">
            <v>0</v>
          </cell>
        </row>
        <row r="857">
          <cell r="I857">
            <v>0</v>
          </cell>
        </row>
        <row r="858">
          <cell r="I858">
            <v>0</v>
          </cell>
        </row>
        <row r="859">
          <cell r="I859">
            <v>0</v>
          </cell>
        </row>
        <row r="860">
          <cell r="I860">
            <v>0</v>
          </cell>
        </row>
        <row r="861">
          <cell r="I861">
            <v>0</v>
          </cell>
        </row>
        <row r="862">
          <cell r="I862">
            <v>0</v>
          </cell>
        </row>
        <row r="863">
          <cell r="I863">
            <v>0</v>
          </cell>
        </row>
        <row r="864">
          <cell r="I864">
            <v>0</v>
          </cell>
        </row>
        <row r="865">
          <cell r="I865">
            <v>0</v>
          </cell>
        </row>
        <row r="866">
          <cell r="I866">
            <v>0</v>
          </cell>
        </row>
        <row r="867">
          <cell r="I867">
            <v>0</v>
          </cell>
        </row>
        <row r="868">
          <cell r="I868">
            <v>0</v>
          </cell>
        </row>
        <row r="869">
          <cell r="I869">
            <v>0</v>
          </cell>
        </row>
        <row r="870">
          <cell r="I870">
            <v>0</v>
          </cell>
        </row>
        <row r="871">
          <cell r="I871">
            <v>0</v>
          </cell>
        </row>
        <row r="872">
          <cell r="I872">
            <v>0</v>
          </cell>
        </row>
        <row r="873">
          <cell r="I873">
            <v>0</v>
          </cell>
        </row>
        <row r="874">
          <cell r="I874">
            <v>0</v>
          </cell>
        </row>
        <row r="875">
          <cell r="I875">
            <v>0</v>
          </cell>
        </row>
        <row r="876">
          <cell r="I876">
            <v>0</v>
          </cell>
        </row>
        <row r="877">
          <cell r="I877">
            <v>0</v>
          </cell>
        </row>
        <row r="878">
          <cell r="I878">
            <v>0</v>
          </cell>
        </row>
        <row r="879">
          <cell r="I879">
            <v>0</v>
          </cell>
        </row>
        <row r="880">
          <cell r="I880">
            <v>0</v>
          </cell>
        </row>
        <row r="881">
          <cell r="I881">
            <v>0</v>
          </cell>
        </row>
        <row r="882">
          <cell r="I882">
            <v>0</v>
          </cell>
        </row>
        <row r="883">
          <cell r="I883">
            <v>0</v>
          </cell>
        </row>
        <row r="884">
          <cell r="I884">
            <v>0</v>
          </cell>
        </row>
        <row r="885">
          <cell r="I885">
            <v>0</v>
          </cell>
        </row>
        <row r="886">
          <cell r="I886">
            <v>0</v>
          </cell>
        </row>
        <row r="887">
          <cell r="I887">
            <v>0</v>
          </cell>
        </row>
        <row r="888">
          <cell r="I888">
            <v>0</v>
          </cell>
        </row>
        <row r="889">
          <cell r="I889">
            <v>0</v>
          </cell>
        </row>
        <row r="890">
          <cell r="I890">
            <v>0</v>
          </cell>
        </row>
        <row r="891">
          <cell r="I891">
            <v>0</v>
          </cell>
        </row>
        <row r="892">
          <cell r="I892">
            <v>0</v>
          </cell>
        </row>
        <row r="893">
          <cell r="I893">
            <v>0</v>
          </cell>
        </row>
        <row r="894">
          <cell r="I894">
            <v>0</v>
          </cell>
        </row>
        <row r="895">
          <cell r="I895">
            <v>0</v>
          </cell>
        </row>
        <row r="896">
          <cell r="I896">
            <v>0</v>
          </cell>
        </row>
        <row r="897">
          <cell r="I897">
            <v>0</v>
          </cell>
        </row>
        <row r="898">
          <cell r="I898">
            <v>0</v>
          </cell>
        </row>
        <row r="899">
          <cell r="I899">
            <v>0</v>
          </cell>
        </row>
        <row r="900">
          <cell r="I900">
            <v>0</v>
          </cell>
        </row>
        <row r="901">
          <cell r="I901">
            <v>12.99</v>
          </cell>
        </row>
        <row r="902">
          <cell r="I902">
            <v>84.44</v>
          </cell>
        </row>
        <row r="903">
          <cell r="I903">
            <v>71.45</v>
          </cell>
        </row>
        <row r="904">
          <cell r="I904">
            <v>64.95</v>
          </cell>
        </row>
        <row r="905">
          <cell r="I905">
            <v>90.94</v>
          </cell>
        </row>
        <row r="906">
          <cell r="I906">
            <v>58.46</v>
          </cell>
        </row>
        <row r="907">
          <cell r="I907">
            <v>58.46</v>
          </cell>
        </row>
        <row r="908">
          <cell r="I908">
            <v>51.96</v>
          </cell>
        </row>
        <row r="909">
          <cell r="I909">
            <v>64.95</v>
          </cell>
        </row>
        <row r="910">
          <cell r="I910">
            <v>6.5</v>
          </cell>
        </row>
        <row r="911">
          <cell r="I911">
            <v>448.18</v>
          </cell>
        </row>
        <row r="912">
          <cell r="I912">
            <v>292.29000000000002</v>
          </cell>
        </row>
        <row r="913">
          <cell r="I913">
            <v>220.84</v>
          </cell>
        </row>
        <row r="914">
          <cell r="I914">
            <v>181.87</v>
          </cell>
        </row>
        <row r="915">
          <cell r="I915">
            <v>409.21</v>
          </cell>
        </row>
        <row r="916">
          <cell r="I916">
            <v>240.33</v>
          </cell>
        </row>
        <row r="917">
          <cell r="I917">
            <v>6.5</v>
          </cell>
        </row>
        <row r="918">
          <cell r="I918">
            <v>6.5</v>
          </cell>
        </row>
        <row r="919">
          <cell r="I919">
            <v>77.94</v>
          </cell>
        </row>
        <row r="920">
          <cell r="I920">
            <v>84.44</v>
          </cell>
        </row>
        <row r="921">
          <cell r="I921">
            <v>71.45</v>
          </cell>
        </row>
        <row r="922">
          <cell r="I922">
            <v>19.489999999999998</v>
          </cell>
        </row>
        <row r="923">
          <cell r="I923">
            <v>129.91</v>
          </cell>
        </row>
        <row r="924">
          <cell r="I924">
            <v>58.46</v>
          </cell>
        </row>
        <row r="925">
          <cell r="I925">
            <v>19.489999999999998</v>
          </cell>
        </row>
        <row r="926">
          <cell r="I926">
            <v>0</v>
          </cell>
        </row>
        <row r="927">
          <cell r="I927">
            <v>38.97</v>
          </cell>
        </row>
        <row r="928">
          <cell r="I928">
            <v>0</v>
          </cell>
        </row>
        <row r="929">
          <cell r="I929">
            <v>6.5</v>
          </cell>
        </row>
        <row r="930">
          <cell r="I930">
            <v>51.96</v>
          </cell>
        </row>
        <row r="931">
          <cell r="I931">
            <v>19.489999999999998</v>
          </cell>
        </row>
        <row r="932">
          <cell r="I932">
            <v>12.99</v>
          </cell>
        </row>
        <row r="933">
          <cell r="I933">
            <v>12.99</v>
          </cell>
        </row>
        <row r="934">
          <cell r="I934">
            <v>0</v>
          </cell>
        </row>
        <row r="935">
          <cell r="I935">
            <v>12.99</v>
          </cell>
        </row>
        <row r="936">
          <cell r="I936">
            <v>6.5</v>
          </cell>
        </row>
        <row r="937">
          <cell r="I937">
            <v>6.5</v>
          </cell>
        </row>
        <row r="938">
          <cell r="I938">
            <v>19.489999999999998</v>
          </cell>
        </row>
        <row r="939">
          <cell r="I939">
            <v>38.51</v>
          </cell>
        </row>
        <row r="940">
          <cell r="I940">
            <v>25.98</v>
          </cell>
        </row>
        <row r="941">
          <cell r="I941">
            <v>25.98</v>
          </cell>
        </row>
        <row r="942">
          <cell r="I942">
            <v>58.43</v>
          </cell>
        </row>
        <row r="943">
          <cell r="I943">
            <v>0</v>
          </cell>
        </row>
        <row r="944">
          <cell r="I944">
            <v>350</v>
          </cell>
        </row>
        <row r="945">
          <cell r="I945">
            <v>3822</v>
          </cell>
        </row>
        <row r="946">
          <cell r="I946">
            <v>1750</v>
          </cell>
        </row>
        <row r="947">
          <cell r="I947">
            <v>1925</v>
          </cell>
        </row>
        <row r="948">
          <cell r="I948">
            <v>2275</v>
          </cell>
        </row>
        <row r="949">
          <cell r="I949">
            <v>1400</v>
          </cell>
        </row>
        <row r="950">
          <cell r="I950">
            <v>1575</v>
          </cell>
        </row>
        <row r="951">
          <cell r="I951">
            <v>1400</v>
          </cell>
        </row>
        <row r="952">
          <cell r="I952">
            <v>1750</v>
          </cell>
        </row>
        <row r="953">
          <cell r="I953">
            <v>1925</v>
          </cell>
        </row>
        <row r="954">
          <cell r="I954">
            <v>12425</v>
          </cell>
        </row>
        <row r="955">
          <cell r="I955">
            <v>7700</v>
          </cell>
        </row>
        <row r="956">
          <cell r="I956">
            <v>6475</v>
          </cell>
        </row>
        <row r="957">
          <cell r="I957">
            <v>4900</v>
          </cell>
        </row>
        <row r="958">
          <cell r="I958">
            <v>11550</v>
          </cell>
        </row>
        <row r="959">
          <cell r="I959">
            <v>6650</v>
          </cell>
        </row>
        <row r="960">
          <cell r="I960">
            <v>175</v>
          </cell>
        </row>
        <row r="961">
          <cell r="I961">
            <v>350</v>
          </cell>
        </row>
        <row r="962">
          <cell r="I962">
            <v>2100</v>
          </cell>
        </row>
        <row r="963">
          <cell r="I963">
            <v>2100</v>
          </cell>
        </row>
        <row r="964">
          <cell r="I964">
            <v>1925</v>
          </cell>
        </row>
        <row r="965">
          <cell r="I965">
            <v>525</v>
          </cell>
        </row>
        <row r="966">
          <cell r="I966">
            <v>3500</v>
          </cell>
        </row>
        <row r="967">
          <cell r="I967">
            <v>1750</v>
          </cell>
        </row>
        <row r="968">
          <cell r="I968">
            <v>350</v>
          </cell>
        </row>
        <row r="969">
          <cell r="I969">
            <v>0</v>
          </cell>
        </row>
        <row r="970">
          <cell r="I970">
            <v>0</v>
          </cell>
        </row>
        <row r="971">
          <cell r="I971">
            <v>0</v>
          </cell>
        </row>
        <row r="972">
          <cell r="I972">
            <v>1400</v>
          </cell>
        </row>
        <row r="973">
          <cell r="I973">
            <v>0</v>
          </cell>
        </row>
        <row r="974">
          <cell r="I974">
            <v>0</v>
          </cell>
        </row>
        <row r="975">
          <cell r="I975">
            <v>0</v>
          </cell>
        </row>
        <row r="976">
          <cell r="I976">
            <v>0</v>
          </cell>
        </row>
        <row r="977">
          <cell r="I977">
            <v>0</v>
          </cell>
        </row>
        <row r="978">
          <cell r="I978">
            <v>0</v>
          </cell>
        </row>
        <row r="979">
          <cell r="I979">
            <v>0</v>
          </cell>
        </row>
        <row r="980">
          <cell r="I980">
            <v>175</v>
          </cell>
        </row>
        <row r="981">
          <cell r="I981">
            <v>1400</v>
          </cell>
        </row>
        <row r="982">
          <cell r="I982">
            <v>525</v>
          </cell>
        </row>
        <row r="983">
          <cell r="I983">
            <v>525</v>
          </cell>
        </row>
        <row r="984">
          <cell r="I984">
            <v>350</v>
          </cell>
        </row>
        <row r="985">
          <cell r="I985">
            <v>175</v>
          </cell>
        </row>
        <row r="986">
          <cell r="I986">
            <v>350</v>
          </cell>
        </row>
        <row r="987">
          <cell r="I987">
            <v>175</v>
          </cell>
        </row>
        <row r="988">
          <cell r="I988">
            <v>2100</v>
          </cell>
        </row>
        <row r="989">
          <cell r="I989">
            <v>525</v>
          </cell>
        </row>
        <row r="990">
          <cell r="I990">
            <v>875</v>
          </cell>
        </row>
        <row r="991">
          <cell r="I991">
            <v>0</v>
          </cell>
        </row>
        <row r="992">
          <cell r="I992">
            <v>0</v>
          </cell>
        </row>
        <row r="993">
          <cell r="I993">
            <v>1834</v>
          </cell>
        </row>
        <row r="994">
          <cell r="I994">
            <v>0</v>
          </cell>
        </row>
        <row r="995">
          <cell r="I995">
            <v>0</v>
          </cell>
        </row>
        <row r="996">
          <cell r="I996">
            <v>0</v>
          </cell>
        </row>
        <row r="997">
          <cell r="I997">
            <v>0</v>
          </cell>
        </row>
        <row r="998">
          <cell r="I998">
            <v>90</v>
          </cell>
        </row>
        <row r="999">
          <cell r="I999">
            <v>0</v>
          </cell>
        </row>
        <row r="1000">
          <cell r="I1000">
            <v>253.6</v>
          </cell>
        </row>
        <row r="1001">
          <cell r="I1001">
            <v>1064.8</v>
          </cell>
        </row>
        <row r="1002">
          <cell r="I1002">
            <v>0</v>
          </cell>
        </row>
        <row r="1003">
          <cell r="I1003">
            <v>0</v>
          </cell>
        </row>
        <row r="1004">
          <cell r="I1004">
            <v>202.5</v>
          </cell>
        </row>
        <row r="1005">
          <cell r="I1005">
            <v>147.4</v>
          </cell>
        </row>
        <row r="1006">
          <cell r="I1006">
            <v>0</v>
          </cell>
        </row>
        <row r="1007">
          <cell r="I1007">
            <v>231</v>
          </cell>
        </row>
        <row r="1008">
          <cell r="I1008">
            <v>1298</v>
          </cell>
        </row>
        <row r="1009">
          <cell r="I1009">
            <v>0</v>
          </cell>
        </row>
        <row r="1010">
          <cell r="I1010">
            <v>405</v>
          </cell>
        </row>
        <row r="1011">
          <cell r="I1011">
            <v>0</v>
          </cell>
        </row>
        <row r="1012">
          <cell r="I1012">
            <v>0</v>
          </cell>
        </row>
        <row r="1013">
          <cell r="I1013">
            <v>0</v>
          </cell>
        </row>
        <row r="1014">
          <cell r="I1014">
            <v>40</v>
          </cell>
        </row>
        <row r="1015">
          <cell r="I1015">
            <v>333.52</v>
          </cell>
        </row>
        <row r="1016">
          <cell r="I1016">
            <v>112.2</v>
          </cell>
        </row>
        <row r="1017">
          <cell r="I1017">
            <v>583</v>
          </cell>
        </row>
        <row r="1018">
          <cell r="I1018">
            <v>48.4</v>
          </cell>
        </row>
        <row r="1019">
          <cell r="I1019">
            <v>330</v>
          </cell>
        </row>
        <row r="1020">
          <cell r="I1020">
            <v>44</v>
          </cell>
        </row>
        <row r="1021">
          <cell r="I1021">
            <v>0</v>
          </cell>
        </row>
        <row r="1022">
          <cell r="I1022">
            <v>0</v>
          </cell>
        </row>
        <row r="1023">
          <cell r="I1023">
            <v>0</v>
          </cell>
        </row>
        <row r="1024">
          <cell r="I1024">
            <v>91.2</v>
          </cell>
        </row>
        <row r="1025">
          <cell r="I1025">
            <v>0</v>
          </cell>
        </row>
        <row r="1026">
          <cell r="I1026">
            <v>0</v>
          </cell>
        </row>
        <row r="1027">
          <cell r="I1027">
            <v>0</v>
          </cell>
        </row>
        <row r="1028">
          <cell r="I1028">
            <v>178.3</v>
          </cell>
        </row>
        <row r="1029">
          <cell r="I1029">
            <v>0</v>
          </cell>
        </row>
        <row r="1030">
          <cell r="I1030">
            <v>0</v>
          </cell>
        </row>
        <row r="1031">
          <cell r="I1031">
            <v>230</v>
          </cell>
        </row>
        <row r="1032">
          <cell r="I1032">
            <v>0</v>
          </cell>
        </row>
        <row r="1033">
          <cell r="I1033">
            <v>186</v>
          </cell>
        </row>
        <row r="1034">
          <cell r="I1034">
            <v>0</v>
          </cell>
        </row>
        <row r="1035">
          <cell r="I1035">
            <v>326</v>
          </cell>
        </row>
        <row r="1036">
          <cell r="I1036">
            <v>0</v>
          </cell>
        </row>
        <row r="1037">
          <cell r="I1037">
            <v>40</v>
          </cell>
        </row>
        <row r="1038">
          <cell r="I1038">
            <v>0</v>
          </cell>
        </row>
        <row r="1039">
          <cell r="I1039">
            <v>0</v>
          </cell>
        </row>
        <row r="1040">
          <cell r="I1040">
            <v>430.6</v>
          </cell>
        </row>
        <row r="1041">
          <cell r="I1041">
            <v>0</v>
          </cell>
        </row>
        <row r="1042">
          <cell r="I1042">
            <v>0</v>
          </cell>
        </row>
        <row r="1043">
          <cell r="I1043">
            <v>0</v>
          </cell>
        </row>
        <row r="1044">
          <cell r="I1044">
            <v>0</v>
          </cell>
        </row>
        <row r="1045">
          <cell r="I1045">
            <v>0</v>
          </cell>
        </row>
        <row r="1046">
          <cell r="I1046">
            <v>0</v>
          </cell>
        </row>
        <row r="1047">
          <cell r="I1047">
            <v>0</v>
          </cell>
        </row>
        <row r="1048">
          <cell r="I1048">
            <v>0</v>
          </cell>
        </row>
        <row r="1049">
          <cell r="I1049">
            <v>0</v>
          </cell>
        </row>
        <row r="1050">
          <cell r="I1050">
            <v>0</v>
          </cell>
        </row>
        <row r="1051">
          <cell r="I1051">
            <v>0</v>
          </cell>
        </row>
        <row r="1052">
          <cell r="I1052">
            <v>0</v>
          </cell>
        </row>
        <row r="1053">
          <cell r="I1053">
            <v>0</v>
          </cell>
        </row>
        <row r="1054">
          <cell r="I1054">
            <v>0</v>
          </cell>
        </row>
        <row r="1055">
          <cell r="I1055">
            <v>0</v>
          </cell>
        </row>
        <row r="1056">
          <cell r="I1056">
            <v>0</v>
          </cell>
        </row>
        <row r="1057">
          <cell r="I1057">
            <v>0</v>
          </cell>
        </row>
        <row r="1058">
          <cell r="I1058">
            <v>0</v>
          </cell>
        </row>
        <row r="1059">
          <cell r="I1059">
            <v>0</v>
          </cell>
        </row>
        <row r="1060">
          <cell r="I1060">
            <v>170.16</v>
          </cell>
        </row>
        <row r="1061">
          <cell r="I1061">
            <v>0</v>
          </cell>
        </row>
        <row r="1062">
          <cell r="I1062">
            <v>0</v>
          </cell>
        </row>
        <row r="1063">
          <cell r="I1063">
            <v>0</v>
          </cell>
        </row>
        <row r="1064">
          <cell r="I1064">
            <v>0</v>
          </cell>
        </row>
        <row r="1065">
          <cell r="I1065">
            <v>0</v>
          </cell>
        </row>
        <row r="1066">
          <cell r="I1066">
            <v>0</v>
          </cell>
        </row>
        <row r="1067">
          <cell r="I1067">
            <v>0</v>
          </cell>
        </row>
        <row r="1068">
          <cell r="I1068">
            <v>600</v>
          </cell>
        </row>
        <row r="1069">
          <cell r="I1069">
            <v>0</v>
          </cell>
        </row>
        <row r="1070">
          <cell r="I1070">
            <v>0</v>
          </cell>
        </row>
        <row r="1071">
          <cell r="I1071">
            <v>1800</v>
          </cell>
        </row>
        <row r="1072">
          <cell r="I1072">
            <v>0</v>
          </cell>
        </row>
        <row r="1073">
          <cell r="I1073">
            <v>0</v>
          </cell>
        </row>
        <row r="1074">
          <cell r="I1074">
            <v>0</v>
          </cell>
        </row>
        <row r="1075">
          <cell r="I1075">
            <v>0</v>
          </cell>
        </row>
        <row r="1076">
          <cell r="I1076">
            <v>0</v>
          </cell>
        </row>
        <row r="1077">
          <cell r="I1077">
            <v>0</v>
          </cell>
        </row>
        <row r="1078">
          <cell r="I1078">
            <v>0</v>
          </cell>
        </row>
        <row r="1079">
          <cell r="I1079">
            <v>0</v>
          </cell>
        </row>
        <row r="1080">
          <cell r="I1080">
            <v>0</v>
          </cell>
        </row>
        <row r="1081">
          <cell r="I1081">
            <v>0</v>
          </cell>
        </row>
        <row r="1082">
          <cell r="I1082">
            <v>0</v>
          </cell>
        </row>
        <row r="1083">
          <cell r="I1083">
            <v>0</v>
          </cell>
        </row>
        <row r="1084">
          <cell r="I1084">
            <v>0</v>
          </cell>
        </row>
        <row r="1085">
          <cell r="I1085">
            <v>0</v>
          </cell>
        </row>
        <row r="1086">
          <cell r="I1086">
            <v>0</v>
          </cell>
        </row>
        <row r="1087">
          <cell r="I1087">
            <v>0</v>
          </cell>
        </row>
        <row r="1088">
          <cell r="I1088">
            <v>0</v>
          </cell>
        </row>
        <row r="1089">
          <cell r="I1089">
            <v>0</v>
          </cell>
        </row>
        <row r="1090">
          <cell r="I1090">
            <v>0</v>
          </cell>
        </row>
        <row r="1091">
          <cell r="I1091">
            <v>0</v>
          </cell>
        </row>
        <row r="1092">
          <cell r="I1092">
            <v>0</v>
          </cell>
        </row>
        <row r="1093">
          <cell r="I1093">
            <v>0</v>
          </cell>
        </row>
        <row r="1094">
          <cell r="I1094">
            <v>0</v>
          </cell>
        </row>
        <row r="1095">
          <cell r="I1095">
            <v>0</v>
          </cell>
        </row>
        <row r="1096">
          <cell r="I1096">
            <v>0</v>
          </cell>
        </row>
        <row r="1097">
          <cell r="I1097">
            <v>0</v>
          </cell>
        </row>
        <row r="1098">
          <cell r="I1098">
            <v>0</v>
          </cell>
        </row>
        <row r="1099">
          <cell r="I1099">
            <v>0</v>
          </cell>
        </row>
        <row r="1100">
          <cell r="I1100">
            <v>0</v>
          </cell>
        </row>
        <row r="1101">
          <cell r="I1101">
            <v>0</v>
          </cell>
        </row>
        <row r="1102">
          <cell r="I1102">
            <v>0</v>
          </cell>
        </row>
        <row r="1103">
          <cell r="I1103">
            <v>0</v>
          </cell>
        </row>
        <row r="1104">
          <cell r="I1104">
            <v>0</v>
          </cell>
        </row>
        <row r="1105">
          <cell r="I1105">
            <v>0</v>
          </cell>
        </row>
        <row r="1106">
          <cell r="I1106">
            <v>0</v>
          </cell>
        </row>
        <row r="1107">
          <cell r="I1107">
            <v>0</v>
          </cell>
        </row>
        <row r="1108">
          <cell r="I1108">
            <v>0</v>
          </cell>
        </row>
        <row r="1109">
          <cell r="I1109">
            <v>0</v>
          </cell>
        </row>
        <row r="1110">
          <cell r="I1110">
            <v>0</v>
          </cell>
        </row>
        <row r="1111">
          <cell r="I1111">
            <v>0</v>
          </cell>
        </row>
        <row r="1112">
          <cell r="I1112">
            <v>0</v>
          </cell>
        </row>
        <row r="1113">
          <cell r="I1113">
            <v>0</v>
          </cell>
        </row>
        <row r="1114">
          <cell r="I1114">
            <v>0</v>
          </cell>
        </row>
        <row r="1115">
          <cell r="I1115">
            <v>0</v>
          </cell>
        </row>
        <row r="1116">
          <cell r="I1116">
            <v>0</v>
          </cell>
        </row>
        <row r="1117">
          <cell r="I1117">
            <v>0</v>
          </cell>
        </row>
        <row r="1118">
          <cell r="I1118">
            <v>0</v>
          </cell>
        </row>
        <row r="1119">
          <cell r="I1119">
            <v>0</v>
          </cell>
        </row>
        <row r="1120">
          <cell r="I1120">
            <v>0</v>
          </cell>
        </row>
        <row r="1121">
          <cell r="I1121">
            <v>0</v>
          </cell>
        </row>
        <row r="1122">
          <cell r="I1122">
            <v>0</v>
          </cell>
        </row>
        <row r="1123">
          <cell r="I1123">
            <v>0</v>
          </cell>
        </row>
        <row r="1124">
          <cell r="I1124">
            <v>0</v>
          </cell>
        </row>
        <row r="1125">
          <cell r="I1125">
            <v>0</v>
          </cell>
        </row>
        <row r="1126">
          <cell r="I1126">
            <v>0</v>
          </cell>
        </row>
        <row r="1127">
          <cell r="I1127">
            <v>0</v>
          </cell>
        </row>
        <row r="1128">
          <cell r="I1128">
            <v>0</v>
          </cell>
        </row>
        <row r="1129">
          <cell r="I1129">
            <v>0</v>
          </cell>
        </row>
        <row r="1130">
          <cell r="I1130">
            <v>0</v>
          </cell>
        </row>
        <row r="1131">
          <cell r="I1131">
            <v>0</v>
          </cell>
        </row>
        <row r="1132">
          <cell r="I1132">
            <v>0</v>
          </cell>
        </row>
        <row r="1133">
          <cell r="I1133">
            <v>0</v>
          </cell>
        </row>
        <row r="1134">
          <cell r="I1134">
            <v>0</v>
          </cell>
        </row>
        <row r="1135">
          <cell r="I1135">
            <v>0</v>
          </cell>
        </row>
        <row r="1136">
          <cell r="I1136">
            <v>0</v>
          </cell>
        </row>
        <row r="1137">
          <cell r="I1137">
            <v>0</v>
          </cell>
        </row>
        <row r="1138">
          <cell r="I1138">
            <v>0</v>
          </cell>
        </row>
        <row r="1139">
          <cell r="I1139">
            <v>0</v>
          </cell>
        </row>
        <row r="1140">
          <cell r="I1140">
            <v>0</v>
          </cell>
        </row>
        <row r="1141">
          <cell r="I1141">
            <v>0</v>
          </cell>
        </row>
        <row r="1142">
          <cell r="I1142">
            <v>0</v>
          </cell>
        </row>
        <row r="1143">
          <cell r="I1143">
            <v>0</v>
          </cell>
        </row>
        <row r="1144">
          <cell r="I1144">
            <v>0</v>
          </cell>
        </row>
        <row r="1145">
          <cell r="I1145">
            <v>0</v>
          </cell>
        </row>
        <row r="1146">
          <cell r="I1146">
            <v>0</v>
          </cell>
        </row>
        <row r="1147">
          <cell r="I1147">
            <v>0</v>
          </cell>
        </row>
        <row r="1148">
          <cell r="I1148">
            <v>0</v>
          </cell>
        </row>
        <row r="1149">
          <cell r="I1149">
            <v>0</v>
          </cell>
        </row>
        <row r="1150">
          <cell r="I1150">
            <v>0</v>
          </cell>
        </row>
        <row r="1151">
          <cell r="I1151">
            <v>0</v>
          </cell>
        </row>
        <row r="1152">
          <cell r="I1152">
            <v>0</v>
          </cell>
        </row>
        <row r="1153">
          <cell r="I1153">
            <v>0</v>
          </cell>
        </row>
        <row r="1154">
          <cell r="I1154">
            <v>0</v>
          </cell>
        </row>
        <row r="1155">
          <cell r="I1155">
            <v>0</v>
          </cell>
        </row>
        <row r="1156">
          <cell r="I1156">
            <v>0</v>
          </cell>
        </row>
        <row r="1157">
          <cell r="I1157">
            <v>0</v>
          </cell>
        </row>
        <row r="1158">
          <cell r="I1158">
            <v>0</v>
          </cell>
        </row>
        <row r="1159">
          <cell r="I1159">
            <v>0</v>
          </cell>
        </row>
        <row r="1160">
          <cell r="I1160">
            <v>0</v>
          </cell>
        </row>
        <row r="1161">
          <cell r="I1161">
            <v>0</v>
          </cell>
        </row>
        <row r="1162">
          <cell r="I1162">
            <v>0</v>
          </cell>
        </row>
        <row r="1163">
          <cell r="I1163">
            <v>0</v>
          </cell>
        </row>
        <row r="1164">
          <cell r="I1164">
            <v>0</v>
          </cell>
        </row>
        <row r="1165">
          <cell r="I1165">
            <v>0</v>
          </cell>
        </row>
        <row r="1166">
          <cell r="I1166">
            <v>0</v>
          </cell>
        </row>
        <row r="1167">
          <cell r="I1167">
            <v>0</v>
          </cell>
        </row>
        <row r="1168">
          <cell r="I1168">
            <v>0</v>
          </cell>
        </row>
        <row r="1169">
          <cell r="I1169">
            <v>0</v>
          </cell>
        </row>
        <row r="1170">
          <cell r="I1170">
            <v>0</v>
          </cell>
        </row>
        <row r="1171">
          <cell r="I1171">
            <v>0</v>
          </cell>
        </row>
        <row r="1172">
          <cell r="I1172">
            <v>0</v>
          </cell>
        </row>
        <row r="1173">
          <cell r="I1173">
            <v>0</v>
          </cell>
        </row>
        <row r="1174">
          <cell r="I1174">
            <v>0</v>
          </cell>
        </row>
        <row r="1175">
          <cell r="I1175">
            <v>0</v>
          </cell>
        </row>
        <row r="1176">
          <cell r="I1176">
            <v>0</v>
          </cell>
        </row>
        <row r="1177">
          <cell r="I1177">
            <v>0</v>
          </cell>
        </row>
        <row r="1178">
          <cell r="I1178">
            <v>0</v>
          </cell>
        </row>
        <row r="1179">
          <cell r="I1179">
            <v>0</v>
          </cell>
        </row>
        <row r="1180">
          <cell r="I1180">
            <v>0</v>
          </cell>
        </row>
        <row r="1181">
          <cell r="I1181">
            <v>0</v>
          </cell>
        </row>
        <row r="1182">
          <cell r="I1182">
            <v>0</v>
          </cell>
        </row>
        <row r="1183">
          <cell r="I1183">
            <v>0</v>
          </cell>
        </row>
        <row r="1184">
          <cell r="I1184">
            <v>0</v>
          </cell>
        </row>
        <row r="1185">
          <cell r="I1185">
            <v>0</v>
          </cell>
        </row>
        <row r="1186">
          <cell r="I1186">
            <v>0</v>
          </cell>
        </row>
        <row r="1187">
          <cell r="I1187">
            <v>0</v>
          </cell>
        </row>
        <row r="1188">
          <cell r="I1188">
            <v>0</v>
          </cell>
        </row>
        <row r="1189">
          <cell r="I1189">
            <v>0</v>
          </cell>
        </row>
        <row r="1190">
          <cell r="I1190">
            <v>0</v>
          </cell>
        </row>
        <row r="1191">
          <cell r="I1191">
            <v>0</v>
          </cell>
        </row>
        <row r="1192">
          <cell r="I1192">
            <v>0</v>
          </cell>
        </row>
        <row r="1193">
          <cell r="I1193">
            <v>0</v>
          </cell>
        </row>
        <row r="1194">
          <cell r="I1194">
            <v>0</v>
          </cell>
        </row>
        <row r="1195">
          <cell r="I1195">
            <v>0</v>
          </cell>
        </row>
        <row r="1196">
          <cell r="I1196">
            <v>0</v>
          </cell>
        </row>
        <row r="1197">
          <cell r="I1197">
            <v>0</v>
          </cell>
        </row>
        <row r="1198">
          <cell r="I1198">
            <v>0</v>
          </cell>
        </row>
        <row r="1199">
          <cell r="I1199">
            <v>0</v>
          </cell>
        </row>
        <row r="1200">
          <cell r="I1200">
            <v>0</v>
          </cell>
        </row>
        <row r="1201">
          <cell r="I1201">
            <v>0</v>
          </cell>
        </row>
        <row r="1202">
          <cell r="I1202">
            <v>0</v>
          </cell>
        </row>
        <row r="1203">
          <cell r="I1203">
            <v>0</v>
          </cell>
        </row>
        <row r="1204">
          <cell r="I1204">
            <v>0</v>
          </cell>
        </row>
        <row r="1205">
          <cell r="I1205">
            <v>0</v>
          </cell>
        </row>
        <row r="1206">
          <cell r="I1206">
            <v>0</v>
          </cell>
        </row>
        <row r="1207">
          <cell r="I1207">
            <v>0</v>
          </cell>
        </row>
        <row r="1208">
          <cell r="I1208">
            <v>0</v>
          </cell>
        </row>
        <row r="1209">
          <cell r="I1209">
            <v>0</v>
          </cell>
        </row>
        <row r="1210">
          <cell r="I1210">
            <v>0</v>
          </cell>
        </row>
        <row r="1211">
          <cell r="I1211">
            <v>0</v>
          </cell>
        </row>
        <row r="1212">
          <cell r="I1212">
            <v>0</v>
          </cell>
        </row>
        <row r="1213">
          <cell r="I1213">
            <v>0</v>
          </cell>
        </row>
        <row r="1214">
          <cell r="I1214">
            <v>0</v>
          </cell>
        </row>
        <row r="1215">
          <cell r="I1215">
            <v>0</v>
          </cell>
        </row>
        <row r="1216">
          <cell r="I1216">
            <v>0</v>
          </cell>
        </row>
        <row r="1217">
          <cell r="I1217">
            <v>0</v>
          </cell>
        </row>
        <row r="1218">
          <cell r="I1218">
            <v>0</v>
          </cell>
        </row>
        <row r="1219">
          <cell r="I1219">
            <v>0</v>
          </cell>
        </row>
        <row r="1220">
          <cell r="I1220">
            <v>0</v>
          </cell>
        </row>
        <row r="1221">
          <cell r="I1221">
            <v>0</v>
          </cell>
        </row>
        <row r="1222">
          <cell r="I1222">
            <v>0</v>
          </cell>
        </row>
        <row r="1223">
          <cell r="I1223">
            <v>0</v>
          </cell>
        </row>
        <row r="1224">
          <cell r="I1224">
            <v>0</v>
          </cell>
        </row>
        <row r="1225">
          <cell r="I1225">
            <v>0</v>
          </cell>
        </row>
        <row r="1226">
          <cell r="I1226">
            <v>0</v>
          </cell>
        </row>
        <row r="1227">
          <cell r="I1227">
            <v>0</v>
          </cell>
        </row>
        <row r="1228">
          <cell r="I1228">
            <v>0</v>
          </cell>
        </row>
        <row r="1229">
          <cell r="I1229">
            <v>0</v>
          </cell>
        </row>
        <row r="1230">
          <cell r="I1230">
            <v>0</v>
          </cell>
        </row>
        <row r="1231">
          <cell r="I1231">
            <v>0</v>
          </cell>
        </row>
        <row r="1232">
          <cell r="I1232">
            <v>0</v>
          </cell>
        </row>
        <row r="1233">
          <cell r="I1233">
            <v>0</v>
          </cell>
        </row>
        <row r="1234">
          <cell r="I1234">
            <v>0</v>
          </cell>
        </row>
        <row r="1235">
          <cell r="I1235">
            <v>0</v>
          </cell>
        </row>
        <row r="1236">
          <cell r="I1236">
            <v>0</v>
          </cell>
        </row>
        <row r="1237">
          <cell r="I1237">
            <v>0</v>
          </cell>
        </row>
        <row r="1238">
          <cell r="I1238">
            <v>0</v>
          </cell>
        </row>
        <row r="1239">
          <cell r="I1239">
            <v>0</v>
          </cell>
        </row>
        <row r="1240">
          <cell r="I1240">
            <v>0</v>
          </cell>
        </row>
        <row r="1241">
          <cell r="I1241">
            <v>0</v>
          </cell>
        </row>
        <row r="1242">
          <cell r="I1242">
            <v>0</v>
          </cell>
        </row>
        <row r="1243">
          <cell r="I1243">
            <v>0</v>
          </cell>
        </row>
        <row r="1244">
          <cell r="I1244">
            <v>0</v>
          </cell>
        </row>
        <row r="1245">
          <cell r="I1245">
            <v>0</v>
          </cell>
        </row>
        <row r="1246">
          <cell r="I1246">
            <v>0</v>
          </cell>
        </row>
        <row r="1247">
          <cell r="I1247">
            <v>0</v>
          </cell>
        </row>
        <row r="1248">
          <cell r="I1248">
            <v>0</v>
          </cell>
        </row>
        <row r="1249">
          <cell r="I1249">
            <v>0</v>
          </cell>
        </row>
        <row r="1250">
          <cell r="I1250">
            <v>0</v>
          </cell>
        </row>
        <row r="1251">
          <cell r="I1251">
            <v>0</v>
          </cell>
        </row>
        <row r="1252">
          <cell r="I1252">
            <v>0</v>
          </cell>
        </row>
        <row r="1253">
          <cell r="I1253">
            <v>0</v>
          </cell>
        </row>
        <row r="1254">
          <cell r="I1254">
            <v>0</v>
          </cell>
        </row>
        <row r="1255">
          <cell r="I1255">
            <v>0</v>
          </cell>
        </row>
        <row r="1256">
          <cell r="I1256">
            <v>0</v>
          </cell>
        </row>
        <row r="1257">
          <cell r="I1257">
            <v>0</v>
          </cell>
        </row>
        <row r="1258">
          <cell r="I1258">
            <v>0</v>
          </cell>
        </row>
        <row r="1259">
          <cell r="I1259">
            <v>0</v>
          </cell>
        </row>
        <row r="1260">
          <cell r="I1260">
            <v>340</v>
          </cell>
        </row>
        <row r="1261">
          <cell r="I1261">
            <v>0</v>
          </cell>
        </row>
        <row r="1262">
          <cell r="I1262">
            <v>340</v>
          </cell>
        </row>
        <row r="1263">
          <cell r="I1263">
            <v>0</v>
          </cell>
        </row>
        <row r="1264">
          <cell r="I1264">
            <v>0</v>
          </cell>
        </row>
        <row r="1265">
          <cell r="I1265">
            <v>0</v>
          </cell>
        </row>
        <row r="1266">
          <cell r="I1266">
            <v>0</v>
          </cell>
        </row>
        <row r="1267">
          <cell r="I1267">
            <v>0</v>
          </cell>
        </row>
        <row r="1268">
          <cell r="I1268">
            <v>0</v>
          </cell>
        </row>
        <row r="1269">
          <cell r="I1269">
            <v>0</v>
          </cell>
        </row>
        <row r="1270">
          <cell r="I1270">
            <v>0</v>
          </cell>
        </row>
        <row r="1271">
          <cell r="I1271">
            <v>0</v>
          </cell>
        </row>
        <row r="1272">
          <cell r="I1272">
            <v>0</v>
          </cell>
        </row>
        <row r="1273">
          <cell r="I1273">
            <v>0</v>
          </cell>
        </row>
        <row r="1274">
          <cell r="I1274">
            <v>0</v>
          </cell>
        </row>
        <row r="1275">
          <cell r="I1275">
            <v>0</v>
          </cell>
        </row>
        <row r="1276">
          <cell r="I1276">
            <v>0</v>
          </cell>
        </row>
        <row r="1277">
          <cell r="I1277">
            <v>0</v>
          </cell>
        </row>
        <row r="1278">
          <cell r="I1278">
            <v>0</v>
          </cell>
        </row>
        <row r="1279">
          <cell r="I1279">
            <v>0</v>
          </cell>
        </row>
        <row r="1280">
          <cell r="I1280">
            <v>0</v>
          </cell>
        </row>
        <row r="1281">
          <cell r="I1281">
            <v>0</v>
          </cell>
        </row>
        <row r="1282">
          <cell r="I1282">
            <v>0</v>
          </cell>
        </row>
        <row r="1283">
          <cell r="I1283">
            <v>0</v>
          </cell>
        </row>
        <row r="1284">
          <cell r="I1284">
            <v>0</v>
          </cell>
        </row>
        <row r="1285">
          <cell r="I1285">
            <v>1373509.64</v>
          </cell>
        </row>
        <row r="1286">
          <cell r="I1286">
            <v>0</v>
          </cell>
        </row>
        <row r="1287">
          <cell r="I1287">
            <v>0</v>
          </cell>
        </row>
        <row r="1288">
          <cell r="I1288">
            <v>0</v>
          </cell>
        </row>
        <row r="1289">
          <cell r="I1289">
            <v>0</v>
          </cell>
        </row>
        <row r="1290">
          <cell r="I1290">
            <v>0</v>
          </cell>
        </row>
        <row r="1291">
          <cell r="I1291">
            <v>0</v>
          </cell>
        </row>
        <row r="1292">
          <cell r="I1292">
            <v>0</v>
          </cell>
        </row>
        <row r="1293">
          <cell r="I1293">
            <v>0</v>
          </cell>
        </row>
        <row r="1294">
          <cell r="I1294">
            <v>0</v>
          </cell>
        </row>
        <row r="1295">
          <cell r="I1295">
            <v>2117</v>
          </cell>
        </row>
        <row r="1296">
          <cell r="I1296">
            <v>62845.58</v>
          </cell>
        </row>
        <row r="1297">
          <cell r="I1297">
            <v>17043.830000000002</v>
          </cell>
        </row>
        <row r="1298">
          <cell r="I1298">
            <v>0</v>
          </cell>
        </row>
        <row r="1299">
          <cell r="I1299">
            <v>18787.2</v>
          </cell>
        </row>
        <row r="1300">
          <cell r="I1300">
            <v>6001.51</v>
          </cell>
        </row>
        <row r="1301">
          <cell r="I1301">
            <v>0</v>
          </cell>
        </row>
        <row r="1302">
          <cell r="I1302">
            <v>0</v>
          </cell>
        </row>
        <row r="1303">
          <cell r="I1303">
            <v>0</v>
          </cell>
        </row>
        <row r="1304">
          <cell r="I1304">
            <v>0</v>
          </cell>
        </row>
        <row r="1305">
          <cell r="I1305">
            <v>0</v>
          </cell>
        </row>
        <row r="1306">
          <cell r="I1306">
            <v>0</v>
          </cell>
        </row>
        <row r="1307">
          <cell r="I1307">
            <v>0</v>
          </cell>
        </row>
        <row r="1308">
          <cell r="I1308">
            <v>0</v>
          </cell>
        </row>
        <row r="1309">
          <cell r="I1309">
            <v>400</v>
          </cell>
        </row>
        <row r="1310">
          <cell r="I1310">
            <v>0</v>
          </cell>
        </row>
        <row r="1311">
          <cell r="I1311">
            <v>0</v>
          </cell>
        </row>
        <row r="1312">
          <cell r="I1312">
            <v>0</v>
          </cell>
        </row>
        <row r="1313">
          <cell r="I1313">
            <v>0</v>
          </cell>
        </row>
        <row r="1314">
          <cell r="I1314">
            <v>0</v>
          </cell>
        </row>
        <row r="1315">
          <cell r="I1315">
            <v>85036.82</v>
          </cell>
        </row>
        <row r="1316">
          <cell r="I1316">
            <v>44194.49</v>
          </cell>
        </row>
        <row r="1317">
          <cell r="I1317">
            <v>4220.6400000000003</v>
          </cell>
        </row>
        <row r="1318">
          <cell r="I1318">
            <v>104</v>
          </cell>
        </row>
        <row r="1319">
          <cell r="I1319">
            <v>6205.21</v>
          </cell>
        </row>
        <row r="1320">
          <cell r="I1320">
            <v>0</v>
          </cell>
        </row>
        <row r="1321">
          <cell r="I1321">
            <v>0</v>
          </cell>
        </row>
        <row r="1322">
          <cell r="I1322">
            <v>0</v>
          </cell>
        </row>
        <row r="1323">
          <cell r="I1323">
            <v>0</v>
          </cell>
        </row>
        <row r="1324">
          <cell r="I1324">
            <v>0</v>
          </cell>
        </row>
        <row r="1325">
          <cell r="I1325">
            <v>0</v>
          </cell>
        </row>
        <row r="1326">
          <cell r="I1326">
            <v>0</v>
          </cell>
        </row>
        <row r="1327">
          <cell r="I1327">
            <v>0</v>
          </cell>
        </row>
        <row r="1328">
          <cell r="I1328">
            <v>5673.03</v>
          </cell>
        </row>
        <row r="1329">
          <cell r="I1329">
            <v>0</v>
          </cell>
        </row>
        <row r="1330">
          <cell r="I1330">
            <v>0</v>
          </cell>
        </row>
        <row r="1331">
          <cell r="I1331">
            <v>0</v>
          </cell>
        </row>
        <row r="1332">
          <cell r="I1332">
            <v>0</v>
          </cell>
        </row>
        <row r="1333">
          <cell r="I1333">
            <v>0</v>
          </cell>
        </row>
        <row r="1334">
          <cell r="I1334">
            <v>0</v>
          </cell>
        </row>
        <row r="1335">
          <cell r="I1335">
            <v>0</v>
          </cell>
        </row>
        <row r="1336">
          <cell r="I1336">
            <v>0</v>
          </cell>
        </row>
        <row r="1337">
          <cell r="I1337">
            <v>0</v>
          </cell>
        </row>
        <row r="1338">
          <cell r="I1338">
            <v>0</v>
          </cell>
        </row>
        <row r="1339">
          <cell r="I1339">
            <v>0</v>
          </cell>
        </row>
        <row r="1340">
          <cell r="I1340">
            <v>0</v>
          </cell>
        </row>
        <row r="1341">
          <cell r="I1341">
            <v>0</v>
          </cell>
        </row>
        <row r="1342">
          <cell r="I1342">
            <v>0</v>
          </cell>
        </row>
        <row r="1343">
          <cell r="I1343">
            <v>0</v>
          </cell>
        </row>
        <row r="1344">
          <cell r="I1344">
            <v>0</v>
          </cell>
        </row>
        <row r="1345">
          <cell r="I1345">
            <v>0</v>
          </cell>
        </row>
        <row r="1346">
          <cell r="I1346">
            <v>0</v>
          </cell>
        </row>
        <row r="1347">
          <cell r="I1347">
            <v>65018.33</v>
          </cell>
        </row>
        <row r="1348">
          <cell r="I1348">
            <v>10697.72</v>
          </cell>
        </row>
        <row r="1349">
          <cell r="I1349">
            <v>19764.79</v>
          </cell>
        </row>
        <row r="1350">
          <cell r="I1350">
            <v>1149.32</v>
          </cell>
        </row>
        <row r="1351">
          <cell r="I1351">
            <v>10070.030000000001</v>
          </cell>
        </row>
        <row r="1352">
          <cell r="I1352">
            <v>0</v>
          </cell>
        </row>
        <row r="1353">
          <cell r="I1353">
            <v>0</v>
          </cell>
        </row>
        <row r="1354">
          <cell r="I1354">
            <v>0</v>
          </cell>
        </row>
        <row r="1355">
          <cell r="I1355">
            <v>0</v>
          </cell>
        </row>
        <row r="1356">
          <cell r="I1356">
            <v>0</v>
          </cell>
        </row>
        <row r="1357">
          <cell r="I1357">
            <v>0</v>
          </cell>
        </row>
        <row r="1358">
          <cell r="I1358">
            <v>0</v>
          </cell>
        </row>
        <row r="1359">
          <cell r="I1359">
            <v>0</v>
          </cell>
        </row>
        <row r="1360">
          <cell r="I1360">
            <v>0</v>
          </cell>
        </row>
        <row r="1361">
          <cell r="I1361">
            <v>0</v>
          </cell>
        </row>
        <row r="1362">
          <cell r="I1362">
            <v>0</v>
          </cell>
        </row>
        <row r="1363">
          <cell r="I1363">
            <v>374061.93</v>
          </cell>
        </row>
        <row r="1364">
          <cell r="I1364">
            <v>0</v>
          </cell>
        </row>
        <row r="1365">
          <cell r="I1365">
            <v>0</v>
          </cell>
        </row>
        <row r="1366">
          <cell r="I1366">
            <v>0</v>
          </cell>
        </row>
        <row r="1367">
          <cell r="I1367">
            <v>0</v>
          </cell>
        </row>
        <row r="1368">
          <cell r="I1368">
            <v>0</v>
          </cell>
        </row>
        <row r="1369">
          <cell r="I1369">
            <v>0</v>
          </cell>
        </row>
        <row r="1370">
          <cell r="I1370">
            <v>0</v>
          </cell>
        </row>
        <row r="1371">
          <cell r="I1371">
            <v>69438.240000000005</v>
          </cell>
        </row>
        <row r="1372">
          <cell r="I1372">
            <v>48177</v>
          </cell>
        </row>
        <row r="1373">
          <cell r="I1373">
            <v>0</v>
          </cell>
        </row>
        <row r="1374">
          <cell r="I1374">
            <v>234</v>
          </cell>
        </row>
        <row r="1375">
          <cell r="I1375">
            <v>11759.07</v>
          </cell>
        </row>
        <row r="1376">
          <cell r="I1376">
            <v>0</v>
          </cell>
        </row>
        <row r="1377">
          <cell r="I1377">
            <v>0</v>
          </cell>
        </row>
        <row r="1378">
          <cell r="I1378">
            <v>0</v>
          </cell>
        </row>
        <row r="1379">
          <cell r="I1379">
            <v>0</v>
          </cell>
        </row>
        <row r="1380">
          <cell r="I1380">
            <v>0</v>
          </cell>
        </row>
        <row r="1381">
          <cell r="I1381">
            <v>0</v>
          </cell>
        </row>
        <row r="1382">
          <cell r="I1382">
            <v>0</v>
          </cell>
        </row>
        <row r="1383">
          <cell r="I1383">
            <v>0</v>
          </cell>
        </row>
        <row r="1384">
          <cell r="I1384">
            <v>3400</v>
          </cell>
        </row>
        <row r="1385">
          <cell r="I1385">
            <v>0</v>
          </cell>
        </row>
        <row r="1386">
          <cell r="I1386">
            <v>0</v>
          </cell>
        </row>
        <row r="1387">
          <cell r="I1387">
            <v>0</v>
          </cell>
        </row>
        <row r="1388">
          <cell r="I1388">
            <v>0</v>
          </cell>
        </row>
        <row r="1389">
          <cell r="I1389">
            <v>0</v>
          </cell>
        </row>
        <row r="1390">
          <cell r="I1390">
            <v>0</v>
          </cell>
        </row>
        <row r="1391">
          <cell r="I1391">
            <v>0</v>
          </cell>
        </row>
        <row r="1392">
          <cell r="I1392">
            <v>12341.6</v>
          </cell>
        </row>
        <row r="1393">
          <cell r="I1393">
            <v>0</v>
          </cell>
        </row>
        <row r="1394">
          <cell r="I1394">
            <v>0</v>
          </cell>
        </row>
        <row r="1395">
          <cell r="I1395">
            <v>0</v>
          </cell>
        </row>
        <row r="1396">
          <cell r="I1396">
            <v>0</v>
          </cell>
        </row>
        <row r="1397">
          <cell r="I1397">
            <v>0</v>
          </cell>
        </row>
        <row r="1398">
          <cell r="I1398">
            <v>0</v>
          </cell>
        </row>
        <row r="1399">
          <cell r="I1399">
            <v>0</v>
          </cell>
        </row>
        <row r="1400">
          <cell r="I1400">
            <v>0</v>
          </cell>
        </row>
        <row r="1401">
          <cell r="I1401">
            <v>0</v>
          </cell>
        </row>
        <row r="1402">
          <cell r="I1402">
            <v>0</v>
          </cell>
        </row>
        <row r="1403">
          <cell r="I1403">
            <v>0</v>
          </cell>
        </row>
        <row r="1404">
          <cell r="I1404">
            <v>0</v>
          </cell>
        </row>
        <row r="1405">
          <cell r="I1405">
            <v>0</v>
          </cell>
        </row>
        <row r="1406">
          <cell r="I1406">
            <v>0</v>
          </cell>
        </row>
        <row r="1407">
          <cell r="I1407">
            <v>0</v>
          </cell>
        </row>
        <row r="1408">
          <cell r="I1408">
            <v>0</v>
          </cell>
        </row>
        <row r="1409">
          <cell r="I1409">
            <v>0</v>
          </cell>
        </row>
        <row r="1410">
          <cell r="I1410">
            <v>0</v>
          </cell>
        </row>
        <row r="1411">
          <cell r="I1411">
            <v>0</v>
          </cell>
        </row>
        <row r="1412">
          <cell r="I1412">
            <v>0</v>
          </cell>
        </row>
        <row r="1413">
          <cell r="I1413">
            <v>0</v>
          </cell>
        </row>
        <row r="1414">
          <cell r="I1414">
            <v>0</v>
          </cell>
        </row>
        <row r="1415">
          <cell r="I1415">
            <v>0</v>
          </cell>
        </row>
        <row r="1416">
          <cell r="I1416">
            <v>0</v>
          </cell>
        </row>
        <row r="1417">
          <cell r="I1417">
            <v>0</v>
          </cell>
        </row>
        <row r="1418">
          <cell r="I1418">
            <v>0</v>
          </cell>
        </row>
        <row r="1419">
          <cell r="I1419">
            <v>0</v>
          </cell>
        </row>
        <row r="1420">
          <cell r="I1420">
            <v>0</v>
          </cell>
        </row>
        <row r="1421">
          <cell r="I1421">
            <v>0</v>
          </cell>
        </row>
        <row r="1422">
          <cell r="I1422">
            <v>0</v>
          </cell>
        </row>
        <row r="1423">
          <cell r="I1423">
            <v>0</v>
          </cell>
        </row>
        <row r="1424">
          <cell r="I1424">
            <v>0</v>
          </cell>
        </row>
        <row r="1425">
          <cell r="I1425">
            <v>0</v>
          </cell>
        </row>
        <row r="1426">
          <cell r="I1426">
            <v>0</v>
          </cell>
        </row>
        <row r="1427">
          <cell r="I1427">
            <v>0</v>
          </cell>
        </row>
        <row r="1428">
          <cell r="I1428">
            <v>0</v>
          </cell>
        </row>
        <row r="1429">
          <cell r="I1429">
            <v>0</v>
          </cell>
        </row>
        <row r="1430">
          <cell r="I1430">
            <v>0</v>
          </cell>
        </row>
        <row r="1431">
          <cell r="I1431">
            <v>0</v>
          </cell>
        </row>
        <row r="1432">
          <cell r="I1432">
            <v>0</v>
          </cell>
        </row>
        <row r="1433">
          <cell r="I1433">
            <v>0</v>
          </cell>
        </row>
        <row r="1434">
          <cell r="I1434">
            <v>0</v>
          </cell>
        </row>
        <row r="1435">
          <cell r="I1435">
            <v>0</v>
          </cell>
        </row>
        <row r="1436">
          <cell r="I1436">
            <v>0</v>
          </cell>
        </row>
        <row r="1437">
          <cell r="I1437">
            <v>0</v>
          </cell>
        </row>
        <row r="1438">
          <cell r="I1438">
            <v>0</v>
          </cell>
        </row>
        <row r="1439">
          <cell r="I1439">
            <v>0</v>
          </cell>
        </row>
        <row r="1440">
          <cell r="I1440">
            <v>0</v>
          </cell>
        </row>
        <row r="1441">
          <cell r="I1441">
            <v>0</v>
          </cell>
        </row>
        <row r="1442">
          <cell r="I1442">
            <v>0</v>
          </cell>
        </row>
        <row r="1443">
          <cell r="I1443">
            <v>0</v>
          </cell>
        </row>
        <row r="1444">
          <cell r="I1444">
            <v>0</v>
          </cell>
        </row>
        <row r="1445">
          <cell r="I1445">
            <v>0</v>
          </cell>
        </row>
        <row r="1446">
          <cell r="I1446">
            <v>0</v>
          </cell>
        </row>
        <row r="1447">
          <cell r="I1447">
            <v>0</v>
          </cell>
        </row>
        <row r="1448">
          <cell r="I1448">
            <v>0</v>
          </cell>
        </row>
        <row r="1449">
          <cell r="I1449">
            <v>0</v>
          </cell>
        </row>
        <row r="1450">
          <cell r="I1450">
            <v>0</v>
          </cell>
        </row>
        <row r="1451">
          <cell r="I1451">
            <v>0</v>
          </cell>
        </row>
        <row r="1452">
          <cell r="I1452">
            <v>0</v>
          </cell>
        </row>
        <row r="1453">
          <cell r="I1453">
            <v>260</v>
          </cell>
        </row>
        <row r="1454">
          <cell r="I1454">
            <v>294.37</v>
          </cell>
        </row>
        <row r="1455">
          <cell r="I1455">
            <v>260</v>
          </cell>
        </row>
        <row r="1456">
          <cell r="I1456">
            <v>260</v>
          </cell>
        </row>
        <row r="1457">
          <cell r="I1457">
            <v>260</v>
          </cell>
        </row>
        <row r="1458">
          <cell r="I1458">
            <v>450.3</v>
          </cell>
        </row>
        <row r="1459">
          <cell r="I1459">
            <v>260</v>
          </cell>
        </row>
        <row r="1460">
          <cell r="I1460">
            <v>2075.6</v>
          </cell>
        </row>
        <row r="1461">
          <cell r="I1461">
            <v>260</v>
          </cell>
        </row>
        <row r="1462">
          <cell r="I1462">
            <v>260</v>
          </cell>
        </row>
        <row r="1463">
          <cell r="I1463">
            <v>260</v>
          </cell>
        </row>
        <row r="1464">
          <cell r="I1464">
            <v>260</v>
          </cell>
        </row>
        <row r="1465">
          <cell r="I1465">
            <v>260</v>
          </cell>
        </row>
        <row r="1466">
          <cell r="I1466">
            <v>0</v>
          </cell>
        </row>
        <row r="1467">
          <cell r="I1467">
            <v>0</v>
          </cell>
        </row>
        <row r="1468">
          <cell r="I1468">
            <v>0</v>
          </cell>
        </row>
        <row r="1469">
          <cell r="I1469">
            <v>260</v>
          </cell>
        </row>
        <row r="1470">
          <cell r="I1470">
            <v>0</v>
          </cell>
        </row>
        <row r="1471">
          <cell r="I1471">
            <v>0</v>
          </cell>
        </row>
        <row r="1472">
          <cell r="I1472">
            <v>0</v>
          </cell>
        </row>
        <row r="1473">
          <cell r="I1473">
            <v>325</v>
          </cell>
        </row>
        <row r="1474">
          <cell r="I1474">
            <v>0</v>
          </cell>
        </row>
        <row r="1475">
          <cell r="I1475">
            <v>0</v>
          </cell>
        </row>
        <row r="1476">
          <cell r="I1476">
            <v>0</v>
          </cell>
        </row>
        <row r="1477">
          <cell r="I1477">
            <v>0</v>
          </cell>
        </row>
        <row r="1478">
          <cell r="I1478">
            <v>0</v>
          </cell>
        </row>
        <row r="1479">
          <cell r="I1479">
            <v>204.36</v>
          </cell>
        </row>
        <row r="1480">
          <cell r="I1480">
            <v>0</v>
          </cell>
        </row>
        <row r="1481">
          <cell r="I1481">
            <v>0</v>
          </cell>
        </row>
        <row r="1482">
          <cell r="I1482">
            <v>0</v>
          </cell>
        </row>
        <row r="1483">
          <cell r="I1483">
            <v>0</v>
          </cell>
        </row>
        <row r="1484">
          <cell r="I1484">
            <v>0</v>
          </cell>
        </row>
        <row r="1485">
          <cell r="I1485">
            <v>0</v>
          </cell>
        </row>
        <row r="1486">
          <cell r="I1486">
            <v>0</v>
          </cell>
        </row>
        <row r="1487">
          <cell r="I1487">
            <v>0</v>
          </cell>
        </row>
        <row r="1488">
          <cell r="I1488">
            <v>0</v>
          </cell>
        </row>
        <row r="1489">
          <cell r="I1489">
            <v>0</v>
          </cell>
        </row>
        <row r="1490">
          <cell r="I1490">
            <v>0</v>
          </cell>
        </row>
        <row r="1491">
          <cell r="I1491">
            <v>0</v>
          </cell>
        </row>
        <row r="1492">
          <cell r="I1492">
            <v>0</v>
          </cell>
        </row>
        <row r="1493">
          <cell r="I1493">
            <v>0</v>
          </cell>
        </row>
        <row r="1494">
          <cell r="I1494">
            <v>0</v>
          </cell>
        </row>
        <row r="1495">
          <cell r="I1495">
            <v>0</v>
          </cell>
        </row>
        <row r="1496">
          <cell r="I1496">
            <v>0</v>
          </cell>
        </row>
        <row r="1497">
          <cell r="I1497">
            <v>0</v>
          </cell>
        </row>
        <row r="1498">
          <cell r="I1498">
            <v>0</v>
          </cell>
        </row>
        <row r="1499">
          <cell r="I1499">
            <v>0</v>
          </cell>
        </row>
        <row r="1500">
          <cell r="I1500">
            <v>0</v>
          </cell>
        </row>
        <row r="1501">
          <cell r="I1501">
            <v>0</v>
          </cell>
        </row>
        <row r="1502">
          <cell r="I1502">
            <v>0</v>
          </cell>
        </row>
        <row r="1503">
          <cell r="I1503">
            <v>0</v>
          </cell>
        </row>
        <row r="1504">
          <cell r="I1504">
            <v>0</v>
          </cell>
        </row>
        <row r="1505">
          <cell r="I1505">
            <v>0</v>
          </cell>
        </row>
        <row r="1506">
          <cell r="I1506">
            <v>0</v>
          </cell>
        </row>
        <row r="1507">
          <cell r="I1507">
            <v>0</v>
          </cell>
        </row>
        <row r="1508">
          <cell r="I1508">
            <v>0</v>
          </cell>
        </row>
        <row r="1509">
          <cell r="I1509">
            <v>0</v>
          </cell>
        </row>
        <row r="1510">
          <cell r="I1510">
            <v>0</v>
          </cell>
        </row>
        <row r="1511">
          <cell r="I1511">
            <v>0</v>
          </cell>
        </row>
        <row r="1512">
          <cell r="I1512">
            <v>0</v>
          </cell>
        </row>
        <row r="1513">
          <cell r="I1513">
            <v>0</v>
          </cell>
        </row>
        <row r="1514">
          <cell r="I1514">
            <v>0</v>
          </cell>
        </row>
        <row r="1515">
          <cell r="I1515">
            <v>0</v>
          </cell>
        </row>
        <row r="1516">
          <cell r="I1516">
            <v>0</v>
          </cell>
        </row>
        <row r="1517">
          <cell r="I1517">
            <v>0</v>
          </cell>
        </row>
        <row r="1518">
          <cell r="I1518">
            <v>0</v>
          </cell>
        </row>
        <row r="1519">
          <cell r="I1519">
            <v>0</v>
          </cell>
        </row>
        <row r="1520">
          <cell r="I1520">
            <v>0</v>
          </cell>
        </row>
        <row r="1521">
          <cell r="I1521">
            <v>0</v>
          </cell>
        </row>
        <row r="1522">
          <cell r="I1522">
            <v>0</v>
          </cell>
        </row>
        <row r="1523">
          <cell r="I1523">
            <v>0</v>
          </cell>
        </row>
        <row r="1524">
          <cell r="I1524">
            <v>0</v>
          </cell>
        </row>
        <row r="1525">
          <cell r="I1525">
            <v>0</v>
          </cell>
        </row>
        <row r="1526">
          <cell r="I1526">
            <v>0</v>
          </cell>
        </row>
        <row r="1527">
          <cell r="I1527">
            <v>0</v>
          </cell>
        </row>
        <row r="1528">
          <cell r="I1528">
            <v>0</v>
          </cell>
        </row>
        <row r="1529">
          <cell r="I1529">
            <v>0</v>
          </cell>
        </row>
        <row r="1530">
          <cell r="I1530">
            <v>0</v>
          </cell>
        </row>
        <row r="1531">
          <cell r="I1531">
            <v>0</v>
          </cell>
        </row>
        <row r="1532">
          <cell r="I1532">
            <v>0</v>
          </cell>
        </row>
        <row r="1533">
          <cell r="I1533">
            <v>0</v>
          </cell>
        </row>
        <row r="1534">
          <cell r="I1534">
            <v>0</v>
          </cell>
        </row>
        <row r="1535">
          <cell r="I1535">
            <v>0</v>
          </cell>
        </row>
        <row r="1536">
          <cell r="I1536">
            <v>0</v>
          </cell>
        </row>
        <row r="1537">
          <cell r="I1537">
            <v>0</v>
          </cell>
        </row>
        <row r="1538">
          <cell r="I1538">
            <v>0</v>
          </cell>
        </row>
        <row r="1539">
          <cell r="I1539">
            <v>0</v>
          </cell>
        </row>
        <row r="1540">
          <cell r="I1540">
            <v>0</v>
          </cell>
        </row>
        <row r="1541">
          <cell r="I1541">
            <v>0</v>
          </cell>
        </row>
        <row r="1542">
          <cell r="I1542">
            <v>0</v>
          </cell>
        </row>
        <row r="1543">
          <cell r="I1543">
            <v>0</v>
          </cell>
        </row>
        <row r="1544">
          <cell r="I1544">
            <v>0</v>
          </cell>
        </row>
        <row r="1545">
          <cell r="I1545">
            <v>0</v>
          </cell>
        </row>
        <row r="1546">
          <cell r="I1546">
            <v>0</v>
          </cell>
        </row>
        <row r="1547">
          <cell r="I1547">
            <v>0</v>
          </cell>
        </row>
        <row r="1548">
          <cell r="I1548">
            <v>1974.5</v>
          </cell>
        </row>
        <row r="1549">
          <cell r="I1549">
            <v>0</v>
          </cell>
        </row>
        <row r="1550">
          <cell r="I1550">
            <v>0</v>
          </cell>
        </row>
        <row r="1551">
          <cell r="I1551">
            <v>0</v>
          </cell>
        </row>
        <row r="1552">
          <cell r="I1552">
            <v>0</v>
          </cell>
        </row>
        <row r="1553">
          <cell r="I1553">
            <v>0</v>
          </cell>
        </row>
        <row r="1554">
          <cell r="I1554">
            <v>0</v>
          </cell>
        </row>
        <row r="1555">
          <cell r="I1555">
            <v>35</v>
          </cell>
        </row>
        <row r="1556">
          <cell r="I1556">
            <v>6730.76</v>
          </cell>
        </row>
        <row r="1557">
          <cell r="I1557">
            <v>205</v>
          </cell>
        </row>
        <row r="1558">
          <cell r="I1558">
            <v>2224.5300000000002</v>
          </cell>
        </row>
        <row r="1559">
          <cell r="I1559">
            <v>0</v>
          </cell>
        </row>
        <row r="1560">
          <cell r="I1560">
            <v>2224.5300000000002</v>
          </cell>
        </row>
        <row r="1561">
          <cell r="I1561">
            <v>473.25</v>
          </cell>
        </row>
        <row r="1562">
          <cell r="I1562">
            <v>0</v>
          </cell>
        </row>
        <row r="1563">
          <cell r="I1563">
            <v>1335.2</v>
          </cell>
        </row>
        <row r="1564">
          <cell r="I1564">
            <v>0</v>
          </cell>
        </row>
        <row r="1565">
          <cell r="I1565">
            <v>0</v>
          </cell>
        </row>
        <row r="1566">
          <cell r="I1566">
            <v>0</v>
          </cell>
        </row>
        <row r="1567">
          <cell r="I1567">
            <v>0</v>
          </cell>
        </row>
        <row r="1568">
          <cell r="I1568">
            <v>3872.19</v>
          </cell>
        </row>
        <row r="1569">
          <cell r="I1569">
            <v>0</v>
          </cell>
        </row>
        <row r="1570">
          <cell r="I1570">
            <v>0</v>
          </cell>
        </row>
        <row r="1571">
          <cell r="I1571">
            <v>123</v>
          </cell>
        </row>
        <row r="1572">
          <cell r="I1572">
            <v>0</v>
          </cell>
        </row>
        <row r="1573">
          <cell r="I1573">
            <v>0</v>
          </cell>
        </row>
        <row r="1574">
          <cell r="I1574">
            <v>0</v>
          </cell>
        </row>
        <row r="1575">
          <cell r="I1575">
            <v>0</v>
          </cell>
        </row>
        <row r="1576">
          <cell r="I1576">
            <v>0</v>
          </cell>
        </row>
        <row r="1577">
          <cell r="I1577">
            <v>0</v>
          </cell>
        </row>
        <row r="1578">
          <cell r="I1578">
            <v>0</v>
          </cell>
        </row>
        <row r="1579">
          <cell r="I1579">
            <v>0</v>
          </cell>
        </row>
        <row r="1580">
          <cell r="I1580">
            <v>0</v>
          </cell>
        </row>
        <row r="1581">
          <cell r="I1581">
            <v>0</v>
          </cell>
        </row>
        <row r="1582">
          <cell r="I1582">
            <v>0</v>
          </cell>
        </row>
        <row r="1583">
          <cell r="I1583">
            <v>0</v>
          </cell>
        </row>
        <row r="1584">
          <cell r="I1584">
            <v>0</v>
          </cell>
        </row>
        <row r="1585">
          <cell r="I1585">
            <v>390</v>
          </cell>
        </row>
        <row r="1586">
          <cell r="I1586">
            <v>99.9</v>
          </cell>
        </row>
        <row r="1587">
          <cell r="I1587">
            <v>0</v>
          </cell>
        </row>
        <row r="1588">
          <cell r="I1588">
            <v>0</v>
          </cell>
        </row>
        <row r="1589">
          <cell r="I1589">
            <v>0</v>
          </cell>
        </row>
        <row r="1590">
          <cell r="I1590">
            <v>0</v>
          </cell>
        </row>
        <row r="1591">
          <cell r="I1591">
            <v>0</v>
          </cell>
        </row>
        <row r="1592">
          <cell r="I1592">
            <v>0</v>
          </cell>
        </row>
        <row r="1593">
          <cell r="I1593">
            <v>0</v>
          </cell>
        </row>
        <row r="1594">
          <cell r="I1594">
            <v>0</v>
          </cell>
        </row>
        <row r="1595">
          <cell r="I1595">
            <v>0</v>
          </cell>
        </row>
        <row r="1596">
          <cell r="I1596">
            <v>0</v>
          </cell>
        </row>
        <row r="1597">
          <cell r="I1597">
            <v>0</v>
          </cell>
        </row>
        <row r="1598">
          <cell r="I1598">
            <v>0</v>
          </cell>
        </row>
        <row r="1599">
          <cell r="I1599">
            <v>0</v>
          </cell>
        </row>
        <row r="1600">
          <cell r="I1600">
            <v>0</v>
          </cell>
        </row>
        <row r="1601">
          <cell r="I1601">
            <v>0</v>
          </cell>
        </row>
        <row r="1602">
          <cell r="I1602">
            <v>0</v>
          </cell>
        </row>
        <row r="1603">
          <cell r="I1603">
            <v>0</v>
          </cell>
        </row>
        <row r="1604">
          <cell r="I1604">
            <v>0</v>
          </cell>
        </row>
        <row r="1605">
          <cell r="I1605">
            <v>0</v>
          </cell>
        </row>
        <row r="1606">
          <cell r="I1606">
            <v>0</v>
          </cell>
        </row>
        <row r="1607">
          <cell r="I1607">
            <v>800</v>
          </cell>
        </row>
        <row r="1608">
          <cell r="I1608">
            <v>0</v>
          </cell>
        </row>
        <row r="1609">
          <cell r="I1609">
            <v>0</v>
          </cell>
        </row>
        <row r="1610">
          <cell r="I1610">
            <v>409.85</v>
          </cell>
        </row>
        <row r="1611">
          <cell r="I1611">
            <v>0</v>
          </cell>
        </row>
        <row r="1612">
          <cell r="I1612">
            <v>0</v>
          </cell>
        </row>
        <row r="1613">
          <cell r="I1613">
            <v>0</v>
          </cell>
        </row>
        <row r="1614">
          <cell r="I1614">
            <v>0</v>
          </cell>
        </row>
        <row r="1615">
          <cell r="I1615">
            <v>0</v>
          </cell>
        </row>
        <row r="1616">
          <cell r="I1616">
            <v>0</v>
          </cell>
        </row>
        <row r="1617">
          <cell r="I1617">
            <v>0</v>
          </cell>
        </row>
        <row r="1618">
          <cell r="I1618">
            <v>0</v>
          </cell>
        </row>
        <row r="1619">
          <cell r="I1619">
            <v>0</v>
          </cell>
        </row>
        <row r="1620">
          <cell r="I1620">
            <v>0</v>
          </cell>
        </row>
        <row r="1621">
          <cell r="I1621">
            <v>0</v>
          </cell>
        </row>
        <row r="1622">
          <cell r="I1622">
            <v>0</v>
          </cell>
        </row>
        <row r="1623">
          <cell r="I1623">
            <v>0</v>
          </cell>
        </row>
        <row r="1624">
          <cell r="I1624">
            <v>0</v>
          </cell>
        </row>
        <row r="1625">
          <cell r="I1625">
            <v>0</v>
          </cell>
        </row>
        <row r="1626">
          <cell r="I1626">
            <v>0</v>
          </cell>
        </row>
        <row r="1627">
          <cell r="I1627">
            <v>0</v>
          </cell>
        </row>
        <row r="1628">
          <cell r="I1628">
            <v>0</v>
          </cell>
        </row>
        <row r="1629">
          <cell r="I1629">
            <v>0</v>
          </cell>
        </row>
        <row r="1630">
          <cell r="I1630">
            <v>0</v>
          </cell>
        </row>
        <row r="1631">
          <cell r="I1631">
            <v>0</v>
          </cell>
        </row>
        <row r="1632">
          <cell r="I1632">
            <v>0</v>
          </cell>
        </row>
        <row r="1633">
          <cell r="I1633">
            <v>1029.28</v>
          </cell>
        </row>
        <row r="1634">
          <cell r="I1634">
            <v>0</v>
          </cell>
        </row>
        <row r="1635">
          <cell r="I1635">
            <v>245.24</v>
          </cell>
        </row>
        <row r="1636">
          <cell r="I1636">
            <v>0</v>
          </cell>
        </row>
        <row r="1637">
          <cell r="I1637">
            <v>0</v>
          </cell>
        </row>
        <row r="1638">
          <cell r="I1638">
            <v>450</v>
          </cell>
        </row>
        <row r="1639">
          <cell r="I1639">
            <v>0</v>
          </cell>
        </row>
        <row r="1640">
          <cell r="I1640">
            <v>0</v>
          </cell>
        </row>
        <row r="1641">
          <cell r="I1641">
            <v>0</v>
          </cell>
        </row>
        <row r="1642">
          <cell r="I1642">
            <v>0</v>
          </cell>
        </row>
        <row r="1643">
          <cell r="I1643">
            <v>0</v>
          </cell>
        </row>
        <row r="1644">
          <cell r="I1644">
            <v>0</v>
          </cell>
        </row>
        <row r="1645">
          <cell r="I1645">
            <v>0</v>
          </cell>
        </row>
        <row r="1646">
          <cell r="I1646">
            <v>0</v>
          </cell>
        </row>
        <row r="1647">
          <cell r="I1647">
            <v>0</v>
          </cell>
        </row>
        <row r="1648">
          <cell r="I1648">
            <v>0</v>
          </cell>
        </row>
        <row r="1649">
          <cell r="I1649">
            <v>0</v>
          </cell>
        </row>
        <row r="1650">
          <cell r="I1650">
            <v>0</v>
          </cell>
        </row>
        <row r="1651">
          <cell r="I1651">
            <v>0</v>
          </cell>
        </row>
        <row r="1652">
          <cell r="I1652">
            <v>0</v>
          </cell>
        </row>
        <row r="1653">
          <cell r="I1653">
            <v>0</v>
          </cell>
        </row>
        <row r="1654">
          <cell r="I1654">
            <v>0</v>
          </cell>
        </row>
        <row r="1655">
          <cell r="I1655">
            <v>0</v>
          </cell>
        </row>
        <row r="1656">
          <cell r="I1656">
            <v>0</v>
          </cell>
        </row>
        <row r="1657">
          <cell r="I1657">
            <v>0</v>
          </cell>
        </row>
        <row r="1658">
          <cell r="I1658">
            <v>0</v>
          </cell>
        </row>
        <row r="1659">
          <cell r="I1659">
            <v>0</v>
          </cell>
        </row>
        <row r="1660">
          <cell r="I1660">
            <v>0</v>
          </cell>
        </row>
        <row r="1661">
          <cell r="I1661">
            <v>0</v>
          </cell>
        </row>
        <row r="1662">
          <cell r="I1662">
            <v>0</v>
          </cell>
        </row>
        <row r="1663">
          <cell r="I1663">
            <v>0</v>
          </cell>
        </row>
        <row r="1664">
          <cell r="I1664">
            <v>0</v>
          </cell>
        </row>
        <row r="1665">
          <cell r="I1665">
            <v>0</v>
          </cell>
        </row>
        <row r="1666">
          <cell r="I1666">
            <v>0</v>
          </cell>
        </row>
        <row r="1667">
          <cell r="I1667">
            <v>0</v>
          </cell>
        </row>
        <row r="1668">
          <cell r="I1668">
            <v>0</v>
          </cell>
        </row>
        <row r="1669">
          <cell r="I1669">
            <v>0</v>
          </cell>
        </row>
        <row r="1670">
          <cell r="I1670">
            <v>0</v>
          </cell>
        </row>
        <row r="1671">
          <cell r="I1671">
            <v>0</v>
          </cell>
        </row>
        <row r="1672">
          <cell r="I1672">
            <v>0</v>
          </cell>
        </row>
        <row r="1673">
          <cell r="I1673">
            <v>0</v>
          </cell>
        </row>
        <row r="1674">
          <cell r="I1674">
            <v>0</v>
          </cell>
        </row>
        <row r="1675">
          <cell r="I1675">
            <v>0</v>
          </cell>
        </row>
        <row r="1676">
          <cell r="I1676">
            <v>0</v>
          </cell>
        </row>
        <row r="1677">
          <cell r="I1677">
            <v>0</v>
          </cell>
        </row>
        <row r="1678">
          <cell r="I1678">
            <v>0</v>
          </cell>
        </row>
        <row r="1679">
          <cell r="I1679">
            <v>0</v>
          </cell>
        </row>
        <row r="1680">
          <cell r="I1680">
            <v>0</v>
          </cell>
        </row>
        <row r="1681">
          <cell r="I1681">
            <v>0</v>
          </cell>
        </row>
        <row r="1682">
          <cell r="I1682">
            <v>0</v>
          </cell>
        </row>
        <row r="1683">
          <cell r="I1683">
            <v>0</v>
          </cell>
        </row>
        <row r="1684">
          <cell r="I1684">
            <v>0</v>
          </cell>
        </row>
        <row r="1685">
          <cell r="I1685">
            <v>0</v>
          </cell>
        </row>
        <row r="1686">
          <cell r="I1686">
            <v>0</v>
          </cell>
        </row>
        <row r="1687">
          <cell r="I1687">
            <v>0</v>
          </cell>
        </row>
        <row r="1688">
          <cell r="I1688">
            <v>0</v>
          </cell>
        </row>
        <row r="1689">
          <cell r="I1689">
            <v>0</v>
          </cell>
        </row>
        <row r="1690">
          <cell r="I1690">
            <v>0</v>
          </cell>
        </row>
        <row r="1691">
          <cell r="I1691">
            <v>0</v>
          </cell>
        </row>
        <row r="1692">
          <cell r="I1692">
            <v>0</v>
          </cell>
        </row>
        <row r="1693">
          <cell r="I1693">
            <v>0</v>
          </cell>
        </row>
        <row r="1694">
          <cell r="I1694">
            <v>0</v>
          </cell>
        </row>
        <row r="1695">
          <cell r="I1695">
            <v>0</v>
          </cell>
        </row>
        <row r="1696">
          <cell r="I1696">
            <v>0</v>
          </cell>
        </row>
        <row r="1697">
          <cell r="I1697">
            <v>0</v>
          </cell>
        </row>
        <row r="1698">
          <cell r="I1698">
            <v>0</v>
          </cell>
        </row>
        <row r="1699">
          <cell r="I1699">
            <v>0</v>
          </cell>
        </row>
        <row r="1700">
          <cell r="I1700">
            <v>0</v>
          </cell>
        </row>
        <row r="1701">
          <cell r="I1701">
            <v>0</v>
          </cell>
        </row>
        <row r="1702">
          <cell r="I1702">
            <v>0</v>
          </cell>
        </row>
        <row r="1703">
          <cell r="I1703">
            <v>0</v>
          </cell>
        </row>
        <row r="1704">
          <cell r="I1704">
            <v>0</v>
          </cell>
        </row>
        <row r="1705">
          <cell r="I1705">
            <v>0</v>
          </cell>
        </row>
        <row r="1706">
          <cell r="I1706">
            <v>0</v>
          </cell>
        </row>
        <row r="1707">
          <cell r="I1707">
            <v>0</v>
          </cell>
        </row>
        <row r="1708">
          <cell r="I1708">
            <v>0</v>
          </cell>
        </row>
        <row r="1709">
          <cell r="I1709">
            <v>0</v>
          </cell>
        </row>
        <row r="1710">
          <cell r="I1710">
            <v>0</v>
          </cell>
        </row>
        <row r="1711">
          <cell r="I1711">
            <v>0</v>
          </cell>
        </row>
        <row r="1712">
          <cell r="I1712">
            <v>0</v>
          </cell>
        </row>
        <row r="1713">
          <cell r="I1713">
            <v>0</v>
          </cell>
        </row>
        <row r="1714">
          <cell r="I1714">
            <v>0</v>
          </cell>
        </row>
        <row r="1715">
          <cell r="I1715">
            <v>0</v>
          </cell>
        </row>
        <row r="1716">
          <cell r="I1716">
            <v>0</v>
          </cell>
        </row>
        <row r="1717">
          <cell r="I1717">
            <v>0</v>
          </cell>
        </row>
        <row r="1718">
          <cell r="I1718">
            <v>0</v>
          </cell>
        </row>
        <row r="1719">
          <cell r="I1719">
            <v>0</v>
          </cell>
        </row>
        <row r="1720">
          <cell r="I1720">
            <v>0</v>
          </cell>
        </row>
        <row r="1721">
          <cell r="I1721">
            <v>0</v>
          </cell>
        </row>
        <row r="1722">
          <cell r="I1722">
            <v>0</v>
          </cell>
        </row>
        <row r="1723">
          <cell r="I1723">
            <v>0</v>
          </cell>
        </row>
        <row r="1724">
          <cell r="I1724">
            <v>0</v>
          </cell>
        </row>
        <row r="1725">
          <cell r="I1725">
            <v>0</v>
          </cell>
        </row>
        <row r="1726">
          <cell r="I1726">
            <v>0</v>
          </cell>
        </row>
        <row r="1727">
          <cell r="I1727">
            <v>0</v>
          </cell>
        </row>
        <row r="1728">
          <cell r="I1728">
            <v>0</v>
          </cell>
        </row>
        <row r="1729">
          <cell r="I1729">
            <v>0</v>
          </cell>
        </row>
        <row r="1730">
          <cell r="I1730">
            <v>0</v>
          </cell>
        </row>
        <row r="1731">
          <cell r="I1731">
            <v>0</v>
          </cell>
        </row>
        <row r="1732">
          <cell r="I1732">
            <v>0</v>
          </cell>
        </row>
        <row r="1733">
          <cell r="I1733">
            <v>89.1</v>
          </cell>
        </row>
        <row r="1734">
          <cell r="I1734">
            <v>0</v>
          </cell>
        </row>
        <row r="1735">
          <cell r="I1735">
            <v>0</v>
          </cell>
        </row>
        <row r="1736">
          <cell r="I1736">
            <v>0</v>
          </cell>
        </row>
        <row r="1737">
          <cell r="I1737">
            <v>0</v>
          </cell>
        </row>
        <row r="1738">
          <cell r="I1738">
            <v>0</v>
          </cell>
        </row>
        <row r="1739">
          <cell r="I1739">
            <v>0</v>
          </cell>
        </row>
        <row r="1740">
          <cell r="I1740">
            <v>0</v>
          </cell>
        </row>
        <row r="1741">
          <cell r="I1741">
            <v>0</v>
          </cell>
        </row>
        <row r="1742">
          <cell r="I1742">
            <v>0</v>
          </cell>
        </row>
        <row r="1743">
          <cell r="I1743">
            <v>0</v>
          </cell>
        </row>
        <row r="1744">
          <cell r="I1744">
            <v>0</v>
          </cell>
        </row>
        <row r="1745">
          <cell r="I1745">
            <v>0</v>
          </cell>
        </row>
        <row r="1746">
          <cell r="I1746">
            <v>0</v>
          </cell>
        </row>
        <row r="1747">
          <cell r="I1747">
            <v>0</v>
          </cell>
        </row>
        <row r="1748">
          <cell r="I1748">
            <v>0</v>
          </cell>
        </row>
        <row r="1749">
          <cell r="I1749">
            <v>0</v>
          </cell>
        </row>
        <row r="1750">
          <cell r="I1750">
            <v>0</v>
          </cell>
        </row>
        <row r="1751">
          <cell r="I1751">
            <v>0</v>
          </cell>
        </row>
        <row r="1752">
          <cell r="I1752">
            <v>0</v>
          </cell>
        </row>
        <row r="1753">
          <cell r="I1753">
            <v>0</v>
          </cell>
        </row>
        <row r="1754">
          <cell r="I1754">
            <v>0</v>
          </cell>
        </row>
        <row r="1755">
          <cell r="I1755">
            <v>0</v>
          </cell>
        </row>
        <row r="1756">
          <cell r="I1756">
            <v>0</v>
          </cell>
        </row>
        <row r="1757">
          <cell r="I1757">
            <v>0</v>
          </cell>
        </row>
        <row r="1758">
          <cell r="I1758">
            <v>85.86</v>
          </cell>
        </row>
        <row r="1759">
          <cell r="I1759">
            <v>131.86000000000001</v>
          </cell>
        </row>
        <row r="1760">
          <cell r="I1760">
            <v>190.86</v>
          </cell>
        </row>
        <row r="1761">
          <cell r="I1761">
            <v>226.26</v>
          </cell>
        </row>
        <row r="1762">
          <cell r="I1762">
            <v>169.56</v>
          </cell>
        </row>
        <row r="1763">
          <cell r="I1763">
            <v>190.25</v>
          </cell>
        </row>
        <row r="1764">
          <cell r="I1764">
            <v>152.35</v>
          </cell>
        </row>
        <row r="1765">
          <cell r="I1765">
            <v>0</v>
          </cell>
        </row>
        <row r="1766">
          <cell r="I1766">
            <v>866.35</v>
          </cell>
        </row>
        <row r="1767">
          <cell r="I1767">
            <v>505.8</v>
          </cell>
        </row>
        <row r="1768">
          <cell r="I1768">
            <v>488.42</v>
          </cell>
        </row>
        <row r="1769">
          <cell r="I1769">
            <v>309.31</v>
          </cell>
        </row>
        <row r="1770">
          <cell r="I1770">
            <v>611.41999999999996</v>
          </cell>
        </row>
        <row r="1771">
          <cell r="I1771">
            <v>390.89</v>
          </cell>
        </row>
        <row r="1772">
          <cell r="I1772">
            <v>0</v>
          </cell>
        </row>
        <row r="1773">
          <cell r="I1773">
            <v>5.2</v>
          </cell>
        </row>
        <row r="1774">
          <cell r="I1774">
            <v>195.3</v>
          </cell>
        </row>
        <row r="1775">
          <cell r="I1775">
            <v>207.85</v>
          </cell>
        </row>
        <row r="1776">
          <cell r="I1776">
            <v>33</v>
          </cell>
        </row>
        <row r="1777">
          <cell r="I1777">
            <v>0</v>
          </cell>
        </row>
        <row r="1778">
          <cell r="I1778">
            <v>158.85</v>
          </cell>
        </row>
        <row r="1779">
          <cell r="I1779">
            <v>0</v>
          </cell>
        </row>
        <row r="1780">
          <cell r="I1780">
            <v>0</v>
          </cell>
        </row>
        <row r="1781">
          <cell r="I1781">
            <v>0</v>
          </cell>
        </row>
        <row r="1782">
          <cell r="I1782">
            <v>0</v>
          </cell>
        </row>
        <row r="1783">
          <cell r="I1783">
            <v>0</v>
          </cell>
        </row>
        <row r="1784">
          <cell r="I1784">
            <v>43.7</v>
          </cell>
        </row>
        <row r="1785">
          <cell r="I1785">
            <v>0</v>
          </cell>
        </row>
        <row r="1786">
          <cell r="I1786">
            <v>0</v>
          </cell>
        </row>
        <row r="1787">
          <cell r="I1787">
            <v>0</v>
          </cell>
        </row>
        <row r="1788">
          <cell r="I1788">
            <v>302</v>
          </cell>
        </row>
        <row r="1789">
          <cell r="I1789">
            <v>66</v>
          </cell>
        </row>
        <row r="1790">
          <cell r="I1790">
            <v>0</v>
          </cell>
        </row>
        <row r="1791">
          <cell r="I1791">
            <v>0</v>
          </cell>
        </row>
        <row r="1792">
          <cell r="I1792">
            <v>0</v>
          </cell>
        </row>
        <row r="1793">
          <cell r="I1793">
            <v>0</v>
          </cell>
        </row>
        <row r="1794">
          <cell r="I1794">
            <v>0</v>
          </cell>
        </row>
        <row r="1795">
          <cell r="I1795">
            <v>19.75</v>
          </cell>
        </row>
        <row r="1796">
          <cell r="I1796">
            <v>0</v>
          </cell>
        </row>
        <row r="1797">
          <cell r="I1797">
            <v>0</v>
          </cell>
        </row>
        <row r="1798">
          <cell r="I1798">
            <v>0</v>
          </cell>
        </row>
        <row r="1799">
          <cell r="I1799">
            <v>0</v>
          </cell>
        </row>
        <row r="1800">
          <cell r="I1800">
            <v>0</v>
          </cell>
        </row>
        <row r="1801">
          <cell r="I1801">
            <v>1554.67</v>
          </cell>
        </row>
        <row r="1802">
          <cell r="I1802">
            <v>0</v>
          </cell>
        </row>
        <row r="1803">
          <cell r="I1803">
            <v>0</v>
          </cell>
        </row>
        <row r="1804">
          <cell r="I1804">
            <v>0</v>
          </cell>
        </row>
        <row r="1805">
          <cell r="I1805">
            <v>1018.28</v>
          </cell>
        </row>
        <row r="1806">
          <cell r="I1806">
            <v>0</v>
          </cell>
        </row>
        <row r="1807">
          <cell r="I1807">
            <v>0</v>
          </cell>
        </row>
        <row r="1808">
          <cell r="I1808">
            <v>0</v>
          </cell>
        </row>
        <row r="1809">
          <cell r="I1809">
            <v>18.88</v>
          </cell>
        </row>
        <row r="1810">
          <cell r="I1810">
            <v>0</v>
          </cell>
        </row>
        <row r="1811">
          <cell r="I1811">
            <v>275.77999999999997</v>
          </cell>
        </row>
        <row r="1812">
          <cell r="I1812">
            <v>18.88</v>
          </cell>
        </row>
        <row r="1813">
          <cell r="I1813">
            <v>0</v>
          </cell>
        </row>
        <row r="1814">
          <cell r="I1814">
            <v>3861.71</v>
          </cell>
        </row>
        <row r="1815">
          <cell r="I1815">
            <v>427.58</v>
          </cell>
        </row>
        <row r="1816">
          <cell r="I1816">
            <v>2481.4899999999998</v>
          </cell>
        </row>
        <row r="1817">
          <cell r="I1817">
            <v>1713.83</v>
          </cell>
        </row>
        <row r="1818">
          <cell r="I1818">
            <v>7967.24</v>
          </cell>
        </row>
        <row r="1819">
          <cell r="I1819">
            <v>868.5</v>
          </cell>
        </row>
        <row r="1820">
          <cell r="I1820">
            <v>143.80000000000001</v>
          </cell>
        </row>
        <row r="1821">
          <cell r="I1821">
            <v>127.5</v>
          </cell>
        </row>
        <row r="1822">
          <cell r="I1822">
            <v>308.27</v>
          </cell>
        </row>
        <row r="1823">
          <cell r="I1823">
            <v>67.239999999999995</v>
          </cell>
        </row>
        <row r="1824">
          <cell r="I1824">
            <v>269.45999999999998</v>
          </cell>
        </row>
        <row r="1825">
          <cell r="I1825">
            <v>0</v>
          </cell>
        </row>
        <row r="1826">
          <cell r="I1826">
            <v>0</v>
          </cell>
        </row>
        <row r="1827">
          <cell r="I1827">
            <v>0</v>
          </cell>
        </row>
        <row r="1828">
          <cell r="I1828">
            <v>13</v>
          </cell>
        </row>
        <row r="1829">
          <cell r="I1829">
            <v>0</v>
          </cell>
        </row>
        <row r="1830">
          <cell r="I1830">
            <v>0</v>
          </cell>
        </row>
        <row r="1831">
          <cell r="I1831">
            <v>1166.74</v>
          </cell>
        </row>
        <row r="1832">
          <cell r="I1832">
            <v>2200.88</v>
          </cell>
        </row>
        <row r="1833">
          <cell r="I1833">
            <v>0</v>
          </cell>
        </row>
        <row r="1834">
          <cell r="I1834">
            <v>0</v>
          </cell>
        </row>
        <row r="1835">
          <cell r="I1835">
            <v>0</v>
          </cell>
        </row>
        <row r="1836">
          <cell r="I1836">
            <v>0</v>
          </cell>
        </row>
        <row r="1837">
          <cell r="I1837">
            <v>0</v>
          </cell>
        </row>
        <row r="1838">
          <cell r="I1838">
            <v>0</v>
          </cell>
        </row>
        <row r="1839">
          <cell r="I1839">
            <v>0</v>
          </cell>
        </row>
        <row r="1840">
          <cell r="I1840">
            <v>0</v>
          </cell>
        </row>
        <row r="1841">
          <cell r="I1841">
            <v>966.96</v>
          </cell>
        </row>
        <row r="1842">
          <cell r="I1842">
            <v>0</v>
          </cell>
        </row>
        <row r="1843">
          <cell r="I1843">
            <v>0</v>
          </cell>
        </row>
        <row r="1844">
          <cell r="I1844">
            <v>1072.2</v>
          </cell>
        </row>
        <row r="1845">
          <cell r="I1845">
            <v>0</v>
          </cell>
        </row>
        <row r="1846">
          <cell r="I1846">
            <v>1164.97</v>
          </cell>
        </row>
        <row r="1847">
          <cell r="I1847">
            <v>28</v>
          </cell>
        </row>
        <row r="1848">
          <cell r="I1848">
            <v>48.62</v>
          </cell>
        </row>
        <row r="1849">
          <cell r="I1849">
            <v>0</v>
          </cell>
        </row>
        <row r="1850">
          <cell r="I1850">
            <v>0</v>
          </cell>
        </row>
        <row r="1851">
          <cell r="I1851">
            <v>357.11</v>
          </cell>
        </row>
        <row r="1852">
          <cell r="I1852">
            <v>690.45</v>
          </cell>
        </row>
        <row r="1853">
          <cell r="I1853">
            <v>76.36</v>
          </cell>
        </row>
        <row r="1854">
          <cell r="I1854">
            <v>0</v>
          </cell>
        </row>
        <row r="1855">
          <cell r="I1855">
            <v>120.76</v>
          </cell>
        </row>
        <row r="1856">
          <cell r="I1856">
            <v>3.22</v>
          </cell>
        </row>
        <row r="1857">
          <cell r="I1857">
            <v>2452.84</v>
          </cell>
        </row>
        <row r="1858">
          <cell r="I1858">
            <v>0</v>
          </cell>
        </row>
        <row r="1859">
          <cell r="I1859">
            <v>0</v>
          </cell>
        </row>
        <row r="1860">
          <cell r="I1860">
            <v>155</v>
          </cell>
        </row>
        <row r="1861">
          <cell r="I1861">
            <v>356</v>
          </cell>
        </row>
        <row r="1862">
          <cell r="I1862">
            <v>0</v>
          </cell>
        </row>
        <row r="1863">
          <cell r="I1863">
            <v>0</v>
          </cell>
        </row>
        <row r="1864">
          <cell r="I1864">
            <v>0</v>
          </cell>
        </row>
        <row r="1865">
          <cell r="I1865">
            <v>0</v>
          </cell>
        </row>
        <row r="1866">
          <cell r="I1866">
            <v>0</v>
          </cell>
        </row>
        <row r="1867">
          <cell r="I1867">
            <v>0</v>
          </cell>
        </row>
        <row r="1868">
          <cell r="I1868">
            <v>0</v>
          </cell>
        </row>
        <row r="1869">
          <cell r="I1869">
            <v>0</v>
          </cell>
        </row>
        <row r="1870">
          <cell r="I1870">
            <v>35</v>
          </cell>
        </row>
        <row r="1871">
          <cell r="I1871">
            <v>0</v>
          </cell>
        </row>
        <row r="1872">
          <cell r="I1872">
            <v>0</v>
          </cell>
        </row>
        <row r="1873">
          <cell r="I1873">
            <v>0</v>
          </cell>
        </row>
        <row r="1874">
          <cell r="I1874">
            <v>0</v>
          </cell>
        </row>
        <row r="1875">
          <cell r="I1875">
            <v>0</v>
          </cell>
        </row>
        <row r="1876">
          <cell r="I1876">
            <v>0</v>
          </cell>
        </row>
        <row r="1877">
          <cell r="I1877">
            <v>10</v>
          </cell>
        </row>
        <row r="1878">
          <cell r="I1878">
            <v>0</v>
          </cell>
        </row>
        <row r="1879">
          <cell r="I1879">
            <v>0</v>
          </cell>
        </row>
        <row r="1880">
          <cell r="I1880">
            <v>0</v>
          </cell>
        </row>
        <row r="1881">
          <cell r="I1881">
            <v>0</v>
          </cell>
        </row>
        <row r="1882">
          <cell r="I1882">
            <v>0</v>
          </cell>
        </row>
        <row r="1883">
          <cell r="I1883">
            <v>30</v>
          </cell>
        </row>
        <row r="1884">
          <cell r="I1884">
            <v>0</v>
          </cell>
        </row>
        <row r="1885">
          <cell r="I1885">
            <v>0</v>
          </cell>
        </row>
        <row r="1886">
          <cell r="I1886">
            <v>0</v>
          </cell>
        </row>
        <row r="1887">
          <cell r="I1887">
            <v>0</v>
          </cell>
        </row>
        <row r="1888">
          <cell r="I1888">
            <v>0</v>
          </cell>
        </row>
        <row r="1889">
          <cell r="I1889">
            <v>0</v>
          </cell>
        </row>
        <row r="1890">
          <cell r="I1890">
            <v>0</v>
          </cell>
        </row>
        <row r="1891">
          <cell r="I1891">
            <v>0</v>
          </cell>
        </row>
        <row r="1892">
          <cell r="I1892">
            <v>0</v>
          </cell>
        </row>
        <row r="1893">
          <cell r="I1893">
            <v>0</v>
          </cell>
        </row>
        <row r="1894">
          <cell r="I1894">
            <v>0</v>
          </cell>
        </row>
        <row r="1895">
          <cell r="I1895">
            <v>0</v>
          </cell>
        </row>
        <row r="1896">
          <cell r="I1896">
            <v>0</v>
          </cell>
        </row>
        <row r="1897">
          <cell r="I1897">
            <v>35</v>
          </cell>
        </row>
        <row r="1898">
          <cell r="I1898">
            <v>0</v>
          </cell>
        </row>
        <row r="1899">
          <cell r="I1899">
            <v>1062</v>
          </cell>
        </row>
        <row r="1900">
          <cell r="I1900">
            <v>50</v>
          </cell>
        </row>
        <row r="1901">
          <cell r="I1901">
            <v>35</v>
          </cell>
        </row>
        <row r="1902">
          <cell r="I1902">
            <v>35</v>
          </cell>
        </row>
        <row r="1903">
          <cell r="I1903">
            <v>0</v>
          </cell>
        </row>
        <row r="1904">
          <cell r="I1904">
            <v>0</v>
          </cell>
        </row>
        <row r="1905">
          <cell r="I1905">
            <v>0</v>
          </cell>
        </row>
        <row r="1906">
          <cell r="I1906">
            <v>0</v>
          </cell>
        </row>
        <row r="1907">
          <cell r="I1907">
            <v>0</v>
          </cell>
        </row>
        <row r="1908">
          <cell r="I1908">
            <v>0</v>
          </cell>
        </row>
        <row r="1909">
          <cell r="I1909">
            <v>0</v>
          </cell>
        </row>
        <row r="1910">
          <cell r="I1910">
            <v>0</v>
          </cell>
        </row>
        <row r="1911">
          <cell r="I1911">
            <v>0</v>
          </cell>
        </row>
        <row r="1912">
          <cell r="I1912">
            <v>0</v>
          </cell>
        </row>
        <row r="1913">
          <cell r="I1913">
            <v>0</v>
          </cell>
        </row>
        <row r="1914">
          <cell r="I1914">
            <v>0</v>
          </cell>
        </row>
        <row r="1915">
          <cell r="I1915">
            <v>0</v>
          </cell>
        </row>
        <row r="1916">
          <cell r="I1916">
            <v>0</v>
          </cell>
        </row>
        <row r="1917">
          <cell r="I1917">
            <v>0</v>
          </cell>
        </row>
        <row r="1918">
          <cell r="I1918">
            <v>0</v>
          </cell>
        </row>
        <row r="1919">
          <cell r="I1919">
            <v>0</v>
          </cell>
        </row>
        <row r="1920">
          <cell r="I1920">
            <v>0</v>
          </cell>
        </row>
        <row r="1921">
          <cell r="I1921">
            <v>0</v>
          </cell>
        </row>
        <row r="1922">
          <cell r="I1922">
            <v>0</v>
          </cell>
        </row>
        <row r="1923">
          <cell r="I1923">
            <v>0</v>
          </cell>
        </row>
        <row r="1924">
          <cell r="I1924">
            <v>0</v>
          </cell>
        </row>
        <row r="1925">
          <cell r="I1925">
            <v>0</v>
          </cell>
        </row>
        <row r="1926">
          <cell r="I1926">
            <v>0</v>
          </cell>
        </row>
        <row r="1927">
          <cell r="I1927">
            <v>0</v>
          </cell>
        </row>
        <row r="1928">
          <cell r="I1928">
            <v>0</v>
          </cell>
        </row>
        <row r="1929">
          <cell r="I1929">
            <v>0</v>
          </cell>
        </row>
        <row r="1930">
          <cell r="I1930">
            <v>0</v>
          </cell>
        </row>
        <row r="1931">
          <cell r="I1931">
            <v>286.10000000000002</v>
          </cell>
        </row>
        <row r="1932">
          <cell r="I1932">
            <v>82.4</v>
          </cell>
        </row>
        <row r="1933">
          <cell r="I1933">
            <v>83.8</v>
          </cell>
        </row>
        <row r="1934">
          <cell r="I1934">
            <v>132.62</v>
          </cell>
        </row>
        <row r="1935">
          <cell r="I1935">
            <v>0</v>
          </cell>
        </row>
        <row r="1936">
          <cell r="I1936">
            <v>95.01</v>
          </cell>
        </row>
        <row r="1937">
          <cell r="I1937">
            <v>0</v>
          </cell>
        </row>
        <row r="1938">
          <cell r="I1938">
            <v>0</v>
          </cell>
        </row>
        <row r="1939">
          <cell r="I1939">
            <v>0</v>
          </cell>
        </row>
        <row r="1940">
          <cell r="I1940">
            <v>0</v>
          </cell>
        </row>
        <row r="1941">
          <cell r="I1941">
            <v>0</v>
          </cell>
        </row>
        <row r="1942">
          <cell r="I1942">
            <v>0</v>
          </cell>
        </row>
        <row r="1943">
          <cell r="I1943">
            <v>0</v>
          </cell>
        </row>
        <row r="1944">
          <cell r="I1944">
            <v>0</v>
          </cell>
        </row>
        <row r="1945">
          <cell r="I1945">
            <v>0</v>
          </cell>
        </row>
        <row r="1946">
          <cell r="I1946">
            <v>0</v>
          </cell>
        </row>
        <row r="1947">
          <cell r="I1947">
            <v>297.25</v>
          </cell>
        </row>
        <row r="1948">
          <cell r="I1948">
            <v>0</v>
          </cell>
        </row>
        <row r="1949">
          <cell r="I1949">
            <v>0</v>
          </cell>
        </row>
        <row r="1950">
          <cell r="I1950">
            <v>0</v>
          </cell>
        </row>
        <row r="1951">
          <cell r="I1951">
            <v>261.63</v>
          </cell>
        </row>
        <row r="1952">
          <cell r="I1952">
            <v>0</v>
          </cell>
        </row>
        <row r="1953">
          <cell r="I1953">
            <v>0</v>
          </cell>
        </row>
        <row r="1954">
          <cell r="I1954">
            <v>537.29999999999995</v>
          </cell>
        </row>
        <row r="1955">
          <cell r="I1955">
            <v>0</v>
          </cell>
        </row>
        <row r="1956">
          <cell r="I1956">
            <v>87.16</v>
          </cell>
        </row>
        <row r="1957">
          <cell r="I1957">
            <v>0</v>
          </cell>
        </row>
        <row r="1958">
          <cell r="I1958">
            <v>0</v>
          </cell>
        </row>
        <row r="1959">
          <cell r="I1959">
            <v>0</v>
          </cell>
        </row>
        <row r="1960">
          <cell r="I1960">
            <v>0</v>
          </cell>
        </row>
        <row r="1961">
          <cell r="I1961">
            <v>0</v>
          </cell>
        </row>
        <row r="1962">
          <cell r="I1962">
            <v>0</v>
          </cell>
        </row>
        <row r="1963">
          <cell r="I1963">
            <v>2251.7399999999998</v>
          </cell>
        </row>
        <row r="1964">
          <cell r="I1964">
            <v>146.88999999999999</v>
          </cell>
        </row>
        <row r="1965">
          <cell r="I1965">
            <v>0</v>
          </cell>
        </row>
        <row r="1966">
          <cell r="I1966">
            <v>0</v>
          </cell>
        </row>
        <row r="1967">
          <cell r="I1967">
            <v>275.02999999999997</v>
          </cell>
        </row>
        <row r="1968">
          <cell r="I1968">
            <v>209.07</v>
          </cell>
        </row>
        <row r="1969">
          <cell r="I1969">
            <v>0</v>
          </cell>
        </row>
        <row r="1970">
          <cell r="I1970">
            <v>16.7</v>
          </cell>
        </row>
        <row r="1971">
          <cell r="I1971">
            <v>0</v>
          </cell>
        </row>
        <row r="1972">
          <cell r="I1972">
            <v>0</v>
          </cell>
        </row>
        <row r="1973">
          <cell r="I1973">
            <v>0</v>
          </cell>
        </row>
        <row r="1974">
          <cell r="I1974">
            <v>0</v>
          </cell>
        </row>
        <row r="1975">
          <cell r="I1975">
            <v>0</v>
          </cell>
        </row>
        <row r="1976">
          <cell r="I1976">
            <v>0</v>
          </cell>
        </row>
        <row r="1977">
          <cell r="I1977">
            <v>0</v>
          </cell>
        </row>
        <row r="1978">
          <cell r="I1978">
            <v>0</v>
          </cell>
        </row>
        <row r="1979">
          <cell r="I1979">
            <v>29.41</v>
          </cell>
        </row>
        <row r="1980">
          <cell r="I1980">
            <v>0</v>
          </cell>
        </row>
        <row r="1981">
          <cell r="I1981">
            <v>0</v>
          </cell>
        </row>
        <row r="1982">
          <cell r="I1982">
            <v>0</v>
          </cell>
        </row>
        <row r="1983">
          <cell r="I1983">
            <v>0</v>
          </cell>
        </row>
        <row r="1984">
          <cell r="I1984">
            <v>0</v>
          </cell>
        </row>
        <row r="1985">
          <cell r="I1985">
            <v>0</v>
          </cell>
        </row>
        <row r="1986">
          <cell r="I1986">
            <v>0</v>
          </cell>
        </row>
        <row r="1987">
          <cell r="I1987">
            <v>0</v>
          </cell>
        </row>
        <row r="1988">
          <cell r="I1988">
            <v>117.38</v>
          </cell>
        </row>
        <row r="1989">
          <cell r="I1989">
            <v>0</v>
          </cell>
        </row>
        <row r="1990">
          <cell r="I1990">
            <v>0</v>
          </cell>
        </row>
        <row r="1991">
          <cell r="I1991">
            <v>0</v>
          </cell>
        </row>
        <row r="1992">
          <cell r="I1992">
            <v>0</v>
          </cell>
        </row>
        <row r="1993">
          <cell r="I1993">
            <v>0</v>
          </cell>
        </row>
        <row r="1994">
          <cell r="I1994">
            <v>0</v>
          </cell>
        </row>
        <row r="1995">
          <cell r="I1995">
            <v>0</v>
          </cell>
        </row>
        <row r="1996">
          <cell r="I1996">
            <v>0</v>
          </cell>
        </row>
        <row r="1997">
          <cell r="I1997">
            <v>0</v>
          </cell>
        </row>
        <row r="1998">
          <cell r="I1998">
            <v>0</v>
          </cell>
        </row>
        <row r="1999">
          <cell r="I1999">
            <v>0</v>
          </cell>
        </row>
        <row r="2000">
          <cell r="I2000">
            <v>0</v>
          </cell>
        </row>
        <row r="2001">
          <cell r="I2001">
            <v>0</v>
          </cell>
        </row>
        <row r="2002">
          <cell r="I2002">
            <v>0</v>
          </cell>
        </row>
        <row r="2003">
          <cell r="I2003">
            <v>0</v>
          </cell>
        </row>
        <row r="2004">
          <cell r="I2004">
            <v>0</v>
          </cell>
        </row>
        <row r="2005">
          <cell r="I2005">
            <v>0</v>
          </cell>
        </row>
        <row r="2006">
          <cell r="I2006">
            <v>0</v>
          </cell>
        </row>
        <row r="2007">
          <cell r="I2007">
            <v>0</v>
          </cell>
        </row>
        <row r="2008">
          <cell r="I2008">
            <v>0</v>
          </cell>
        </row>
        <row r="2009">
          <cell r="I2009">
            <v>0</v>
          </cell>
        </row>
        <row r="2010">
          <cell r="I2010">
            <v>0</v>
          </cell>
        </row>
        <row r="2011">
          <cell r="I2011">
            <v>0</v>
          </cell>
        </row>
        <row r="2012">
          <cell r="I2012">
            <v>0</v>
          </cell>
        </row>
        <row r="2013">
          <cell r="I2013">
            <v>0</v>
          </cell>
        </row>
        <row r="2014">
          <cell r="I2014">
            <v>0</v>
          </cell>
        </row>
        <row r="2015">
          <cell r="I2015">
            <v>0</v>
          </cell>
        </row>
        <row r="2016">
          <cell r="I2016">
            <v>0</v>
          </cell>
        </row>
        <row r="2017">
          <cell r="I2017">
            <v>0</v>
          </cell>
        </row>
        <row r="2018">
          <cell r="I2018">
            <v>0</v>
          </cell>
        </row>
        <row r="2019">
          <cell r="I2019">
            <v>0</v>
          </cell>
        </row>
        <row r="2020">
          <cell r="I2020">
            <v>0</v>
          </cell>
        </row>
        <row r="2021">
          <cell r="I2021">
            <v>0</v>
          </cell>
        </row>
        <row r="2022">
          <cell r="I2022">
            <v>0</v>
          </cell>
        </row>
        <row r="2023">
          <cell r="I2023">
            <v>0</v>
          </cell>
        </row>
        <row r="2024">
          <cell r="I2024">
            <v>0</v>
          </cell>
        </row>
        <row r="2025">
          <cell r="I2025">
            <v>0</v>
          </cell>
        </row>
        <row r="2026">
          <cell r="I2026">
            <v>3535.25</v>
          </cell>
        </row>
        <row r="2027">
          <cell r="I2027">
            <v>32.67</v>
          </cell>
        </row>
        <row r="2028">
          <cell r="I2028">
            <v>122.87</v>
          </cell>
        </row>
        <row r="2029">
          <cell r="I2029">
            <v>32.659999999999997</v>
          </cell>
        </row>
        <row r="2030">
          <cell r="I2030">
            <v>13</v>
          </cell>
        </row>
        <row r="2031">
          <cell r="I2031">
            <v>140.80000000000001</v>
          </cell>
        </row>
        <row r="2032">
          <cell r="I2032">
            <v>13</v>
          </cell>
        </row>
        <row r="2033">
          <cell r="I2033">
            <v>13</v>
          </cell>
        </row>
        <row r="2034">
          <cell r="I2034">
            <v>0</v>
          </cell>
        </row>
        <row r="2035">
          <cell r="I2035">
            <v>699</v>
          </cell>
        </row>
        <row r="2036">
          <cell r="I2036">
            <v>0</v>
          </cell>
        </row>
        <row r="2037">
          <cell r="I2037">
            <v>128</v>
          </cell>
        </row>
        <row r="2038">
          <cell r="I2038">
            <v>42.6</v>
          </cell>
        </row>
        <row r="2039">
          <cell r="I2039">
            <v>74.11</v>
          </cell>
        </row>
        <row r="2040">
          <cell r="I2040">
            <v>182.37</v>
          </cell>
        </row>
        <row r="2041">
          <cell r="I2041">
            <v>28.96</v>
          </cell>
        </row>
        <row r="2042">
          <cell r="I2042">
            <v>0</v>
          </cell>
        </row>
        <row r="2043">
          <cell r="I2043">
            <v>0</v>
          </cell>
        </row>
        <row r="2044">
          <cell r="I2044">
            <v>0</v>
          </cell>
        </row>
        <row r="2045">
          <cell r="I2045">
            <v>0</v>
          </cell>
        </row>
        <row r="2046">
          <cell r="I2046">
            <v>0</v>
          </cell>
        </row>
        <row r="2047">
          <cell r="I2047">
            <v>0</v>
          </cell>
        </row>
        <row r="2048">
          <cell r="I2048">
            <v>0</v>
          </cell>
        </row>
        <row r="2049">
          <cell r="I2049">
            <v>0</v>
          </cell>
        </row>
        <row r="2050">
          <cell r="I2050">
            <v>0</v>
          </cell>
        </row>
        <row r="2051">
          <cell r="I2051">
            <v>608.21</v>
          </cell>
        </row>
        <row r="2052">
          <cell r="I2052">
            <v>11</v>
          </cell>
        </row>
        <row r="2053">
          <cell r="I2053">
            <v>0</v>
          </cell>
        </row>
        <row r="2054">
          <cell r="I2054">
            <v>0</v>
          </cell>
        </row>
        <row r="2055">
          <cell r="I2055">
            <v>0</v>
          </cell>
        </row>
        <row r="2056">
          <cell r="I2056">
            <v>0</v>
          </cell>
        </row>
        <row r="2057">
          <cell r="I2057">
            <v>0</v>
          </cell>
        </row>
        <row r="2058">
          <cell r="I2058">
            <v>0</v>
          </cell>
        </row>
        <row r="2059">
          <cell r="I2059">
            <v>0</v>
          </cell>
        </row>
        <row r="2060">
          <cell r="I2060">
            <v>0</v>
          </cell>
        </row>
        <row r="2061">
          <cell r="I2061">
            <v>0</v>
          </cell>
        </row>
        <row r="2062">
          <cell r="I2062">
            <v>0</v>
          </cell>
        </row>
        <row r="2063">
          <cell r="I2063">
            <v>79.599999999999994</v>
          </cell>
        </row>
        <row r="2064">
          <cell r="I2064">
            <v>0</v>
          </cell>
        </row>
        <row r="2065">
          <cell r="I2065">
            <v>0</v>
          </cell>
        </row>
        <row r="2066">
          <cell r="I2066">
            <v>65</v>
          </cell>
        </row>
        <row r="2067">
          <cell r="I2067">
            <v>534.20000000000005</v>
          </cell>
        </row>
        <row r="2068">
          <cell r="I2068">
            <v>0</v>
          </cell>
        </row>
        <row r="2069">
          <cell r="I2069">
            <v>0</v>
          </cell>
        </row>
        <row r="2070">
          <cell r="I2070">
            <v>0</v>
          </cell>
        </row>
        <row r="2071">
          <cell r="I2071">
            <v>315.45</v>
          </cell>
        </row>
        <row r="2072">
          <cell r="I2072">
            <v>0</v>
          </cell>
        </row>
        <row r="2073">
          <cell r="I2073">
            <v>394.05</v>
          </cell>
        </row>
        <row r="2074">
          <cell r="I2074">
            <v>0</v>
          </cell>
        </row>
        <row r="2075">
          <cell r="I2075">
            <v>65.45</v>
          </cell>
        </row>
        <row r="2076">
          <cell r="I2076">
            <v>80</v>
          </cell>
        </row>
        <row r="2077">
          <cell r="I2077">
            <v>0</v>
          </cell>
        </row>
        <row r="2078">
          <cell r="I2078">
            <v>0</v>
          </cell>
        </row>
        <row r="2079">
          <cell r="I2079">
            <v>0</v>
          </cell>
        </row>
        <row r="2080">
          <cell r="I2080">
            <v>0</v>
          </cell>
        </row>
        <row r="2081">
          <cell r="I2081">
            <v>212.5</v>
          </cell>
        </row>
        <row r="2082">
          <cell r="I2082">
            <v>0</v>
          </cell>
        </row>
        <row r="2083">
          <cell r="I2083">
            <v>0</v>
          </cell>
        </row>
        <row r="2084">
          <cell r="I2084">
            <v>0</v>
          </cell>
        </row>
        <row r="2085">
          <cell r="I2085">
            <v>0</v>
          </cell>
        </row>
        <row r="2086">
          <cell r="I2086">
            <v>0</v>
          </cell>
        </row>
        <row r="2087">
          <cell r="I2087">
            <v>0</v>
          </cell>
        </row>
        <row r="2088">
          <cell r="I2088">
            <v>0</v>
          </cell>
        </row>
        <row r="2089">
          <cell r="I2089">
            <v>0</v>
          </cell>
        </row>
        <row r="2090">
          <cell r="I2090">
            <v>0</v>
          </cell>
        </row>
        <row r="2091">
          <cell r="I2091">
            <v>0</v>
          </cell>
        </row>
        <row r="2092">
          <cell r="I2092">
            <v>0</v>
          </cell>
        </row>
        <row r="2093">
          <cell r="I2093">
            <v>0</v>
          </cell>
        </row>
        <row r="2094">
          <cell r="I2094">
            <v>0</v>
          </cell>
        </row>
        <row r="2095">
          <cell r="I2095">
            <v>0</v>
          </cell>
        </row>
        <row r="2096">
          <cell r="I2096">
            <v>0</v>
          </cell>
        </row>
        <row r="2097">
          <cell r="I2097">
            <v>0</v>
          </cell>
        </row>
        <row r="2098">
          <cell r="I2098">
            <v>0</v>
          </cell>
        </row>
        <row r="2099">
          <cell r="I2099">
            <v>0</v>
          </cell>
        </row>
        <row r="2100">
          <cell r="I2100">
            <v>0</v>
          </cell>
        </row>
        <row r="2101">
          <cell r="I2101">
            <v>0</v>
          </cell>
        </row>
        <row r="2102">
          <cell r="I2102">
            <v>0</v>
          </cell>
        </row>
        <row r="2103">
          <cell r="I2103">
            <v>0</v>
          </cell>
        </row>
        <row r="2104">
          <cell r="I2104">
            <v>251</v>
          </cell>
        </row>
        <row r="2105">
          <cell r="I2105">
            <v>0</v>
          </cell>
        </row>
        <row r="2106">
          <cell r="I2106">
            <v>0</v>
          </cell>
        </row>
        <row r="2107">
          <cell r="I2107">
            <v>0</v>
          </cell>
        </row>
        <row r="2108">
          <cell r="I2108">
            <v>0</v>
          </cell>
        </row>
        <row r="2109">
          <cell r="I2109">
            <v>0</v>
          </cell>
        </row>
        <row r="2110">
          <cell r="I2110">
            <v>0</v>
          </cell>
        </row>
        <row r="2111">
          <cell r="I2111">
            <v>0</v>
          </cell>
        </row>
        <row r="2112">
          <cell r="I2112">
            <v>0</v>
          </cell>
        </row>
        <row r="2113">
          <cell r="I2113">
            <v>0</v>
          </cell>
        </row>
        <row r="2114">
          <cell r="I2114">
            <v>0</v>
          </cell>
        </row>
        <row r="2115">
          <cell r="I2115">
            <v>0</v>
          </cell>
        </row>
        <row r="2116">
          <cell r="I2116">
            <v>291.2</v>
          </cell>
        </row>
        <row r="2117">
          <cell r="I2117">
            <v>0</v>
          </cell>
        </row>
        <row r="2118">
          <cell r="I2118">
            <v>0</v>
          </cell>
        </row>
        <row r="2119">
          <cell r="I2119">
            <v>0</v>
          </cell>
        </row>
        <row r="2120">
          <cell r="I2120">
            <v>0</v>
          </cell>
        </row>
        <row r="2121">
          <cell r="I2121">
            <v>0</v>
          </cell>
        </row>
        <row r="2122">
          <cell r="I2122">
            <v>0</v>
          </cell>
        </row>
        <row r="2123">
          <cell r="I2123">
            <v>0</v>
          </cell>
        </row>
        <row r="2124">
          <cell r="I2124">
            <v>0</v>
          </cell>
        </row>
        <row r="2125">
          <cell r="I2125">
            <v>0</v>
          </cell>
        </row>
        <row r="2126">
          <cell r="I2126">
            <v>0</v>
          </cell>
        </row>
        <row r="2127">
          <cell r="I2127">
            <v>0</v>
          </cell>
        </row>
        <row r="2128">
          <cell r="I2128">
            <v>0</v>
          </cell>
        </row>
        <row r="2129">
          <cell r="I2129">
            <v>0</v>
          </cell>
        </row>
        <row r="2130">
          <cell r="I2130">
            <v>0</v>
          </cell>
        </row>
        <row r="2131">
          <cell r="I2131">
            <v>0</v>
          </cell>
        </row>
        <row r="2132">
          <cell r="I2132">
            <v>0</v>
          </cell>
        </row>
        <row r="2133">
          <cell r="I2133">
            <v>0</v>
          </cell>
        </row>
        <row r="2134">
          <cell r="I2134">
            <v>0</v>
          </cell>
        </row>
        <row r="2135">
          <cell r="I2135">
            <v>0</v>
          </cell>
        </row>
        <row r="2136">
          <cell r="I2136">
            <v>0</v>
          </cell>
        </row>
        <row r="2137">
          <cell r="I2137">
            <v>0</v>
          </cell>
        </row>
        <row r="2138">
          <cell r="I2138">
            <v>0</v>
          </cell>
        </row>
        <row r="2139">
          <cell r="I2139">
            <v>0</v>
          </cell>
        </row>
        <row r="2140">
          <cell r="I2140">
            <v>0</v>
          </cell>
        </row>
        <row r="2141">
          <cell r="I2141">
            <v>0</v>
          </cell>
        </row>
        <row r="2142">
          <cell r="I2142">
            <v>0</v>
          </cell>
        </row>
        <row r="2143">
          <cell r="I2143">
            <v>0</v>
          </cell>
        </row>
        <row r="2144">
          <cell r="I2144">
            <v>0</v>
          </cell>
        </row>
        <row r="2145">
          <cell r="I2145">
            <v>0</v>
          </cell>
        </row>
        <row r="2146">
          <cell r="I2146">
            <v>0</v>
          </cell>
        </row>
        <row r="2147">
          <cell r="I2147">
            <v>0</v>
          </cell>
        </row>
        <row r="2148">
          <cell r="I2148">
            <v>0</v>
          </cell>
        </row>
        <row r="2149">
          <cell r="I2149">
            <v>0</v>
          </cell>
        </row>
        <row r="2150">
          <cell r="I2150">
            <v>0</v>
          </cell>
        </row>
        <row r="2151">
          <cell r="I2151">
            <v>0</v>
          </cell>
        </row>
        <row r="2152">
          <cell r="I2152">
            <v>954</v>
          </cell>
        </row>
        <row r="2153">
          <cell r="I2153">
            <v>0</v>
          </cell>
        </row>
        <row r="2154">
          <cell r="I2154">
            <v>0</v>
          </cell>
        </row>
        <row r="2155">
          <cell r="I2155">
            <v>0</v>
          </cell>
        </row>
        <row r="2156">
          <cell r="I2156">
            <v>0</v>
          </cell>
        </row>
        <row r="2157">
          <cell r="I2157">
            <v>0</v>
          </cell>
        </row>
        <row r="2158">
          <cell r="I2158">
            <v>0</v>
          </cell>
        </row>
        <row r="2159">
          <cell r="I2159">
            <v>0</v>
          </cell>
        </row>
        <row r="2160">
          <cell r="I2160">
            <v>0</v>
          </cell>
        </row>
        <row r="2161">
          <cell r="I2161">
            <v>0</v>
          </cell>
        </row>
        <row r="2162">
          <cell r="I2162">
            <v>0</v>
          </cell>
        </row>
        <row r="2163">
          <cell r="I2163">
            <v>0</v>
          </cell>
        </row>
        <row r="2164">
          <cell r="I2164">
            <v>0</v>
          </cell>
        </row>
        <row r="2165">
          <cell r="I2165">
            <v>0</v>
          </cell>
        </row>
        <row r="2166">
          <cell r="I2166">
            <v>0</v>
          </cell>
        </row>
        <row r="2167">
          <cell r="I2167">
            <v>0</v>
          </cell>
        </row>
        <row r="2168">
          <cell r="I2168">
            <v>0</v>
          </cell>
        </row>
        <row r="2169">
          <cell r="I2169">
            <v>0</v>
          </cell>
        </row>
        <row r="2170">
          <cell r="I2170">
            <v>0</v>
          </cell>
        </row>
        <row r="2171">
          <cell r="I2171">
            <v>0</v>
          </cell>
        </row>
        <row r="2172">
          <cell r="I2172">
            <v>0</v>
          </cell>
        </row>
        <row r="2173">
          <cell r="I2173">
            <v>0</v>
          </cell>
        </row>
        <row r="2174">
          <cell r="I2174">
            <v>0</v>
          </cell>
        </row>
        <row r="2175">
          <cell r="I2175">
            <v>0</v>
          </cell>
        </row>
        <row r="2176">
          <cell r="I2176">
            <v>0</v>
          </cell>
        </row>
        <row r="2177">
          <cell r="I2177">
            <v>0</v>
          </cell>
        </row>
        <row r="2178">
          <cell r="I2178">
            <v>0</v>
          </cell>
        </row>
        <row r="2179">
          <cell r="I2179">
            <v>0</v>
          </cell>
        </row>
        <row r="2180">
          <cell r="I2180">
            <v>0</v>
          </cell>
        </row>
        <row r="2181">
          <cell r="I2181">
            <v>0</v>
          </cell>
        </row>
        <row r="2182">
          <cell r="I2182">
            <v>0</v>
          </cell>
        </row>
        <row r="2183">
          <cell r="I2183">
            <v>0</v>
          </cell>
        </row>
        <row r="2184">
          <cell r="I2184">
            <v>0</v>
          </cell>
        </row>
        <row r="2185">
          <cell r="I2185">
            <v>0</v>
          </cell>
        </row>
        <row r="2186">
          <cell r="I2186">
            <v>0</v>
          </cell>
        </row>
        <row r="2187">
          <cell r="I2187">
            <v>0</v>
          </cell>
        </row>
        <row r="2188">
          <cell r="I2188">
            <v>0</v>
          </cell>
        </row>
        <row r="2189">
          <cell r="I2189">
            <v>560.64</v>
          </cell>
        </row>
        <row r="2190">
          <cell r="I2190">
            <v>0</v>
          </cell>
        </row>
        <row r="2191">
          <cell r="I2191">
            <v>0</v>
          </cell>
        </row>
        <row r="2192">
          <cell r="I2192">
            <v>0</v>
          </cell>
        </row>
        <row r="2193">
          <cell r="I2193">
            <v>0</v>
          </cell>
        </row>
        <row r="2194">
          <cell r="I2194">
            <v>0</v>
          </cell>
        </row>
        <row r="2195">
          <cell r="I2195">
            <v>0</v>
          </cell>
        </row>
        <row r="2196">
          <cell r="I2196">
            <v>0</v>
          </cell>
        </row>
        <row r="2197">
          <cell r="I2197">
            <v>0</v>
          </cell>
        </row>
        <row r="2198">
          <cell r="I2198">
            <v>0</v>
          </cell>
        </row>
        <row r="2199">
          <cell r="I2199">
            <v>0</v>
          </cell>
        </row>
        <row r="2200">
          <cell r="I2200">
            <v>0</v>
          </cell>
        </row>
        <row r="2201">
          <cell r="I2201">
            <v>1118.22</v>
          </cell>
        </row>
        <row r="2202">
          <cell r="I2202">
            <v>0</v>
          </cell>
        </row>
        <row r="2203">
          <cell r="I2203">
            <v>0</v>
          </cell>
        </row>
        <row r="2204">
          <cell r="I2204">
            <v>0</v>
          </cell>
        </row>
        <row r="2205">
          <cell r="I2205">
            <v>0</v>
          </cell>
        </row>
        <row r="2206">
          <cell r="I2206">
            <v>0</v>
          </cell>
        </row>
        <row r="2207">
          <cell r="I2207">
            <v>0</v>
          </cell>
        </row>
        <row r="2208">
          <cell r="I2208">
            <v>0</v>
          </cell>
        </row>
        <row r="2209">
          <cell r="I2209">
            <v>0</v>
          </cell>
        </row>
        <row r="2210">
          <cell r="I2210">
            <v>0</v>
          </cell>
        </row>
        <row r="2211">
          <cell r="I2211">
            <v>0</v>
          </cell>
        </row>
        <row r="2212">
          <cell r="I2212">
            <v>160.94</v>
          </cell>
        </row>
        <row r="2213">
          <cell r="I2213">
            <v>0</v>
          </cell>
        </row>
        <row r="2214">
          <cell r="I2214">
            <v>0</v>
          </cell>
        </row>
        <row r="2215">
          <cell r="I2215">
            <v>0</v>
          </cell>
        </row>
        <row r="2216">
          <cell r="I2216">
            <v>0</v>
          </cell>
        </row>
        <row r="2217">
          <cell r="I2217">
            <v>0</v>
          </cell>
        </row>
        <row r="2218">
          <cell r="I2218">
            <v>0</v>
          </cell>
        </row>
        <row r="2219">
          <cell r="I2219">
            <v>0</v>
          </cell>
        </row>
        <row r="2220">
          <cell r="I2220">
            <v>0</v>
          </cell>
        </row>
        <row r="2221">
          <cell r="I2221">
            <v>0</v>
          </cell>
        </row>
        <row r="2222">
          <cell r="I2222">
            <v>0</v>
          </cell>
        </row>
        <row r="2223">
          <cell r="I2223">
            <v>0</v>
          </cell>
        </row>
        <row r="2224">
          <cell r="I2224">
            <v>270</v>
          </cell>
        </row>
        <row r="2225">
          <cell r="I2225">
            <v>0</v>
          </cell>
        </row>
        <row r="2226">
          <cell r="I2226">
            <v>0</v>
          </cell>
        </row>
        <row r="2227">
          <cell r="I2227">
            <v>0</v>
          </cell>
        </row>
        <row r="2228">
          <cell r="I2228">
            <v>0</v>
          </cell>
        </row>
        <row r="2229">
          <cell r="I2229">
            <v>0</v>
          </cell>
        </row>
        <row r="2230">
          <cell r="I2230">
            <v>0</v>
          </cell>
        </row>
        <row r="2231">
          <cell r="I2231">
            <v>0</v>
          </cell>
        </row>
        <row r="2232">
          <cell r="I2232">
            <v>0</v>
          </cell>
        </row>
        <row r="2233">
          <cell r="I2233">
            <v>0</v>
          </cell>
        </row>
        <row r="2234">
          <cell r="I2234">
            <v>0</v>
          </cell>
        </row>
        <row r="2235">
          <cell r="I2235">
            <v>0</v>
          </cell>
        </row>
        <row r="2236">
          <cell r="I2236">
            <v>0</v>
          </cell>
        </row>
        <row r="2237">
          <cell r="I2237">
            <v>0</v>
          </cell>
        </row>
        <row r="2238">
          <cell r="I2238">
            <v>0</v>
          </cell>
        </row>
        <row r="2239">
          <cell r="I2239">
            <v>0</v>
          </cell>
        </row>
        <row r="2240">
          <cell r="I2240">
            <v>0</v>
          </cell>
        </row>
        <row r="2241">
          <cell r="I2241">
            <v>0</v>
          </cell>
        </row>
        <row r="2242">
          <cell r="I2242">
            <v>0</v>
          </cell>
        </row>
        <row r="2243">
          <cell r="I2243">
            <v>875.07</v>
          </cell>
        </row>
        <row r="2244">
          <cell r="I2244">
            <v>659.8</v>
          </cell>
        </row>
        <row r="2245">
          <cell r="I2245">
            <v>132.31</v>
          </cell>
        </row>
        <row r="2246">
          <cell r="I2246">
            <v>886.1</v>
          </cell>
        </row>
        <row r="2247">
          <cell r="I2247">
            <v>926.21</v>
          </cell>
        </row>
        <row r="2248">
          <cell r="I2248">
            <v>0</v>
          </cell>
        </row>
        <row r="2249">
          <cell r="I2249">
            <v>12398.09</v>
          </cell>
        </row>
        <row r="2250">
          <cell r="I2250">
            <v>4676.87</v>
          </cell>
        </row>
        <row r="2251">
          <cell r="I2251">
            <v>4680.28</v>
          </cell>
        </row>
        <row r="2252">
          <cell r="I2252">
            <v>3078.6</v>
          </cell>
        </row>
        <row r="2253">
          <cell r="I2253">
            <v>7413.09</v>
          </cell>
        </row>
        <row r="2254">
          <cell r="I2254">
            <v>4115.18</v>
          </cell>
        </row>
        <row r="2255">
          <cell r="I2255">
            <v>3084.25</v>
          </cell>
        </row>
        <row r="2256">
          <cell r="I2256">
            <v>1171.3</v>
          </cell>
        </row>
        <row r="2257">
          <cell r="I2257">
            <v>1630.55</v>
          </cell>
        </row>
        <row r="2258">
          <cell r="I2258">
            <v>0</v>
          </cell>
        </row>
        <row r="2259">
          <cell r="I2259">
            <v>0</v>
          </cell>
        </row>
        <row r="2260">
          <cell r="I2260">
            <v>0</v>
          </cell>
        </row>
        <row r="2261">
          <cell r="I2261">
            <v>0</v>
          </cell>
        </row>
        <row r="2262">
          <cell r="I2262">
            <v>0</v>
          </cell>
        </row>
        <row r="2263">
          <cell r="I2263">
            <v>0</v>
          </cell>
        </row>
        <row r="2264">
          <cell r="I2264">
            <v>4782.55</v>
          </cell>
        </row>
        <row r="2265">
          <cell r="I2265">
            <v>1673.39</v>
          </cell>
        </row>
        <row r="2266">
          <cell r="I2266">
            <v>0</v>
          </cell>
        </row>
        <row r="2267">
          <cell r="I2267">
            <v>0</v>
          </cell>
        </row>
        <row r="2268">
          <cell r="I2268">
            <v>0</v>
          </cell>
        </row>
        <row r="2269">
          <cell r="I2269">
            <v>0</v>
          </cell>
        </row>
        <row r="2270">
          <cell r="I2270">
            <v>0</v>
          </cell>
        </row>
        <row r="2271">
          <cell r="I2271">
            <v>562.71</v>
          </cell>
        </row>
        <row r="2272">
          <cell r="I2272">
            <v>1592.2</v>
          </cell>
        </row>
        <row r="2273">
          <cell r="I2273">
            <v>0</v>
          </cell>
        </row>
        <row r="2274">
          <cell r="I2274">
            <v>0</v>
          </cell>
        </row>
        <row r="2275">
          <cell r="I2275">
            <v>0</v>
          </cell>
        </row>
        <row r="2276">
          <cell r="I2276">
            <v>0</v>
          </cell>
        </row>
        <row r="2277">
          <cell r="I2277">
            <v>0</v>
          </cell>
        </row>
        <row r="2278">
          <cell r="I2278">
            <v>0</v>
          </cell>
        </row>
        <row r="2279">
          <cell r="I2279">
            <v>0</v>
          </cell>
        </row>
        <row r="2280">
          <cell r="I2280">
            <v>0</v>
          </cell>
        </row>
        <row r="2281">
          <cell r="I2281">
            <v>0</v>
          </cell>
        </row>
        <row r="2282">
          <cell r="I2282">
            <v>0</v>
          </cell>
        </row>
        <row r="2283">
          <cell r="I2283">
            <v>2773.75</v>
          </cell>
        </row>
        <row r="2284">
          <cell r="I2284">
            <v>0</v>
          </cell>
        </row>
        <row r="2285">
          <cell r="I2285">
            <v>0</v>
          </cell>
        </row>
        <row r="2286">
          <cell r="I2286">
            <v>0</v>
          </cell>
        </row>
        <row r="2287">
          <cell r="I2287">
            <v>0</v>
          </cell>
        </row>
        <row r="2288">
          <cell r="I2288">
            <v>0</v>
          </cell>
        </row>
        <row r="2289">
          <cell r="I2289">
            <v>0</v>
          </cell>
        </row>
        <row r="2290">
          <cell r="I2290">
            <v>170.03</v>
          </cell>
        </row>
        <row r="2291">
          <cell r="I2291">
            <v>0</v>
          </cell>
        </row>
        <row r="2292">
          <cell r="I2292">
            <v>0</v>
          </cell>
        </row>
        <row r="2293">
          <cell r="I2293">
            <v>201.78</v>
          </cell>
        </row>
        <row r="2294">
          <cell r="I2294">
            <v>0</v>
          </cell>
        </row>
        <row r="2295">
          <cell r="I2295">
            <v>51.29</v>
          </cell>
        </row>
        <row r="2296">
          <cell r="I2296">
            <v>0</v>
          </cell>
        </row>
        <row r="2297">
          <cell r="I2297">
            <v>0</v>
          </cell>
        </row>
        <row r="2298">
          <cell r="I2298">
            <v>7.9</v>
          </cell>
        </row>
        <row r="2299">
          <cell r="I2299">
            <v>0</v>
          </cell>
        </row>
        <row r="2300">
          <cell r="I2300">
            <v>0</v>
          </cell>
        </row>
        <row r="2301">
          <cell r="I2301">
            <v>0</v>
          </cell>
        </row>
        <row r="2302">
          <cell r="I2302">
            <v>0</v>
          </cell>
        </row>
        <row r="2303">
          <cell r="I2303">
            <v>0</v>
          </cell>
        </row>
        <row r="2304">
          <cell r="I2304">
            <v>0</v>
          </cell>
        </row>
        <row r="2305">
          <cell r="I2305">
            <v>0</v>
          </cell>
        </row>
        <row r="2306">
          <cell r="I2306">
            <v>199.16</v>
          </cell>
        </row>
        <row r="2307">
          <cell r="I2307">
            <v>1702.75</v>
          </cell>
        </row>
        <row r="2308">
          <cell r="I2308">
            <v>502.74</v>
          </cell>
        </row>
        <row r="2309">
          <cell r="I2309">
            <v>0</v>
          </cell>
        </row>
        <row r="2310">
          <cell r="I2310">
            <v>0</v>
          </cell>
        </row>
        <row r="2311">
          <cell r="I2311">
            <v>128.47999999999999</v>
          </cell>
        </row>
        <row r="2312">
          <cell r="I2312">
            <v>284.60000000000002</v>
          </cell>
        </row>
        <row r="2313">
          <cell r="I2313">
            <v>0</v>
          </cell>
        </row>
        <row r="2314">
          <cell r="I2314">
            <v>84.58</v>
          </cell>
        </row>
        <row r="2315">
          <cell r="I2315">
            <v>295.73</v>
          </cell>
        </row>
        <row r="2316">
          <cell r="I2316">
            <v>451.83</v>
          </cell>
        </row>
        <row r="2317">
          <cell r="I2317">
            <v>383.46</v>
          </cell>
        </row>
        <row r="2318">
          <cell r="I2318">
            <v>254.9</v>
          </cell>
        </row>
        <row r="2319">
          <cell r="I2319">
            <v>816.6</v>
          </cell>
        </row>
        <row r="2320">
          <cell r="I2320">
            <v>463.54</v>
          </cell>
        </row>
        <row r="2321">
          <cell r="I2321">
            <v>335.1</v>
          </cell>
        </row>
        <row r="2322">
          <cell r="I2322">
            <v>235.94</v>
          </cell>
        </row>
        <row r="2323">
          <cell r="I2323">
            <v>353.8</v>
          </cell>
        </row>
        <row r="2324">
          <cell r="I2324">
            <v>229</v>
          </cell>
        </row>
        <row r="2325">
          <cell r="I2325">
            <v>435.65</v>
          </cell>
        </row>
        <row r="2326">
          <cell r="I2326">
            <v>0</v>
          </cell>
        </row>
        <row r="2327">
          <cell r="I2327">
            <v>247.23</v>
          </cell>
        </row>
        <row r="2328">
          <cell r="I2328">
            <v>128.56</v>
          </cell>
        </row>
        <row r="2329">
          <cell r="I2329">
            <v>735.7</v>
          </cell>
        </row>
        <row r="2330">
          <cell r="I2330">
            <v>0</v>
          </cell>
        </row>
        <row r="2331">
          <cell r="I2331">
            <v>0</v>
          </cell>
        </row>
        <row r="2332">
          <cell r="I2332">
            <v>194.96</v>
          </cell>
        </row>
        <row r="2333">
          <cell r="I2333">
            <v>32768.43</v>
          </cell>
        </row>
        <row r="2334">
          <cell r="I2334">
            <v>2516.37</v>
          </cell>
        </row>
        <row r="2335">
          <cell r="I2335">
            <v>0</v>
          </cell>
        </row>
        <row r="2336">
          <cell r="I2336">
            <v>0</v>
          </cell>
        </row>
        <row r="2337">
          <cell r="I2337">
            <v>0</v>
          </cell>
        </row>
        <row r="2338">
          <cell r="I2338">
            <v>0</v>
          </cell>
        </row>
        <row r="2339">
          <cell r="I2339">
            <v>269.23</v>
          </cell>
        </row>
        <row r="2340">
          <cell r="I2340">
            <v>631.17999999999995</v>
          </cell>
        </row>
        <row r="2341">
          <cell r="I2341">
            <v>828.6</v>
          </cell>
        </row>
        <row r="2342">
          <cell r="I2342">
            <v>0</v>
          </cell>
        </row>
        <row r="2343">
          <cell r="I2343">
            <v>142.68</v>
          </cell>
        </row>
        <row r="2344">
          <cell r="I2344">
            <v>1187.33</v>
          </cell>
        </row>
        <row r="2345">
          <cell r="I2345">
            <v>585.49</v>
          </cell>
        </row>
        <row r="2346">
          <cell r="I2346">
            <v>872.8</v>
          </cell>
        </row>
        <row r="2347">
          <cell r="I2347">
            <v>0</v>
          </cell>
        </row>
        <row r="2348">
          <cell r="I2348">
            <v>0</v>
          </cell>
        </row>
        <row r="2349">
          <cell r="I2349">
            <v>911.47</v>
          </cell>
        </row>
        <row r="2350">
          <cell r="I2350">
            <v>524.15</v>
          </cell>
        </row>
        <row r="2351">
          <cell r="I2351">
            <v>479.34</v>
          </cell>
        </row>
        <row r="2352">
          <cell r="I2352">
            <v>292.75</v>
          </cell>
        </row>
        <row r="2353">
          <cell r="I2353">
            <v>280.93</v>
          </cell>
        </row>
        <row r="2354">
          <cell r="I2354">
            <v>533.29999999999995</v>
          </cell>
        </row>
        <row r="2355">
          <cell r="I2355">
            <v>2504.1</v>
          </cell>
        </row>
        <row r="2356">
          <cell r="I2356">
            <v>540.82000000000005</v>
          </cell>
        </row>
        <row r="2357">
          <cell r="I2357">
            <v>1031.7</v>
          </cell>
        </row>
        <row r="2358">
          <cell r="I2358">
            <v>0</v>
          </cell>
        </row>
        <row r="2359">
          <cell r="I2359">
            <v>708.98</v>
          </cell>
        </row>
        <row r="2360">
          <cell r="I2360">
            <v>0</v>
          </cell>
        </row>
        <row r="2361">
          <cell r="I2361">
            <v>0</v>
          </cell>
        </row>
        <row r="2362">
          <cell r="I2362">
            <v>0</v>
          </cell>
        </row>
        <row r="2363">
          <cell r="I2363">
            <v>0</v>
          </cell>
        </row>
        <row r="2364">
          <cell r="I2364">
            <v>65</v>
          </cell>
        </row>
        <row r="2365">
          <cell r="I2365">
            <v>35</v>
          </cell>
        </row>
        <row r="2366">
          <cell r="I2366">
            <v>0</v>
          </cell>
        </row>
        <row r="2367">
          <cell r="I2367">
            <v>0</v>
          </cell>
        </row>
        <row r="2368">
          <cell r="I2368">
            <v>0</v>
          </cell>
        </row>
        <row r="2369">
          <cell r="I2369">
            <v>0</v>
          </cell>
        </row>
        <row r="2370">
          <cell r="I2370">
            <v>0</v>
          </cell>
        </row>
        <row r="2371">
          <cell r="I2371">
            <v>0</v>
          </cell>
        </row>
        <row r="2372">
          <cell r="I2372">
            <v>57.8</v>
          </cell>
        </row>
        <row r="2373">
          <cell r="I2373">
            <v>0</v>
          </cell>
        </row>
        <row r="2374">
          <cell r="I2374">
            <v>0</v>
          </cell>
        </row>
        <row r="2375">
          <cell r="I2375">
            <v>0</v>
          </cell>
        </row>
        <row r="2376">
          <cell r="I2376">
            <v>0</v>
          </cell>
        </row>
        <row r="2377">
          <cell r="I2377">
            <v>0</v>
          </cell>
        </row>
        <row r="2378">
          <cell r="I2378">
            <v>0</v>
          </cell>
        </row>
        <row r="2379">
          <cell r="I2379">
            <v>0</v>
          </cell>
        </row>
        <row r="2380">
          <cell r="I2380">
            <v>0</v>
          </cell>
        </row>
        <row r="2381">
          <cell r="I2381">
            <v>0</v>
          </cell>
        </row>
        <row r="2382">
          <cell r="I2382">
            <v>0</v>
          </cell>
        </row>
        <row r="2383">
          <cell r="I2383">
            <v>0</v>
          </cell>
        </row>
        <row r="2384">
          <cell r="I2384">
            <v>0</v>
          </cell>
        </row>
        <row r="2385">
          <cell r="I2385">
            <v>0</v>
          </cell>
        </row>
        <row r="2386">
          <cell r="I2386">
            <v>0</v>
          </cell>
        </row>
        <row r="2387">
          <cell r="I2387">
            <v>0</v>
          </cell>
        </row>
        <row r="2388">
          <cell r="I2388">
            <v>0</v>
          </cell>
        </row>
        <row r="2389">
          <cell r="I2389">
            <v>0</v>
          </cell>
        </row>
        <row r="2390">
          <cell r="I2390">
            <v>0</v>
          </cell>
        </row>
        <row r="2391">
          <cell r="I2391">
            <v>0</v>
          </cell>
        </row>
        <row r="2392">
          <cell r="I2392">
            <v>0</v>
          </cell>
        </row>
        <row r="2393">
          <cell r="I2393">
            <v>0</v>
          </cell>
        </row>
        <row r="2394">
          <cell r="I2394">
            <v>0</v>
          </cell>
        </row>
        <row r="2395">
          <cell r="I2395">
            <v>0</v>
          </cell>
        </row>
        <row r="2396">
          <cell r="I2396">
            <v>0</v>
          </cell>
        </row>
        <row r="2397">
          <cell r="I2397">
            <v>0</v>
          </cell>
        </row>
        <row r="2398">
          <cell r="I2398">
            <v>0</v>
          </cell>
        </row>
        <row r="2399">
          <cell r="I2399">
            <v>0</v>
          </cell>
        </row>
        <row r="2400">
          <cell r="I2400">
            <v>0</v>
          </cell>
        </row>
        <row r="2401">
          <cell r="I2401">
            <v>0</v>
          </cell>
        </row>
        <row r="2402">
          <cell r="I2402">
            <v>0</v>
          </cell>
        </row>
        <row r="2403">
          <cell r="I2403">
            <v>0</v>
          </cell>
        </row>
        <row r="2404">
          <cell r="I2404">
            <v>0</v>
          </cell>
        </row>
        <row r="2405">
          <cell r="I2405">
            <v>0</v>
          </cell>
        </row>
        <row r="2406">
          <cell r="I2406">
            <v>0</v>
          </cell>
        </row>
        <row r="2407">
          <cell r="I2407">
            <v>0</v>
          </cell>
        </row>
        <row r="2408">
          <cell r="I2408">
            <v>0</v>
          </cell>
        </row>
        <row r="2409">
          <cell r="I2409">
            <v>0</v>
          </cell>
        </row>
        <row r="2410">
          <cell r="I2410">
            <v>0</v>
          </cell>
        </row>
        <row r="2411">
          <cell r="I2411">
            <v>0</v>
          </cell>
        </row>
        <row r="2412">
          <cell r="I2412">
            <v>0</v>
          </cell>
        </row>
        <row r="2413">
          <cell r="I2413">
            <v>0</v>
          </cell>
        </row>
        <row r="2414">
          <cell r="I2414">
            <v>0</v>
          </cell>
        </row>
        <row r="2415">
          <cell r="I2415">
            <v>0</v>
          </cell>
        </row>
        <row r="2416">
          <cell r="I2416">
            <v>0</v>
          </cell>
        </row>
        <row r="2417">
          <cell r="I2417">
            <v>0</v>
          </cell>
        </row>
        <row r="2418">
          <cell r="I2418">
            <v>0</v>
          </cell>
        </row>
        <row r="2419">
          <cell r="I2419">
            <v>0</v>
          </cell>
        </row>
        <row r="2420">
          <cell r="I2420">
            <v>0</v>
          </cell>
        </row>
        <row r="2421">
          <cell r="I2421">
            <v>0</v>
          </cell>
        </row>
        <row r="2422">
          <cell r="I2422">
            <v>0</v>
          </cell>
        </row>
        <row r="2423">
          <cell r="I2423">
            <v>0</v>
          </cell>
        </row>
        <row r="2424">
          <cell r="I2424">
            <v>0</v>
          </cell>
        </row>
        <row r="2425">
          <cell r="I2425">
            <v>0</v>
          </cell>
        </row>
        <row r="2426">
          <cell r="I2426">
            <v>0</v>
          </cell>
        </row>
        <row r="2427">
          <cell r="I2427">
            <v>0</v>
          </cell>
        </row>
        <row r="2428">
          <cell r="I2428">
            <v>0</v>
          </cell>
        </row>
        <row r="2429">
          <cell r="I2429">
            <v>0</v>
          </cell>
        </row>
        <row r="2430">
          <cell r="I2430">
            <v>0</v>
          </cell>
        </row>
        <row r="2431">
          <cell r="I2431">
            <v>0</v>
          </cell>
        </row>
        <row r="2432">
          <cell r="I2432">
            <v>0</v>
          </cell>
        </row>
        <row r="2433">
          <cell r="I2433">
            <v>0</v>
          </cell>
        </row>
        <row r="2434">
          <cell r="I2434">
            <v>0</v>
          </cell>
        </row>
        <row r="2435">
          <cell r="I2435">
            <v>0</v>
          </cell>
        </row>
        <row r="2436">
          <cell r="I2436">
            <v>0</v>
          </cell>
        </row>
        <row r="2437">
          <cell r="I2437">
            <v>0</v>
          </cell>
        </row>
        <row r="2438">
          <cell r="I2438">
            <v>0</v>
          </cell>
        </row>
        <row r="2439">
          <cell r="I2439">
            <v>0</v>
          </cell>
        </row>
        <row r="2440">
          <cell r="I2440">
            <v>0</v>
          </cell>
        </row>
        <row r="2441">
          <cell r="I2441">
            <v>0</v>
          </cell>
        </row>
        <row r="2442">
          <cell r="I2442">
            <v>0</v>
          </cell>
        </row>
        <row r="2443">
          <cell r="I2443">
            <v>0</v>
          </cell>
        </row>
        <row r="2444">
          <cell r="I2444">
            <v>0</v>
          </cell>
        </row>
        <row r="2445">
          <cell r="I2445">
            <v>0</v>
          </cell>
        </row>
        <row r="2446">
          <cell r="I2446">
            <v>0</v>
          </cell>
        </row>
        <row r="2447">
          <cell r="I2447">
            <v>0</v>
          </cell>
        </row>
        <row r="2448">
          <cell r="I2448">
            <v>0</v>
          </cell>
        </row>
        <row r="2449">
          <cell r="I2449">
            <v>0</v>
          </cell>
        </row>
        <row r="2450">
          <cell r="I2450">
            <v>0</v>
          </cell>
        </row>
        <row r="2451">
          <cell r="I2451">
            <v>0</v>
          </cell>
        </row>
        <row r="2452">
          <cell r="I2452">
            <v>0</v>
          </cell>
        </row>
        <row r="2453">
          <cell r="I2453">
            <v>0</v>
          </cell>
        </row>
        <row r="2454">
          <cell r="I2454">
            <v>0</v>
          </cell>
        </row>
        <row r="2455">
          <cell r="I2455">
            <v>0</v>
          </cell>
        </row>
        <row r="2456">
          <cell r="I2456">
            <v>0</v>
          </cell>
        </row>
        <row r="2457">
          <cell r="I2457">
            <v>0</v>
          </cell>
        </row>
        <row r="2458">
          <cell r="I2458">
            <v>0</v>
          </cell>
        </row>
        <row r="2459">
          <cell r="I2459">
            <v>0</v>
          </cell>
        </row>
        <row r="2460">
          <cell r="I2460">
            <v>0</v>
          </cell>
        </row>
        <row r="2461">
          <cell r="I2461">
            <v>0</v>
          </cell>
        </row>
        <row r="2462">
          <cell r="I2462">
            <v>0</v>
          </cell>
        </row>
        <row r="2463">
          <cell r="I2463">
            <v>0</v>
          </cell>
        </row>
        <row r="2464">
          <cell r="I2464">
            <v>0</v>
          </cell>
        </row>
        <row r="2465">
          <cell r="I2465">
            <v>0</v>
          </cell>
        </row>
        <row r="2466">
          <cell r="I2466">
            <v>0</v>
          </cell>
        </row>
        <row r="2467">
          <cell r="I2467">
            <v>0</v>
          </cell>
        </row>
        <row r="2468">
          <cell r="I2468">
            <v>0</v>
          </cell>
        </row>
        <row r="2469">
          <cell r="I2469">
            <v>0</v>
          </cell>
        </row>
        <row r="2470">
          <cell r="I2470">
            <v>0</v>
          </cell>
        </row>
        <row r="2471">
          <cell r="I2471">
            <v>0</v>
          </cell>
        </row>
        <row r="2472">
          <cell r="I2472">
            <v>0</v>
          </cell>
        </row>
        <row r="2473">
          <cell r="I2473">
            <v>0</v>
          </cell>
        </row>
        <row r="2474">
          <cell r="I2474">
            <v>0</v>
          </cell>
        </row>
        <row r="2475">
          <cell r="I2475">
            <v>0</v>
          </cell>
        </row>
        <row r="2476">
          <cell r="I2476">
            <v>0</v>
          </cell>
        </row>
        <row r="2477">
          <cell r="I2477">
            <v>0</v>
          </cell>
        </row>
        <row r="2478">
          <cell r="I2478">
            <v>0</v>
          </cell>
        </row>
        <row r="2479">
          <cell r="I2479">
            <v>0</v>
          </cell>
        </row>
        <row r="2480">
          <cell r="I2480">
            <v>0</v>
          </cell>
        </row>
        <row r="2481">
          <cell r="I2481">
            <v>0</v>
          </cell>
        </row>
        <row r="2482">
          <cell r="I2482">
            <v>0</v>
          </cell>
        </row>
        <row r="2483">
          <cell r="I2483">
            <v>0</v>
          </cell>
        </row>
        <row r="2484">
          <cell r="I2484">
            <v>0</v>
          </cell>
        </row>
        <row r="2485">
          <cell r="I2485">
            <v>0</v>
          </cell>
        </row>
        <row r="2486">
          <cell r="I2486">
            <v>0</v>
          </cell>
        </row>
        <row r="2487">
          <cell r="I2487">
            <v>0</v>
          </cell>
        </row>
        <row r="2488">
          <cell r="I2488">
            <v>0</v>
          </cell>
        </row>
        <row r="2489">
          <cell r="I2489">
            <v>0</v>
          </cell>
        </row>
        <row r="2490">
          <cell r="I2490">
            <v>0</v>
          </cell>
        </row>
        <row r="2491">
          <cell r="I2491">
            <v>0</v>
          </cell>
        </row>
        <row r="2492">
          <cell r="I2492">
            <v>0</v>
          </cell>
        </row>
        <row r="2493">
          <cell r="I2493">
            <v>0</v>
          </cell>
        </row>
        <row r="2494">
          <cell r="I2494">
            <v>0</v>
          </cell>
        </row>
        <row r="2495">
          <cell r="I2495">
            <v>0</v>
          </cell>
        </row>
        <row r="2496">
          <cell r="I2496">
            <v>0</v>
          </cell>
        </row>
        <row r="2497">
          <cell r="I2497">
            <v>0</v>
          </cell>
        </row>
        <row r="2498">
          <cell r="I2498">
            <v>0</v>
          </cell>
        </row>
        <row r="2499">
          <cell r="I2499">
            <v>0</v>
          </cell>
        </row>
        <row r="2500">
          <cell r="I2500">
            <v>0</v>
          </cell>
        </row>
        <row r="2501">
          <cell r="I2501">
            <v>0</v>
          </cell>
        </row>
        <row r="2502">
          <cell r="I2502">
            <v>0</v>
          </cell>
        </row>
        <row r="2503">
          <cell r="I2503">
            <v>0</v>
          </cell>
        </row>
        <row r="2504">
          <cell r="I2504">
            <v>0</v>
          </cell>
        </row>
        <row r="2505">
          <cell r="I2505">
            <v>0</v>
          </cell>
        </row>
        <row r="2506">
          <cell r="I2506">
            <v>0</v>
          </cell>
        </row>
        <row r="2507">
          <cell r="I2507">
            <v>0</v>
          </cell>
        </row>
        <row r="2508">
          <cell r="I2508">
            <v>0</v>
          </cell>
        </row>
        <row r="2509">
          <cell r="I2509">
            <v>0</v>
          </cell>
        </row>
        <row r="2510">
          <cell r="I2510">
            <v>0</v>
          </cell>
        </row>
        <row r="2511">
          <cell r="I2511">
            <v>0</v>
          </cell>
        </row>
        <row r="2512">
          <cell r="I2512">
            <v>0</v>
          </cell>
        </row>
        <row r="2513">
          <cell r="I2513">
            <v>0</v>
          </cell>
        </row>
        <row r="2514">
          <cell r="I2514">
            <v>0</v>
          </cell>
        </row>
        <row r="2515">
          <cell r="I2515">
            <v>0</v>
          </cell>
        </row>
        <row r="2516">
          <cell r="I2516">
            <v>0</v>
          </cell>
        </row>
        <row r="2517">
          <cell r="I2517">
            <v>0</v>
          </cell>
        </row>
        <row r="2518">
          <cell r="I2518">
            <v>0</v>
          </cell>
        </row>
        <row r="2519">
          <cell r="I2519">
            <v>0</v>
          </cell>
        </row>
        <row r="2520">
          <cell r="I2520">
            <v>0</v>
          </cell>
        </row>
        <row r="2521">
          <cell r="I2521">
            <v>0</v>
          </cell>
        </row>
        <row r="2522">
          <cell r="I2522">
            <v>0</v>
          </cell>
        </row>
        <row r="2523">
          <cell r="I2523">
            <v>0</v>
          </cell>
        </row>
        <row r="2524">
          <cell r="I2524">
            <v>0</v>
          </cell>
        </row>
        <row r="2525">
          <cell r="I2525">
            <v>0</v>
          </cell>
        </row>
        <row r="2526">
          <cell r="I2526">
            <v>0</v>
          </cell>
        </row>
        <row r="2527">
          <cell r="I2527">
            <v>0</v>
          </cell>
        </row>
        <row r="2528">
          <cell r="I2528">
            <v>0</v>
          </cell>
        </row>
        <row r="2529">
          <cell r="I2529">
            <v>0</v>
          </cell>
        </row>
        <row r="2530">
          <cell r="I2530">
            <v>0</v>
          </cell>
        </row>
        <row r="2531">
          <cell r="I2531">
            <v>0</v>
          </cell>
        </row>
        <row r="2532">
          <cell r="I2532">
            <v>0</v>
          </cell>
        </row>
        <row r="2533">
          <cell r="I2533">
            <v>0</v>
          </cell>
        </row>
        <row r="2534">
          <cell r="I2534">
            <v>0</v>
          </cell>
        </row>
        <row r="2535">
          <cell r="I2535">
            <v>0</v>
          </cell>
        </row>
        <row r="2536">
          <cell r="I2536">
            <v>0</v>
          </cell>
        </row>
        <row r="2537">
          <cell r="I2537">
            <v>0</v>
          </cell>
        </row>
        <row r="2538">
          <cell r="I2538">
            <v>0</v>
          </cell>
        </row>
        <row r="2539">
          <cell r="I2539">
            <v>0</v>
          </cell>
        </row>
        <row r="2540">
          <cell r="I2540">
            <v>0</v>
          </cell>
        </row>
        <row r="2541">
          <cell r="I2541">
            <v>0</v>
          </cell>
        </row>
        <row r="2542">
          <cell r="I2542">
            <v>0</v>
          </cell>
        </row>
        <row r="2543">
          <cell r="I2543">
            <v>0</v>
          </cell>
        </row>
        <row r="2544">
          <cell r="I2544">
            <v>0</v>
          </cell>
        </row>
        <row r="2545">
          <cell r="I2545">
            <v>0</v>
          </cell>
        </row>
        <row r="2546">
          <cell r="I2546">
            <v>0</v>
          </cell>
        </row>
        <row r="2547">
          <cell r="I2547">
            <v>0</v>
          </cell>
        </row>
        <row r="2548">
          <cell r="I2548">
            <v>0</v>
          </cell>
        </row>
        <row r="2549">
          <cell r="I2549">
            <v>0</v>
          </cell>
        </row>
        <row r="2550">
          <cell r="I2550">
            <v>0</v>
          </cell>
        </row>
        <row r="2551">
          <cell r="I2551">
            <v>0</v>
          </cell>
        </row>
        <row r="2552">
          <cell r="I2552">
            <v>0</v>
          </cell>
        </row>
        <row r="2553">
          <cell r="I2553">
            <v>0</v>
          </cell>
        </row>
        <row r="2554">
          <cell r="I2554">
            <v>0</v>
          </cell>
        </row>
        <row r="2555">
          <cell r="I2555">
            <v>0</v>
          </cell>
        </row>
        <row r="2556">
          <cell r="I2556">
            <v>0</v>
          </cell>
        </row>
        <row r="2557">
          <cell r="I2557">
            <v>0</v>
          </cell>
        </row>
        <row r="2558">
          <cell r="I2558">
            <v>0</v>
          </cell>
        </row>
        <row r="2559">
          <cell r="I2559">
            <v>0</v>
          </cell>
        </row>
        <row r="2560">
          <cell r="I2560">
            <v>0</v>
          </cell>
        </row>
        <row r="2561">
          <cell r="I2561">
            <v>0</v>
          </cell>
        </row>
        <row r="2562">
          <cell r="I2562">
            <v>0</v>
          </cell>
        </row>
        <row r="2563">
          <cell r="I2563">
            <v>0</v>
          </cell>
        </row>
        <row r="2564">
          <cell r="I2564">
            <v>0</v>
          </cell>
        </row>
        <row r="2565">
          <cell r="I2565">
            <v>0</v>
          </cell>
        </row>
        <row r="2566">
          <cell r="I2566">
            <v>0</v>
          </cell>
        </row>
        <row r="2567">
          <cell r="I2567">
            <v>0</v>
          </cell>
        </row>
        <row r="2568">
          <cell r="I2568">
            <v>0</v>
          </cell>
        </row>
        <row r="2569">
          <cell r="I2569">
            <v>0</v>
          </cell>
        </row>
        <row r="2570">
          <cell r="I2570">
            <v>0</v>
          </cell>
        </row>
        <row r="2571">
          <cell r="I2571">
            <v>0</v>
          </cell>
        </row>
        <row r="2572">
          <cell r="I2572">
            <v>0</v>
          </cell>
        </row>
        <row r="2573">
          <cell r="I2573">
            <v>0</v>
          </cell>
        </row>
        <row r="2574">
          <cell r="I2574">
            <v>0</v>
          </cell>
        </row>
        <row r="2575">
          <cell r="I2575">
            <v>0</v>
          </cell>
        </row>
        <row r="2576">
          <cell r="I2576">
            <v>0</v>
          </cell>
        </row>
        <row r="2577">
          <cell r="I2577">
            <v>0</v>
          </cell>
        </row>
        <row r="2578">
          <cell r="I2578">
            <v>0</v>
          </cell>
        </row>
        <row r="2579">
          <cell r="I2579">
            <v>0</v>
          </cell>
        </row>
        <row r="2580">
          <cell r="I2580">
            <v>0</v>
          </cell>
        </row>
        <row r="2581">
          <cell r="I2581">
            <v>0</v>
          </cell>
        </row>
        <row r="2582">
          <cell r="I2582">
            <v>0</v>
          </cell>
        </row>
        <row r="2583">
          <cell r="I2583">
            <v>0</v>
          </cell>
        </row>
        <row r="2584">
          <cell r="I2584">
            <v>0</v>
          </cell>
        </row>
        <row r="2585">
          <cell r="I2585">
            <v>0</v>
          </cell>
        </row>
        <row r="2586">
          <cell r="I2586">
            <v>0</v>
          </cell>
        </row>
        <row r="2587">
          <cell r="I2587">
            <v>0</v>
          </cell>
        </row>
        <row r="2588">
          <cell r="I2588">
            <v>0</v>
          </cell>
        </row>
        <row r="2589">
          <cell r="I2589">
            <v>0</v>
          </cell>
        </row>
        <row r="2590">
          <cell r="I2590">
            <v>666.73</v>
          </cell>
        </row>
        <row r="2591">
          <cell r="I2591">
            <v>894</v>
          </cell>
        </row>
        <row r="2592">
          <cell r="I2592">
            <v>0</v>
          </cell>
        </row>
        <row r="2593">
          <cell r="I2593">
            <v>0</v>
          </cell>
        </row>
        <row r="2594">
          <cell r="I2594">
            <v>0</v>
          </cell>
        </row>
        <row r="2595">
          <cell r="I2595">
            <v>0</v>
          </cell>
        </row>
        <row r="2596">
          <cell r="I2596">
            <v>0</v>
          </cell>
        </row>
        <row r="2597">
          <cell r="I2597">
            <v>0</v>
          </cell>
        </row>
        <row r="2598">
          <cell r="I2598">
            <v>0</v>
          </cell>
        </row>
        <row r="2599">
          <cell r="I2599">
            <v>0</v>
          </cell>
        </row>
        <row r="2600">
          <cell r="I2600">
            <v>0</v>
          </cell>
        </row>
        <row r="2601">
          <cell r="I2601">
            <v>0</v>
          </cell>
        </row>
        <row r="2602">
          <cell r="I2602">
            <v>0</v>
          </cell>
        </row>
        <row r="2603">
          <cell r="I2603">
            <v>0</v>
          </cell>
        </row>
        <row r="2604">
          <cell r="I2604">
            <v>0</v>
          </cell>
        </row>
        <row r="2605">
          <cell r="I2605">
            <v>0</v>
          </cell>
        </row>
        <row r="2606">
          <cell r="I2606">
            <v>0</v>
          </cell>
        </row>
        <row r="2607">
          <cell r="I2607">
            <v>0</v>
          </cell>
        </row>
        <row r="2608">
          <cell r="I2608">
            <v>0</v>
          </cell>
        </row>
        <row r="2609">
          <cell r="I2609">
            <v>0</v>
          </cell>
        </row>
        <row r="2610">
          <cell r="I2610">
            <v>0</v>
          </cell>
        </row>
        <row r="2611">
          <cell r="I2611">
            <v>0</v>
          </cell>
        </row>
        <row r="2612">
          <cell r="I2612">
            <v>0</v>
          </cell>
        </row>
        <row r="2613">
          <cell r="I2613">
            <v>0</v>
          </cell>
        </row>
        <row r="2614">
          <cell r="I2614">
            <v>0</v>
          </cell>
        </row>
        <row r="2615">
          <cell r="I2615">
            <v>0</v>
          </cell>
        </row>
        <row r="2616">
          <cell r="I2616">
            <v>0</v>
          </cell>
        </row>
        <row r="2617">
          <cell r="I2617">
            <v>0</v>
          </cell>
        </row>
        <row r="2618">
          <cell r="I2618">
            <v>0</v>
          </cell>
        </row>
        <row r="2619">
          <cell r="I2619">
            <v>0</v>
          </cell>
        </row>
        <row r="2620">
          <cell r="I2620">
            <v>0</v>
          </cell>
        </row>
        <row r="2621">
          <cell r="I2621">
            <v>0</v>
          </cell>
        </row>
        <row r="2622">
          <cell r="I2622">
            <v>0</v>
          </cell>
        </row>
        <row r="2623">
          <cell r="I2623">
            <v>0</v>
          </cell>
        </row>
        <row r="2624">
          <cell r="I2624">
            <v>0</v>
          </cell>
        </row>
        <row r="2625">
          <cell r="I2625">
            <v>0</v>
          </cell>
        </row>
        <row r="2626">
          <cell r="I2626">
            <v>0</v>
          </cell>
        </row>
        <row r="2627">
          <cell r="I2627">
            <v>0</v>
          </cell>
        </row>
        <row r="2628">
          <cell r="I2628">
            <v>0</v>
          </cell>
        </row>
        <row r="2629">
          <cell r="I2629">
            <v>0</v>
          </cell>
        </row>
        <row r="2630">
          <cell r="I2630">
            <v>31</v>
          </cell>
        </row>
        <row r="2631">
          <cell r="I2631">
            <v>0</v>
          </cell>
        </row>
        <row r="2632">
          <cell r="I2632">
            <v>46.2</v>
          </cell>
        </row>
        <row r="2633">
          <cell r="I2633">
            <v>14</v>
          </cell>
        </row>
        <row r="2634">
          <cell r="I2634">
            <v>0</v>
          </cell>
        </row>
        <row r="2635">
          <cell r="I2635">
            <v>0</v>
          </cell>
        </row>
        <row r="2636">
          <cell r="I2636">
            <v>0</v>
          </cell>
        </row>
        <row r="2637">
          <cell r="I2637">
            <v>0</v>
          </cell>
        </row>
        <row r="2638">
          <cell r="I2638">
            <v>0</v>
          </cell>
        </row>
        <row r="2639">
          <cell r="I2639">
            <v>0</v>
          </cell>
        </row>
        <row r="2640">
          <cell r="I2640">
            <v>0</v>
          </cell>
        </row>
        <row r="2641">
          <cell r="I2641">
            <v>0</v>
          </cell>
        </row>
        <row r="2642">
          <cell r="I2642">
            <v>51.6</v>
          </cell>
        </row>
        <row r="2643">
          <cell r="I2643">
            <v>0</v>
          </cell>
        </row>
        <row r="2644">
          <cell r="I2644">
            <v>0</v>
          </cell>
        </row>
        <row r="2645">
          <cell r="I2645">
            <v>0</v>
          </cell>
        </row>
        <row r="2646">
          <cell r="I2646">
            <v>0</v>
          </cell>
        </row>
        <row r="2647">
          <cell r="I2647">
            <v>87.27</v>
          </cell>
        </row>
        <row r="2648">
          <cell r="I2648">
            <v>0</v>
          </cell>
        </row>
        <row r="2649">
          <cell r="I2649">
            <v>255</v>
          </cell>
        </row>
        <row r="2650">
          <cell r="I2650">
            <v>0</v>
          </cell>
        </row>
        <row r="2651">
          <cell r="I2651">
            <v>0</v>
          </cell>
        </row>
        <row r="2652">
          <cell r="I2652">
            <v>8</v>
          </cell>
        </row>
        <row r="2653">
          <cell r="I2653">
            <v>48</v>
          </cell>
        </row>
        <row r="2654">
          <cell r="I2654">
            <v>13.5</v>
          </cell>
        </row>
        <row r="2655">
          <cell r="I2655">
            <v>0</v>
          </cell>
        </row>
        <row r="2656">
          <cell r="I2656">
            <v>62</v>
          </cell>
        </row>
        <row r="2657">
          <cell r="I2657">
            <v>67.66</v>
          </cell>
        </row>
        <row r="2658">
          <cell r="I2658">
            <v>0</v>
          </cell>
        </row>
        <row r="2659">
          <cell r="I2659">
            <v>416.05</v>
          </cell>
        </row>
        <row r="2660">
          <cell r="I2660">
            <v>0</v>
          </cell>
        </row>
        <row r="2661">
          <cell r="I2661">
            <v>298.7</v>
          </cell>
        </row>
        <row r="2662">
          <cell r="I2662">
            <v>0</v>
          </cell>
        </row>
        <row r="2663">
          <cell r="I2663">
            <v>119.66</v>
          </cell>
        </row>
        <row r="2664">
          <cell r="I2664">
            <v>0</v>
          </cell>
        </row>
        <row r="2665">
          <cell r="I2665">
            <v>23.5</v>
          </cell>
        </row>
        <row r="2666">
          <cell r="I2666">
            <v>454.1</v>
          </cell>
        </row>
        <row r="2667">
          <cell r="I2667">
            <v>0</v>
          </cell>
        </row>
        <row r="2668">
          <cell r="I2668">
            <v>0</v>
          </cell>
        </row>
        <row r="2669">
          <cell r="I2669">
            <v>0</v>
          </cell>
        </row>
        <row r="2670">
          <cell r="I2670">
            <v>0</v>
          </cell>
        </row>
        <row r="2671">
          <cell r="I2671">
            <v>0</v>
          </cell>
        </row>
        <row r="2672">
          <cell r="I2672">
            <v>0</v>
          </cell>
        </row>
        <row r="2673">
          <cell r="I2673">
            <v>0</v>
          </cell>
        </row>
        <row r="2674">
          <cell r="I2674">
            <v>0</v>
          </cell>
        </row>
        <row r="2675">
          <cell r="I2675">
            <v>0</v>
          </cell>
        </row>
        <row r="2676">
          <cell r="I2676">
            <v>0</v>
          </cell>
        </row>
        <row r="2677">
          <cell r="I2677">
            <v>0</v>
          </cell>
        </row>
        <row r="2678">
          <cell r="I2678">
            <v>0</v>
          </cell>
        </row>
        <row r="2679">
          <cell r="I2679">
            <v>0</v>
          </cell>
        </row>
        <row r="2680">
          <cell r="I2680">
            <v>0</v>
          </cell>
        </row>
        <row r="2681">
          <cell r="I2681">
            <v>0</v>
          </cell>
        </row>
        <row r="2682">
          <cell r="I2682">
            <v>0</v>
          </cell>
        </row>
        <row r="2683">
          <cell r="I2683">
            <v>0</v>
          </cell>
        </row>
        <row r="2684">
          <cell r="I2684">
            <v>225.64</v>
          </cell>
        </row>
        <row r="2685">
          <cell r="I2685">
            <v>0</v>
          </cell>
        </row>
        <row r="2686">
          <cell r="I2686">
            <v>0</v>
          </cell>
        </row>
        <row r="2687">
          <cell r="I2687">
            <v>0</v>
          </cell>
        </row>
        <row r="2688">
          <cell r="I2688">
            <v>0</v>
          </cell>
        </row>
        <row r="2689">
          <cell r="I2689">
            <v>0</v>
          </cell>
        </row>
        <row r="2690">
          <cell r="I2690">
            <v>0</v>
          </cell>
        </row>
        <row r="2691">
          <cell r="I2691">
            <v>0</v>
          </cell>
        </row>
        <row r="2692">
          <cell r="I2692">
            <v>0</v>
          </cell>
        </row>
        <row r="2693">
          <cell r="I2693">
            <v>0</v>
          </cell>
        </row>
        <row r="2694">
          <cell r="I2694">
            <v>0</v>
          </cell>
        </row>
        <row r="2695">
          <cell r="I2695">
            <v>0</v>
          </cell>
        </row>
        <row r="2696">
          <cell r="I2696">
            <v>0</v>
          </cell>
        </row>
        <row r="2697">
          <cell r="I2697">
            <v>0</v>
          </cell>
        </row>
        <row r="2698">
          <cell r="I2698">
            <v>0</v>
          </cell>
        </row>
        <row r="2699">
          <cell r="I2699">
            <v>0</v>
          </cell>
        </row>
        <row r="2700">
          <cell r="I2700">
            <v>0</v>
          </cell>
        </row>
        <row r="2701">
          <cell r="I2701">
            <v>0</v>
          </cell>
        </row>
        <row r="2702">
          <cell r="I2702">
            <v>51.3</v>
          </cell>
        </row>
        <row r="2703">
          <cell r="I2703">
            <v>0</v>
          </cell>
        </row>
        <row r="2704">
          <cell r="I2704">
            <v>98</v>
          </cell>
        </row>
        <row r="2705">
          <cell r="I2705">
            <v>0</v>
          </cell>
        </row>
        <row r="2706">
          <cell r="I2706">
            <v>482.67</v>
          </cell>
        </row>
        <row r="2707">
          <cell r="I2707">
            <v>0</v>
          </cell>
        </row>
        <row r="2708">
          <cell r="I2708">
            <v>0</v>
          </cell>
        </row>
        <row r="2709">
          <cell r="I2709">
            <v>0</v>
          </cell>
        </row>
        <row r="2710">
          <cell r="I2710">
            <v>0</v>
          </cell>
        </row>
        <row r="2711">
          <cell r="I2711">
            <v>0</v>
          </cell>
        </row>
        <row r="2712">
          <cell r="I2712">
            <v>0</v>
          </cell>
        </row>
        <row r="2713">
          <cell r="I2713">
            <v>0</v>
          </cell>
        </row>
        <row r="2714">
          <cell r="I2714">
            <v>0</v>
          </cell>
        </row>
        <row r="2715">
          <cell r="I2715">
            <v>0</v>
          </cell>
        </row>
        <row r="2716">
          <cell r="I2716">
            <v>0</v>
          </cell>
        </row>
        <row r="2717">
          <cell r="I2717">
            <v>51</v>
          </cell>
        </row>
        <row r="2718">
          <cell r="I2718">
            <v>0</v>
          </cell>
        </row>
        <row r="2719">
          <cell r="I2719">
            <v>0</v>
          </cell>
        </row>
        <row r="2720">
          <cell r="I2720">
            <v>207.5</v>
          </cell>
        </row>
        <row r="2721">
          <cell r="I2721">
            <v>207.5</v>
          </cell>
        </row>
        <row r="2722">
          <cell r="I2722">
            <v>207.5</v>
          </cell>
        </row>
        <row r="2723">
          <cell r="I2723">
            <v>0</v>
          </cell>
        </row>
        <row r="2724">
          <cell r="I2724">
            <v>207.5</v>
          </cell>
        </row>
        <row r="2725">
          <cell r="I2725">
            <v>0</v>
          </cell>
        </row>
        <row r="2726">
          <cell r="I2726">
            <v>0</v>
          </cell>
        </row>
        <row r="2727">
          <cell r="I2727">
            <v>0</v>
          </cell>
        </row>
        <row r="2728">
          <cell r="I2728">
            <v>0</v>
          </cell>
        </row>
        <row r="2729">
          <cell r="I2729">
            <v>0</v>
          </cell>
        </row>
        <row r="2730">
          <cell r="I2730">
            <v>0</v>
          </cell>
        </row>
        <row r="2731">
          <cell r="I2731">
            <v>50.46</v>
          </cell>
        </row>
        <row r="2732">
          <cell r="I2732">
            <v>0</v>
          </cell>
        </row>
        <row r="2733">
          <cell r="I2733">
            <v>0</v>
          </cell>
        </row>
        <row r="2734">
          <cell r="I2734">
            <v>8</v>
          </cell>
        </row>
        <row r="2735">
          <cell r="I2735">
            <v>4702.6000000000004</v>
          </cell>
        </row>
        <row r="2736">
          <cell r="I2736">
            <v>0</v>
          </cell>
        </row>
        <row r="2737">
          <cell r="I2737">
            <v>222.9</v>
          </cell>
        </row>
        <row r="2738">
          <cell r="I2738">
            <v>71.7</v>
          </cell>
        </row>
        <row r="2739">
          <cell r="I2739">
            <v>31.5</v>
          </cell>
        </row>
        <row r="2740">
          <cell r="I2740">
            <v>0</v>
          </cell>
        </row>
        <row r="2741">
          <cell r="I2741">
            <v>0</v>
          </cell>
        </row>
        <row r="2742">
          <cell r="I2742">
            <v>178.8</v>
          </cell>
        </row>
        <row r="2743">
          <cell r="I2743">
            <v>0</v>
          </cell>
        </row>
        <row r="2744">
          <cell r="I2744">
            <v>108.7</v>
          </cell>
        </row>
        <row r="2745">
          <cell r="I2745">
            <v>0</v>
          </cell>
        </row>
        <row r="2746">
          <cell r="I2746">
            <v>78.900000000000006</v>
          </cell>
        </row>
        <row r="2747">
          <cell r="I2747">
            <v>0</v>
          </cell>
        </row>
        <row r="2748">
          <cell r="I2748">
            <v>57.3</v>
          </cell>
        </row>
        <row r="2749">
          <cell r="I2749">
            <v>0</v>
          </cell>
        </row>
        <row r="2750">
          <cell r="I2750">
            <v>1000</v>
          </cell>
        </row>
        <row r="2751">
          <cell r="I2751">
            <v>0</v>
          </cell>
        </row>
        <row r="2752">
          <cell r="I2752">
            <v>0</v>
          </cell>
        </row>
        <row r="2753">
          <cell r="I2753">
            <v>0</v>
          </cell>
        </row>
        <row r="2754">
          <cell r="I2754">
            <v>110.45</v>
          </cell>
        </row>
        <row r="2755">
          <cell r="I2755">
            <v>874.72</v>
          </cell>
        </row>
        <row r="2756">
          <cell r="I2756">
            <v>0</v>
          </cell>
        </row>
        <row r="2757">
          <cell r="I2757">
            <v>0</v>
          </cell>
        </row>
        <row r="2758">
          <cell r="I2758">
            <v>0</v>
          </cell>
        </row>
        <row r="2759">
          <cell r="I2759">
            <v>0</v>
          </cell>
        </row>
        <row r="2760">
          <cell r="I2760">
            <v>0</v>
          </cell>
        </row>
        <row r="2761">
          <cell r="I2761">
            <v>0</v>
          </cell>
        </row>
        <row r="2762">
          <cell r="I2762">
            <v>0</v>
          </cell>
        </row>
        <row r="2763">
          <cell r="I2763">
            <v>0</v>
          </cell>
        </row>
        <row r="2764">
          <cell r="I2764">
            <v>0</v>
          </cell>
        </row>
        <row r="2765">
          <cell r="I2765">
            <v>120.4</v>
          </cell>
        </row>
        <row r="2766">
          <cell r="I2766">
            <v>0</v>
          </cell>
        </row>
        <row r="2767">
          <cell r="I2767">
            <v>0</v>
          </cell>
        </row>
        <row r="2768">
          <cell r="I2768">
            <v>0</v>
          </cell>
        </row>
        <row r="2769">
          <cell r="I2769">
            <v>0</v>
          </cell>
        </row>
        <row r="2770">
          <cell r="I2770">
            <v>34.950000000000003</v>
          </cell>
        </row>
        <row r="2771">
          <cell r="I2771">
            <v>121</v>
          </cell>
        </row>
        <row r="2772">
          <cell r="I2772">
            <v>42.9</v>
          </cell>
        </row>
        <row r="2773">
          <cell r="I2773">
            <v>0</v>
          </cell>
        </row>
        <row r="2774">
          <cell r="I2774">
            <v>61.54</v>
          </cell>
        </row>
        <row r="2775">
          <cell r="I2775">
            <v>29.65</v>
          </cell>
        </row>
        <row r="2776">
          <cell r="I2776">
            <v>234.3</v>
          </cell>
        </row>
        <row r="2777">
          <cell r="I2777">
            <v>0</v>
          </cell>
        </row>
        <row r="2778">
          <cell r="I2778">
            <v>712.38</v>
          </cell>
        </row>
        <row r="2779">
          <cell r="I2779">
            <v>0</v>
          </cell>
        </row>
        <row r="2780">
          <cell r="I2780">
            <v>0</v>
          </cell>
        </row>
        <row r="2781">
          <cell r="I2781">
            <v>105.22</v>
          </cell>
        </row>
        <row r="2782">
          <cell r="I2782">
            <v>81</v>
          </cell>
        </row>
        <row r="2783">
          <cell r="I2783">
            <v>254.67</v>
          </cell>
        </row>
        <row r="2784">
          <cell r="I2784">
            <v>0</v>
          </cell>
        </row>
        <row r="2785">
          <cell r="I2785">
            <v>1105.01</v>
          </cell>
        </row>
        <row r="2786">
          <cell r="I2786">
            <v>25</v>
          </cell>
        </row>
        <row r="2787">
          <cell r="I2787">
            <v>123.92</v>
          </cell>
        </row>
        <row r="2788">
          <cell r="I2788">
            <v>258.88</v>
          </cell>
        </row>
        <row r="2789">
          <cell r="I2789">
            <v>0</v>
          </cell>
        </row>
        <row r="2790">
          <cell r="I2790">
            <v>0</v>
          </cell>
        </row>
        <row r="2791">
          <cell r="I2791">
            <v>0</v>
          </cell>
        </row>
        <row r="2792">
          <cell r="I2792">
            <v>1409.69</v>
          </cell>
        </row>
        <row r="2793">
          <cell r="I2793">
            <v>0</v>
          </cell>
        </row>
        <row r="2794">
          <cell r="I2794">
            <v>0</v>
          </cell>
        </row>
        <row r="2795">
          <cell r="I2795">
            <v>0</v>
          </cell>
        </row>
        <row r="2796">
          <cell r="I2796">
            <v>0</v>
          </cell>
        </row>
        <row r="2797">
          <cell r="I2797">
            <v>0</v>
          </cell>
        </row>
        <row r="2798">
          <cell r="I2798">
            <v>0</v>
          </cell>
        </row>
        <row r="2799">
          <cell r="I2799">
            <v>0</v>
          </cell>
        </row>
        <row r="2800">
          <cell r="I2800">
            <v>0</v>
          </cell>
        </row>
        <row r="2801">
          <cell r="I2801">
            <v>0</v>
          </cell>
        </row>
        <row r="2802">
          <cell r="I2802">
            <v>0</v>
          </cell>
        </row>
        <row r="2803">
          <cell r="I2803">
            <v>0</v>
          </cell>
        </row>
        <row r="2804">
          <cell r="I2804">
            <v>0</v>
          </cell>
        </row>
        <row r="2805">
          <cell r="I2805">
            <v>0</v>
          </cell>
        </row>
        <row r="2806">
          <cell r="I2806">
            <v>0</v>
          </cell>
        </row>
        <row r="2807">
          <cell r="I2807">
            <v>0</v>
          </cell>
        </row>
        <row r="2808">
          <cell r="I2808">
            <v>0</v>
          </cell>
        </row>
        <row r="2809">
          <cell r="I2809">
            <v>0</v>
          </cell>
        </row>
        <row r="2810">
          <cell r="I2810">
            <v>0</v>
          </cell>
        </row>
        <row r="2811">
          <cell r="I2811">
            <v>0</v>
          </cell>
        </row>
        <row r="2812">
          <cell r="I2812">
            <v>0</v>
          </cell>
        </row>
        <row r="2813">
          <cell r="I2813">
            <v>0</v>
          </cell>
        </row>
        <row r="2814">
          <cell r="I2814">
            <v>0</v>
          </cell>
        </row>
        <row r="2815">
          <cell r="I2815">
            <v>0</v>
          </cell>
        </row>
        <row r="2816">
          <cell r="I2816">
            <v>0</v>
          </cell>
        </row>
        <row r="2817">
          <cell r="I2817">
            <v>0</v>
          </cell>
        </row>
        <row r="2818">
          <cell r="I2818">
            <v>146.9</v>
          </cell>
        </row>
        <row r="2819">
          <cell r="I2819">
            <v>26.5</v>
          </cell>
        </row>
        <row r="2820">
          <cell r="I2820">
            <v>39.950000000000003</v>
          </cell>
        </row>
        <row r="2821">
          <cell r="I2821">
            <v>0</v>
          </cell>
        </row>
        <row r="2822">
          <cell r="I2822">
            <v>0</v>
          </cell>
        </row>
        <row r="2823">
          <cell r="I2823">
            <v>0</v>
          </cell>
        </row>
        <row r="2824">
          <cell r="I2824">
            <v>0</v>
          </cell>
        </row>
        <row r="2825">
          <cell r="I2825">
            <v>0</v>
          </cell>
        </row>
        <row r="2826">
          <cell r="I2826">
            <v>0</v>
          </cell>
        </row>
        <row r="2827">
          <cell r="I2827">
            <v>0</v>
          </cell>
        </row>
        <row r="2828">
          <cell r="I2828">
            <v>0</v>
          </cell>
        </row>
        <row r="2829">
          <cell r="I2829">
            <v>0</v>
          </cell>
        </row>
        <row r="2830">
          <cell r="I2830">
            <v>56.34</v>
          </cell>
        </row>
        <row r="2831">
          <cell r="I2831">
            <v>0</v>
          </cell>
        </row>
        <row r="2832">
          <cell r="I2832">
            <v>0</v>
          </cell>
        </row>
        <row r="2833">
          <cell r="I2833">
            <v>0</v>
          </cell>
        </row>
        <row r="2834">
          <cell r="I2834">
            <v>51.8</v>
          </cell>
        </row>
        <row r="2835">
          <cell r="I2835">
            <v>22</v>
          </cell>
        </row>
        <row r="2836">
          <cell r="I2836">
            <v>0</v>
          </cell>
        </row>
        <row r="2837">
          <cell r="I2837">
            <v>0</v>
          </cell>
        </row>
        <row r="2838">
          <cell r="I2838">
            <v>0</v>
          </cell>
        </row>
        <row r="2839">
          <cell r="I2839">
            <v>0</v>
          </cell>
        </row>
        <row r="2840">
          <cell r="I2840">
            <v>0</v>
          </cell>
        </row>
        <row r="2841">
          <cell r="I2841">
            <v>8.3000000000000007</v>
          </cell>
        </row>
        <row r="2842">
          <cell r="I2842">
            <v>0</v>
          </cell>
        </row>
        <row r="2843">
          <cell r="I2843">
            <v>32</v>
          </cell>
        </row>
        <row r="2844">
          <cell r="I2844">
            <v>59.8</v>
          </cell>
        </row>
        <row r="2845">
          <cell r="I2845">
            <v>0</v>
          </cell>
        </row>
        <row r="2846">
          <cell r="I2846">
            <v>24.6</v>
          </cell>
        </row>
        <row r="2847">
          <cell r="I2847">
            <v>23.6</v>
          </cell>
        </row>
        <row r="2848">
          <cell r="I2848">
            <v>388.45</v>
          </cell>
        </row>
        <row r="2849">
          <cell r="I2849">
            <v>0</v>
          </cell>
        </row>
        <row r="2850">
          <cell r="I2850">
            <v>34.799999999999997</v>
          </cell>
        </row>
        <row r="2851">
          <cell r="I2851">
            <v>160.94999999999999</v>
          </cell>
        </row>
        <row r="2852">
          <cell r="I2852">
            <v>8.8000000000000007</v>
          </cell>
        </row>
        <row r="2853">
          <cell r="I2853">
            <v>0</v>
          </cell>
        </row>
        <row r="2854">
          <cell r="I2854">
            <v>151</v>
          </cell>
        </row>
        <row r="2855">
          <cell r="I2855">
            <v>5.9</v>
          </cell>
        </row>
        <row r="2856">
          <cell r="I2856">
            <v>15.1</v>
          </cell>
        </row>
        <row r="2857">
          <cell r="I2857">
            <v>39.01</v>
          </cell>
        </row>
        <row r="2858">
          <cell r="I2858">
            <v>0</v>
          </cell>
        </row>
        <row r="2859">
          <cell r="I2859">
            <v>0</v>
          </cell>
        </row>
        <row r="2860">
          <cell r="I2860">
            <v>0</v>
          </cell>
        </row>
        <row r="2861">
          <cell r="I2861">
            <v>0</v>
          </cell>
        </row>
        <row r="2862">
          <cell r="I2862">
            <v>0</v>
          </cell>
        </row>
        <row r="2863">
          <cell r="I2863">
            <v>0</v>
          </cell>
        </row>
        <row r="2864">
          <cell r="I2864">
            <v>0</v>
          </cell>
        </row>
        <row r="2865">
          <cell r="I2865">
            <v>0</v>
          </cell>
        </row>
        <row r="2866">
          <cell r="I2866">
            <v>0</v>
          </cell>
        </row>
        <row r="2867">
          <cell r="I2867">
            <v>0</v>
          </cell>
        </row>
        <row r="2868">
          <cell r="I2868">
            <v>0</v>
          </cell>
        </row>
        <row r="2869">
          <cell r="I2869">
            <v>0</v>
          </cell>
        </row>
        <row r="2870">
          <cell r="I2870">
            <v>0</v>
          </cell>
        </row>
        <row r="2871">
          <cell r="I2871">
            <v>0</v>
          </cell>
        </row>
        <row r="2872">
          <cell r="I2872">
            <v>0</v>
          </cell>
        </row>
        <row r="2873">
          <cell r="I2873">
            <v>0</v>
          </cell>
        </row>
        <row r="2874">
          <cell r="I2874">
            <v>0</v>
          </cell>
        </row>
        <row r="2875">
          <cell r="I2875">
            <v>2053.13</v>
          </cell>
        </row>
        <row r="2876">
          <cell r="I2876">
            <v>0</v>
          </cell>
        </row>
        <row r="2877">
          <cell r="I2877">
            <v>0</v>
          </cell>
        </row>
        <row r="2878">
          <cell r="I2878">
            <v>0</v>
          </cell>
        </row>
        <row r="2879">
          <cell r="I2879">
            <v>3074.7</v>
          </cell>
        </row>
        <row r="2880">
          <cell r="I2880">
            <v>0</v>
          </cell>
        </row>
        <row r="2881">
          <cell r="I2881">
            <v>0</v>
          </cell>
        </row>
        <row r="2882">
          <cell r="I2882">
            <v>0</v>
          </cell>
        </row>
        <row r="2883">
          <cell r="I2883">
            <v>0</v>
          </cell>
        </row>
        <row r="2884">
          <cell r="I2884">
            <v>0</v>
          </cell>
        </row>
        <row r="2885">
          <cell r="I2885">
            <v>0</v>
          </cell>
        </row>
        <row r="2886">
          <cell r="I2886">
            <v>0</v>
          </cell>
        </row>
        <row r="2887">
          <cell r="I2887">
            <v>0</v>
          </cell>
        </row>
        <row r="2888">
          <cell r="I2888">
            <v>0</v>
          </cell>
        </row>
        <row r="2889">
          <cell r="I2889">
            <v>0</v>
          </cell>
        </row>
        <row r="2890">
          <cell r="I2890">
            <v>0</v>
          </cell>
        </row>
        <row r="2891">
          <cell r="I2891">
            <v>0</v>
          </cell>
        </row>
        <row r="2892">
          <cell r="I2892">
            <v>0</v>
          </cell>
        </row>
        <row r="2893">
          <cell r="I2893">
            <v>0</v>
          </cell>
        </row>
        <row r="2894">
          <cell r="I2894">
            <v>0</v>
          </cell>
        </row>
        <row r="2895">
          <cell r="I2895">
            <v>0</v>
          </cell>
        </row>
        <row r="2896">
          <cell r="I2896">
            <v>0</v>
          </cell>
        </row>
        <row r="2897">
          <cell r="I2897">
            <v>0</v>
          </cell>
        </row>
        <row r="2898">
          <cell r="I2898">
            <v>0</v>
          </cell>
        </row>
        <row r="2899">
          <cell r="I2899">
            <v>0</v>
          </cell>
        </row>
        <row r="2900">
          <cell r="I2900">
            <v>0</v>
          </cell>
        </row>
        <row r="2901">
          <cell r="I2901">
            <v>0</v>
          </cell>
        </row>
        <row r="2902">
          <cell r="I2902">
            <v>0</v>
          </cell>
        </row>
        <row r="2903">
          <cell r="I2903">
            <v>515</v>
          </cell>
        </row>
        <row r="2904">
          <cell r="I2904">
            <v>0</v>
          </cell>
        </row>
        <row r="2905">
          <cell r="I2905">
            <v>715</v>
          </cell>
        </row>
        <row r="2906">
          <cell r="I2906">
            <v>515</v>
          </cell>
        </row>
        <row r="2907">
          <cell r="I2907">
            <v>0</v>
          </cell>
        </row>
        <row r="2908">
          <cell r="I2908">
            <v>0</v>
          </cell>
        </row>
        <row r="2909">
          <cell r="I2909">
            <v>0</v>
          </cell>
        </row>
        <row r="2910">
          <cell r="I2910">
            <v>0</v>
          </cell>
        </row>
        <row r="2911">
          <cell r="I2911">
            <v>0</v>
          </cell>
        </row>
        <row r="2912">
          <cell r="I2912">
            <v>515</v>
          </cell>
        </row>
        <row r="2913">
          <cell r="I2913">
            <v>280</v>
          </cell>
        </row>
        <row r="2914">
          <cell r="I2914">
            <v>0</v>
          </cell>
        </row>
        <row r="2915">
          <cell r="I2915">
            <v>2143.87</v>
          </cell>
        </row>
        <row r="2916">
          <cell r="I2916">
            <v>0</v>
          </cell>
        </row>
        <row r="2917">
          <cell r="I2917">
            <v>0</v>
          </cell>
        </row>
        <row r="2918">
          <cell r="I2918">
            <v>0</v>
          </cell>
        </row>
        <row r="2919">
          <cell r="I2919">
            <v>0</v>
          </cell>
        </row>
        <row r="2920">
          <cell r="I2920">
            <v>0</v>
          </cell>
        </row>
        <row r="2921">
          <cell r="I2921">
            <v>60</v>
          </cell>
        </row>
        <row r="2922">
          <cell r="I2922">
            <v>714.62</v>
          </cell>
        </row>
        <row r="2923">
          <cell r="I2923">
            <v>0</v>
          </cell>
        </row>
        <row r="2924">
          <cell r="I2924">
            <v>0</v>
          </cell>
        </row>
        <row r="2925">
          <cell r="I2925">
            <v>0</v>
          </cell>
        </row>
        <row r="2926">
          <cell r="I2926">
            <v>0</v>
          </cell>
        </row>
        <row r="2927">
          <cell r="I2927">
            <v>0</v>
          </cell>
        </row>
        <row r="2928">
          <cell r="I2928">
            <v>0</v>
          </cell>
        </row>
        <row r="2929">
          <cell r="I2929">
            <v>0</v>
          </cell>
        </row>
        <row r="2930">
          <cell r="I2930">
            <v>39488.33</v>
          </cell>
        </row>
        <row r="2931">
          <cell r="I2931">
            <v>0</v>
          </cell>
        </row>
        <row r="2932">
          <cell r="I2932">
            <v>0</v>
          </cell>
        </row>
        <row r="2933">
          <cell r="I2933">
            <v>0</v>
          </cell>
        </row>
        <row r="2934">
          <cell r="I2934">
            <v>0</v>
          </cell>
        </row>
        <row r="2935">
          <cell r="I2935">
            <v>0</v>
          </cell>
        </row>
        <row r="2936">
          <cell r="I2936">
            <v>0</v>
          </cell>
        </row>
        <row r="2937">
          <cell r="I2937">
            <v>0</v>
          </cell>
        </row>
        <row r="2938">
          <cell r="I2938">
            <v>0</v>
          </cell>
        </row>
        <row r="2939">
          <cell r="I2939">
            <v>0</v>
          </cell>
        </row>
        <row r="2940">
          <cell r="I2940">
            <v>0</v>
          </cell>
        </row>
        <row r="2941">
          <cell r="I2941">
            <v>0</v>
          </cell>
        </row>
        <row r="2942">
          <cell r="I2942">
            <v>0</v>
          </cell>
        </row>
        <row r="2943">
          <cell r="I2943">
            <v>0</v>
          </cell>
        </row>
        <row r="2944">
          <cell r="I2944">
            <v>0</v>
          </cell>
        </row>
        <row r="2945">
          <cell r="I2945">
            <v>0</v>
          </cell>
        </row>
        <row r="2946">
          <cell r="I2946">
            <v>0</v>
          </cell>
        </row>
        <row r="2947">
          <cell r="I2947">
            <v>0</v>
          </cell>
        </row>
        <row r="2948">
          <cell r="I2948">
            <v>0</v>
          </cell>
        </row>
        <row r="2949">
          <cell r="I2949">
            <v>0</v>
          </cell>
        </row>
        <row r="2950">
          <cell r="I2950">
            <v>0</v>
          </cell>
        </row>
        <row r="2951">
          <cell r="I2951">
            <v>1962.5</v>
          </cell>
        </row>
        <row r="2952">
          <cell r="I2952">
            <v>0</v>
          </cell>
        </row>
        <row r="2953">
          <cell r="I2953">
            <v>0</v>
          </cell>
        </row>
        <row r="2954">
          <cell r="I2954">
            <v>0</v>
          </cell>
        </row>
        <row r="2955">
          <cell r="I2955">
            <v>0</v>
          </cell>
        </row>
        <row r="2956">
          <cell r="I2956">
            <v>0</v>
          </cell>
        </row>
        <row r="2957">
          <cell r="I2957">
            <v>0</v>
          </cell>
        </row>
        <row r="2958">
          <cell r="I2958">
            <v>0</v>
          </cell>
        </row>
        <row r="2959">
          <cell r="I2959">
            <v>0</v>
          </cell>
        </row>
        <row r="2960">
          <cell r="I2960">
            <v>0</v>
          </cell>
        </row>
        <row r="2961">
          <cell r="I2961">
            <v>0</v>
          </cell>
        </row>
        <row r="2962">
          <cell r="I2962">
            <v>0</v>
          </cell>
        </row>
        <row r="2963">
          <cell r="I2963">
            <v>0</v>
          </cell>
        </row>
        <row r="2964">
          <cell r="I2964">
            <v>0</v>
          </cell>
        </row>
        <row r="2965">
          <cell r="I2965">
            <v>0</v>
          </cell>
        </row>
        <row r="2966">
          <cell r="I2966">
            <v>0</v>
          </cell>
        </row>
        <row r="2967">
          <cell r="I2967">
            <v>0</v>
          </cell>
        </row>
        <row r="2968">
          <cell r="I2968">
            <v>0</v>
          </cell>
        </row>
        <row r="2969">
          <cell r="I2969">
            <v>98490.240000000005</v>
          </cell>
        </row>
        <row r="2970">
          <cell r="I2970">
            <v>0</v>
          </cell>
        </row>
        <row r="2971">
          <cell r="I2971">
            <v>0</v>
          </cell>
        </row>
        <row r="2972">
          <cell r="I2972">
            <v>0</v>
          </cell>
        </row>
        <row r="2973">
          <cell r="I2973">
            <v>10419.629999999999</v>
          </cell>
        </row>
        <row r="2974">
          <cell r="I2974">
            <v>0</v>
          </cell>
        </row>
        <row r="2975">
          <cell r="I2975">
            <v>0</v>
          </cell>
        </row>
        <row r="2976">
          <cell r="I2976">
            <v>8046.77</v>
          </cell>
        </row>
        <row r="2977">
          <cell r="I2977">
            <v>0</v>
          </cell>
        </row>
        <row r="2978">
          <cell r="I2978">
            <v>4553.2</v>
          </cell>
        </row>
        <row r="2979">
          <cell r="I2979">
            <v>0</v>
          </cell>
        </row>
        <row r="2980">
          <cell r="I2980">
            <v>0</v>
          </cell>
        </row>
        <row r="2981">
          <cell r="I2981">
            <v>0</v>
          </cell>
        </row>
        <row r="2982">
          <cell r="I2982">
            <v>0</v>
          </cell>
        </row>
        <row r="2983">
          <cell r="I2983">
            <v>0</v>
          </cell>
        </row>
        <row r="2984">
          <cell r="I2984">
            <v>0</v>
          </cell>
        </row>
        <row r="2985">
          <cell r="I2985">
            <v>0</v>
          </cell>
        </row>
        <row r="2986">
          <cell r="I2986">
            <v>14350</v>
          </cell>
        </row>
        <row r="2987">
          <cell r="I2987">
            <v>0</v>
          </cell>
        </row>
        <row r="2988">
          <cell r="I2988">
            <v>0</v>
          </cell>
        </row>
        <row r="2989">
          <cell r="I2989">
            <v>1736351.91</v>
          </cell>
        </row>
        <row r="2990">
          <cell r="I2990">
            <v>0</v>
          </cell>
        </row>
        <row r="2991">
          <cell r="I2991">
            <v>3000</v>
          </cell>
        </row>
        <row r="2992">
          <cell r="I2992">
            <v>0</v>
          </cell>
        </row>
        <row r="2993">
          <cell r="I2993">
            <v>0</v>
          </cell>
        </row>
        <row r="2994">
          <cell r="I2994">
            <v>0</v>
          </cell>
        </row>
        <row r="2995">
          <cell r="I2995">
            <v>20400</v>
          </cell>
        </row>
        <row r="2996">
          <cell r="I2996">
            <v>1760</v>
          </cell>
        </row>
        <row r="2997">
          <cell r="I2997">
            <v>18000</v>
          </cell>
        </row>
        <row r="2998">
          <cell r="I2998">
            <v>0</v>
          </cell>
        </row>
        <row r="2999">
          <cell r="I2999">
            <v>0</v>
          </cell>
        </row>
        <row r="3000">
          <cell r="I3000">
            <v>0</v>
          </cell>
        </row>
        <row r="3001">
          <cell r="I3001">
            <v>0</v>
          </cell>
        </row>
        <row r="3002">
          <cell r="I3002">
            <v>0</v>
          </cell>
        </row>
        <row r="3003">
          <cell r="I3003">
            <v>0</v>
          </cell>
        </row>
        <row r="3004">
          <cell r="I3004">
            <v>0</v>
          </cell>
        </row>
        <row r="3005">
          <cell r="I3005">
            <v>0</v>
          </cell>
        </row>
        <row r="3006">
          <cell r="I3006">
            <v>0</v>
          </cell>
        </row>
        <row r="3007">
          <cell r="I3007">
            <v>0</v>
          </cell>
        </row>
        <row r="3008">
          <cell r="I3008">
            <v>0</v>
          </cell>
        </row>
        <row r="3009">
          <cell r="I3009">
            <v>0</v>
          </cell>
        </row>
        <row r="3010">
          <cell r="I3010">
            <v>0</v>
          </cell>
        </row>
        <row r="3011">
          <cell r="I3011">
            <v>0</v>
          </cell>
        </row>
        <row r="3012">
          <cell r="I3012">
            <v>0</v>
          </cell>
        </row>
        <row r="3013">
          <cell r="I3013">
            <v>0</v>
          </cell>
        </row>
        <row r="3014">
          <cell r="I3014">
            <v>0</v>
          </cell>
        </row>
        <row r="3015">
          <cell r="I3015">
            <v>0</v>
          </cell>
        </row>
        <row r="3016">
          <cell r="I3016">
            <v>0</v>
          </cell>
        </row>
        <row r="3017">
          <cell r="I3017">
            <v>0</v>
          </cell>
        </row>
        <row r="3018">
          <cell r="I3018">
            <v>0</v>
          </cell>
        </row>
        <row r="3019">
          <cell r="I3019">
            <v>0</v>
          </cell>
        </row>
        <row r="3020">
          <cell r="I3020">
            <v>0</v>
          </cell>
        </row>
        <row r="3021">
          <cell r="I3021">
            <v>0</v>
          </cell>
        </row>
        <row r="3022">
          <cell r="I3022">
            <v>0</v>
          </cell>
        </row>
        <row r="3023">
          <cell r="I3023">
            <v>0</v>
          </cell>
        </row>
        <row r="3024">
          <cell r="I3024">
            <v>0</v>
          </cell>
        </row>
        <row r="3025">
          <cell r="I3025">
            <v>0</v>
          </cell>
        </row>
        <row r="3026">
          <cell r="I3026">
            <v>0</v>
          </cell>
        </row>
        <row r="3027">
          <cell r="I3027">
            <v>0</v>
          </cell>
        </row>
        <row r="3028">
          <cell r="I3028">
            <v>0</v>
          </cell>
        </row>
        <row r="3029">
          <cell r="I3029">
            <v>0</v>
          </cell>
        </row>
        <row r="3030">
          <cell r="I3030">
            <v>0</v>
          </cell>
        </row>
        <row r="3031">
          <cell r="I3031">
            <v>0</v>
          </cell>
        </row>
        <row r="3032">
          <cell r="I3032">
            <v>0</v>
          </cell>
        </row>
        <row r="3033">
          <cell r="I3033">
            <v>0</v>
          </cell>
        </row>
        <row r="3034">
          <cell r="I3034">
            <v>0</v>
          </cell>
        </row>
        <row r="3035">
          <cell r="I3035">
            <v>0</v>
          </cell>
        </row>
        <row r="3036">
          <cell r="I3036">
            <v>0</v>
          </cell>
        </row>
        <row r="3037">
          <cell r="I3037">
            <v>0</v>
          </cell>
        </row>
        <row r="3038">
          <cell r="I3038">
            <v>0</v>
          </cell>
        </row>
        <row r="3039">
          <cell r="I3039">
            <v>0</v>
          </cell>
        </row>
        <row r="3040">
          <cell r="I3040">
            <v>0</v>
          </cell>
        </row>
        <row r="3041">
          <cell r="I3041">
            <v>0</v>
          </cell>
        </row>
        <row r="3042">
          <cell r="I3042">
            <v>0</v>
          </cell>
        </row>
        <row r="3043">
          <cell r="I3043">
            <v>0</v>
          </cell>
        </row>
        <row r="3044">
          <cell r="I3044">
            <v>0</v>
          </cell>
        </row>
        <row r="3045">
          <cell r="I3045">
            <v>0</v>
          </cell>
        </row>
        <row r="3046">
          <cell r="I3046">
            <v>0</v>
          </cell>
        </row>
        <row r="3047">
          <cell r="I3047">
            <v>0</v>
          </cell>
        </row>
        <row r="3048">
          <cell r="I3048">
            <v>0</v>
          </cell>
        </row>
        <row r="3049">
          <cell r="I3049">
            <v>0</v>
          </cell>
        </row>
        <row r="3050">
          <cell r="I3050">
            <v>0</v>
          </cell>
        </row>
        <row r="3051">
          <cell r="I3051">
            <v>0</v>
          </cell>
        </row>
        <row r="3052">
          <cell r="I3052">
            <v>0</v>
          </cell>
        </row>
        <row r="3053">
          <cell r="I3053">
            <v>0</v>
          </cell>
        </row>
        <row r="3054">
          <cell r="I3054">
            <v>0</v>
          </cell>
        </row>
        <row r="3055">
          <cell r="I3055">
            <v>0</v>
          </cell>
        </row>
        <row r="3056">
          <cell r="I3056">
            <v>0</v>
          </cell>
        </row>
        <row r="3057">
          <cell r="I3057">
            <v>0</v>
          </cell>
        </row>
        <row r="3058">
          <cell r="I3058">
            <v>0</v>
          </cell>
        </row>
        <row r="3059">
          <cell r="I3059">
            <v>0</v>
          </cell>
        </row>
        <row r="3060">
          <cell r="I3060">
            <v>0</v>
          </cell>
        </row>
        <row r="3061">
          <cell r="I3061">
            <v>0</v>
          </cell>
        </row>
        <row r="3062">
          <cell r="I3062">
            <v>0</v>
          </cell>
        </row>
        <row r="3063">
          <cell r="I3063">
            <v>151927.09</v>
          </cell>
        </row>
        <row r="3064">
          <cell r="I3064">
            <v>0</v>
          </cell>
        </row>
        <row r="3065">
          <cell r="I3065">
            <v>0</v>
          </cell>
        </row>
        <row r="3066">
          <cell r="I3066">
            <v>0</v>
          </cell>
        </row>
        <row r="3067">
          <cell r="I3067">
            <v>0</v>
          </cell>
        </row>
        <row r="3068">
          <cell r="I3068">
            <v>0</v>
          </cell>
        </row>
        <row r="3069">
          <cell r="I3069">
            <v>0</v>
          </cell>
        </row>
        <row r="3070">
          <cell r="I3070">
            <v>0</v>
          </cell>
        </row>
        <row r="3071">
          <cell r="I3071">
            <v>0</v>
          </cell>
        </row>
        <row r="3072">
          <cell r="I3072">
            <v>0</v>
          </cell>
        </row>
        <row r="3073">
          <cell r="I3073">
            <v>0</v>
          </cell>
        </row>
        <row r="3074">
          <cell r="I3074">
            <v>0</v>
          </cell>
        </row>
        <row r="3075">
          <cell r="I3075">
            <v>0</v>
          </cell>
        </row>
        <row r="3076">
          <cell r="I3076">
            <v>0</v>
          </cell>
        </row>
        <row r="3077">
          <cell r="I3077">
            <v>0</v>
          </cell>
        </row>
        <row r="3078">
          <cell r="I3078">
            <v>0</v>
          </cell>
        </row>
        <row r="3079">
          <cell r="I3079">
            <v>0</v>
          </cell>
        </row>
        <row r="3080">
          <cell r="I3080">
            <v>0</v>
          </cell>
        </row>
        <row r="3081">
          <cell r="I3081">
            <v>0</v>
          </cell>
        </row>
        <row r="3082">
          <cell r="I3082">
            <v>0</v>
          </cell>
        </row>
        <row r="3083">
          <cell r="I3083">
            <v>0</v>
          </cell>
        </row>
        <row r="3084">
          <cell r="I3084">
            <v>0</v>
          </cell>
        </row>
        <row r="3085">
          <cell r="I3085">
            <v>101896.11</v>
          </cell>
        </row>
        <row r="3086">
          <cell r="I3086">
            <v>0</v>
          </cell>
        </row>
        <row r="3087">
          <cell r="I3087">
            <v>0</v>
          </cell>
        </row>
        <row r="3088">
          <cell r="I3088">
            <v>0</v>
          </cell>
        </row>
        <row r="3089">
          <cell r="I3089">
            <v>8417.23</v>
          </cell>
        </row>
        <row r="3090">
          <cell r="I3090">
            <v>5517.66</v>
          </cell>
        </row>
        <row r="3091">
          <cell r="I3091">
            <v>5216.8</v>
          </cell>
        </row>
        <row r="3092">
          <cell r="I3092">
            <v>4621.3500000000004</v>
          </cell>
        </row>
        <row r="3093">
          <cell r="I3093">
            <v>7838.7</v>
          </cell>
        </row>
        <row r="3094">
          <cell r="I3094">
            <v>4791.0600000000004</v>
          </cell>
        </row>
        <row r="3095">
          <cell r="I3095">
            <v>0</v>
          </cell>
        </row>
        <row r="3096">
          <cell r="I3096">
            <v>0</v>
          </cell>
        </row>
        <row r="3097">
          <cell r="I3097">
            <v>0</v>
          </cell>
        </row>
        <row r="3098">
          <cell r="I3098">
            <v>5401.44</v>
          </cell>
        </row>
        <row r="3099">
          <cell r="I3099">
            <v>0</v>
          </cell>
        </row>
        <row r="3100">
          <cell r="I3100">
            <v>5401.44</v>
          </cell>
        </row>
        <row r="3101">
          <cell r="I3101">
            <v>5401.44</v>
          </cell>
        </row>
        <row r="3102">
          <cell r="I3102">
            <v>5401.44</v>
          </cell>
        </row>
        <row r="3103">
          <cell r="I3103">
            <v>5401.44</v>
          </cell>
        </row>
        <row r="3104">
          <cell r="I3104">
            <v>5401.44</v>
          </cell>
        </row>
        <row r="3105">
          <cell r="I3105">
            <v>5401.44</v>
          </cell>
        </row>
        <row r="3106">
          <cell r="I3106">
            <v>0</v>
          </cell>
        </row>
        <row r="3107">
          <cell r="I3107">
            <v>0</v>
          </cell>
        </row>
        <row r="3108">
          <cell r="I3108">
            <v>0</v>
          </cell>
        </row>
        <row r="3109">
          <cell r="I3109">
            <v>5401.44</v>
          </cell>
        </row>
        <row r="3110">
          <cell r="I3110">
            <v>152.46</v>
          </cell>
        </row>
        <row r="3111">
          <cell r="I3111">
            <v>0</v>
          </cell>
        </row>
        <row r="3112">
          <cell r="I3112">
            <v>0</v>
          </cell>
        </row>
        <row r="3113">
          <cell r="I3113">
            <v>0</v>
          </cell>
        </row>
        <row r="3114">
          <cell r="I3114">
            <v>0</v>
          </cell>
        </row>
        <row r="3115">
          <cell r="I3115">
            <v>0</v>
          </cell>
        </row>
        <row r="3116">
          <cell r="I3116">
            <v>839.88</v>
          </cell>
        </row>
        <row r="3117">
          <cell r="I3117">
            <v>839.88</v>
          </cell>
        </row>
        <row r="3118">
          <cell r="I3118">
            <v>839.88</v>
          </cell>
        </row>
        <row r="3119">
          <cell r="I3119">
            <v>839.88</v>
          </cell>
        </row>
        <row r="3120">
          <cell r="I3120">
            <v>839.88</v>
          </cell>
        </row>
        <row r="3121">
          <cell r="I3121">
            <v>839.88</v>
          </cell>
        </row>
        <row r="3122">
          <cell r="I3122">
            <v>839.88</v>
          </cell>
        </row>
        <row r="3123">
          <cell r="I3123">
            <v>0</v>
          </cell>
        </row>
        <row r="3124">
          <cell r="I3124">
            <v>3359.52</v>
          </cell>
        </row>
        <row r="3125">
          <cell r="I3125">
            <v>2519.64</v>
          </cell>
        </row>
        <row r="3126">
          <cell r="I3126">
            <v>2519.64</v>
          </cell>
        </row>
        <row r="3127">
          <cell r="I3127">
            <v>2519.64</v>
          </cell>
        </row>
        <row r="3128">
          <cell r="I3128">
            <v>3359.52</v>
          </cell>
        </row>
        <row r="3129">
          <cell r="I3129">
            <v>2519.64</v>
          </cell>
        </row>
        <row r="3130">
          <cell r="I3130">
            <v>839.88</v>
          </cell>
        </row>
        <row r="3131">
          <cell r="I3131">
            <v>839.88</v>
          </cell>
        </row>
        <row r="3132">
          <cell r="I3132">
            <v>839.88</v>
          </cell>
        </row>
        <row r="3133">
          <cell r="I3133">
            <v>839.88</v>
          </cell>
        </row>
        <row r="3134">
          <cell r="I3134">
            <v>0</v>
          </cell>
        </row>
        <row r="3135">
          <cell r="I3135">
            <v>0</v>
          </cell>
        </row>
        <row r="3136">
          <cell r="I3136">
            <v>0</v>
          </cell>
        </row>
        <row r="3137">
          <cell r="I3137">
            <v>1679.76</v>
          </cell>
        </row>
        <row r="3138">
          <cell r="I3138">
            <v>839.88</v>
          </cell>
        </row>
        <row r="3139">
          <cell r="I3139">
            <v>1679.76</v>
          </cell>
        </row>
        <row r="3140">
          <cell r="I3140">
            <v>839.88</v>
          </cell>
        </row>
        <row r="3141">
          <cell r="I3141">
            <v>0</v>
          </cell>
        </row>
        <row r="3142">
          <cell r="I3142">
            <v>0</v>
          </cell>
        </row>
        <row r="3143">
          <cell r="I3143">
            <v>74.180000000000007</v>
          </cell>
        </row>
        <row r="3144">
          <cell r="I3144">
            <v>0</v>
          </cell>
        </row>
        <row r="3145">
          <cell r="I3145">
            <v>0</v>
          </cell>
        </row>
        <row r="3146">
          <cell r="I3146">
            <v>0</v>
          </cell>
        </row>
        <row r="3147">
          <cell r="I3147">
            <v>0</v>
          </cell>
        </row>
        <row r="3148">
          <cell r="I3148">
            <v>1679.76</v>
          </cell>
        </row>
        <row r="3149">
          <cell r="I3149">
            <v>0</v>
          </cell>
        </row>
        <row r="3150">
          <cell r="I3150">
            <v>0</v>
          </cell>
        </row>
        <row r="3151">
          <cell r="I3151">
            <v>6500</v>
          </cell>
        </row>
        <row r="3152">
          <cell r="I3152">
            <v>0</v>
          </cell>
        </row>
        <row r="3153">
          <cell r="I3153">
            <v>0</v>
          </cell>
        </row>
        <row r="3154">
          <cell r="I3154">
            <v>0</v>
          </cell>
        </row>
        <row r="3155">
          <cell r="I3155">
            <v>0</v>
          </cell>
        </row>
        <row r="3156">
          <cell r="I3156">
            <v>0</v>
          </cell>
        </row>
        <row r="3157">
          <cell r="I3157">
            <v>0</v>
          </cell>
        </row>
        <row r="3158">
          <cell r="I3158">
            <v>0</v>
          </cell>
        </row>
        <row r="3159">
          <cell r="I3159">
            <v>0</v>
          </cell>
        </row>
        <row r="3160">
          <cell r="I3160">
            <v>0</v>
          </cell>
        </row>
        <row r="3161">
          <cell r="I3161">
            <v>0</v>
          </cell>
        </row>
        <row r="3162">
          <cell r="I3162">
            <v>0</v>
          </cell>
        </row>
        <row r="3163">
          <cell r="I3163">
            <v>0</v>
          </cell>
        </row>
        <row r="3164">
          <cell r="I3164">
            <v>0</v>
          </cell>
        </row>
        <row r="3165">
          <cell r="I3165">
            <v>0</v>
          </cell>
        </row>
        <row r="3166">
          <cell r="I3166">
            <v>0</v>
          </cell>
        </row>
        <row r="3167">
          <cell r="I3167">
            <v>0</v>
          </cell>
        </row>
        <row r="3168">
          <cell r="I3168">
            <v>0</v>
          </cell>
        </row>
        <row r="3169">
          <cell r="I3169">
            <v>0</v>
          </cell>
        </row>
        <row r="3170">
          <cell r="I3170">
            <v>0</v>
          </cell>
        </row>
        <row r="3171">
          <cell r="I3171">
            <v>0</v>
          </cell>
        </row>
        <row r="3172">
          <cell r="I3172">
            <v>0</v>
          </cell>
        </row>
        <row r="3173">
          <cell r="I3173">
            <v>0</v>
          </cell>
        </row>
        <row r="3174">
          <cell r="I3174">
            <v>0</v>
          </cell>
        </row>
        <row r="3175">
          <cell r="I3175">
            <v>0</v>
          </cell>
        </row>
        <row r="3176">
          <cell r="I3176">
            <v>0</v>
          </cell>
        </row>
        <row r="3177">
          <cell r="I3177">
            <v>0</v>
          </cell>
        </row>
        <row r="3178">
          <cell r="I3178">
            <v>0</v>
          </cell>
        </row>
        <row r="3179">
          <cell r="I3179">
            <v>0</v>
          </cell>
        </row>
        <row r="3180">
          <cell r="I3180">
            <v>0</v>
          </cell>
        </row>
        <row r="3181">
          <cell r="I3181">
            <v>0</v>
          </cell>
        </row>
        <row r="3182">
          <cell r="I3182">
            <v>0</v>
          </cell>
        </row>
        <row r="3183">
          <cell r="I3183">
            <v>0</v>
          </cell>
        </row>
        <row r="3184">
          <cell r="I3184">
            <v>0</v>
          </cell>
        </row>
        <row r="3185">
          <cell r="I3185">
            <v>0</v>
          </cell>
        </row>
        <row r="3186">
          <cell r="I3186">
            <v>750</v>
          </cell>
        </row>
        <row r="3187">
          <cell r="I3187">
            <v>0</v>
          </cell>
        </row>
        <row r="3188">
          <cell r="I3188">
            <v>0</v>
          </cell>
        </row>
        <row r="3189">
          <cell r="I3189">
            <v>0</v>
          </cell>
        </row>
        <row r="3190">
          <cell r="I3190">
            <v>0</v>
          </cell>
        </row>
        <row r="3191">
          <cell r="I3191">
            <v>0</v>
          </cell>
        </row>
        <row r="3192">
          <cell r="I3192">
            <v>0</v>
          </cell>
        </row>
        <row r="3193">
          <cell r="I3193">
            <v>0</v>
          </cell>
        </row>
        <row r="3194">
          <cell r="I3194">
            <v>0</v>
          </cell>
        </row>
        <row r="3195">
          <cell r="I3195">
            <v>0</v>
          </cell>
        </row>
        <row r="3196">
          <cell r="I3196">
            <v>0</v>
          </cell>
        </row>
        <row r="3197">
          <cell r="I3197">
            <v>0</v>
          </cell>
        </row>
        <row r="3198">
          <cell r="I3198">
            <v>0</v>
          </cell>
        </row>
        <row r="3199">
          <cell r="I3199">
            <v>0</v>
          </cell>
        </row>
        <row r="3200">
          <cell r="I3200">
            <v>0</v>
          </cell>
        </row>
        <row r="3201">
          <cell r="I3201">
            <v>0</v>
          </cell>
        </row>
        <row r="3202">
          <cell r="I3202">
            <v>0</v>
          </cell>
        </row>
        <row r="3203">
          <cell r="I3203">
            <v>0</v>
          </cell>
        </row>
        <row r="3204">
          <cell r="I3204">
            <v>0</v>
          </cell>
        </row>
        <row r="3205">
          <cell r="I3205">
            <v>0</v>
          </cell>
        </row>
        <row r="3206">
          <cell r="I3206">
            <v>0</v>
          </cell>
        </row>
        <row r="3207">
          <cell r="I3207">
            <v>0</v>
          </cell>
        </row>
        <row r="3208">
          <cell r="I3208">
            <v>0</v>
          </cell>
        </row>
        <row r="3209">
          <cell r="I3209">
            <v>0</v>
          </cell>
        </row>
        <row r="3210">
          <cell r="I3210">
            <v>0</v>
          </cell>
        </row>
        <row r="3211">
          <cell r="I3211">
            <v>3370</v>
          </cell>
        </row>
        <row r="3212">
          <cell r="I3212">
            <v>0</v>
          </cell>
        </row>
        <row r="3213">
          <cell r="I3213">
            <v>0</v>
          </cell>
        </row>
        <row r="3214">
          <cell r="I3214">
            <v>0</v>
          </cell>
        </row>
        <row r="3215">
          <cell r="I3215">
            <v>0</v>
          </cell>
        </row>
        <row r="3216">
          <cell r="I3216">
            <v>0</v>
          </cell>
        </row>
        <row r="3217">
          <cell r="I3217">
            <v>586.20000000000005</v>
          </cell>
        </row>
        <row r="3218">
          <cell r="I3218">
            <v>0</v>
          </cell>
        </row>
        <row r="3219">
          <cell r="I3219">
            <v>0</v>
          </cell>
        </row>
        <row r="3220">
          <cell r="I3220">
            <v>0</v>
          </cell>
        </row>
        <row r="3221">
          <cell r="I3221">
            <v>0</v>
          </cell>
        </row>
        <row r="3222">
          <cell r="I3222">
            <v>0</v>
          </cell>
        </row>
        <row r="3223">
          <cell r="I3223">
            <v>0</v>
          </cell>
        </row>
        <row r="3224">
          <cell r="I3224">
            <v>0</v>
          </cell>
        </row>
        <row r="3225">
          <cell r="I3225">
            <v>0</v>
          </cell>
        </row>
        <row r="3226">
          <cell r="I3226">
            <v>0</v>
          </cell>
        </row>
        <row r="3227">
          <cell r="I3227">
            <v>0</v>
          </cell>
        </row>
        <row r="3228">
          <cell r="I3228">
            <v>0</v>
          </cell>
        </row>
        <row r="3229">
          <cell r="I3229">
            <v>0</v>
          </cell>
        </row>
        <row r="3230">
          <cell r="I3230">
            <v>0</v>
          </cell>
        </row>
        <row r="3231">
          <cell r="I3231">
            <v>0</v>
          </cell>
        </row>
        <row r="3232">
          <cell r="I3232">
            <v>0</v>
          </cell>
        </row>
        <row r="3233">
          <cell r="I3233">
            <v>0</v>
          </cell>
        </row>
        <row r="3234">
          <cell r="I3234">
            <v>0</v>
          </cell>
        </row>
        <row r="3235">
          <cell r="I3235">
            <v>0</v>
          </cell>
        </row>
        <row r="3236">
          <cell r="I3236">
            <v>0</v>
          </cell>
        </row>
        <row r="3237">
          <cell r="I3237">
            <v>0</v>
          </cell>
        </row>
        <row r="3238">
          <cell r="I3238">
            <v>0</v>
          </cell>
        </row>
        <row r="3239">
          <cell r="I3239">
            <v>0</v>
          </cell>
        </row>
        <row r="3240">
          <cell r="I3240">
            <v>0</v>
          </cell>
        </row>
        <row r="3241">
          <cell r="I3241">
            <v>0</v>
          </cell>
        </row>
        <row r="3242">
          <cell r="I3242">
            <v>0</v>
          </cell>
        </row>
        <row r="3243">
          <cell r="I3243">
            <v>0</v>
          </cell>
        </row>
        <row r="3244">
          <cell r="I3244">
            <v>0</v>
          </cell>
        </row>
        <row r="3245">
          <cell r="I3245">
            <v>0</v>
          </cell>
        </row>
        <row r="3246">
          <cell r="I3246">
            <v>2465</v>
          </cell>
        </row>
        <row r="3247">
          <cell r="I3247">
            <v>0</v>
          </cell>
        </row>
        <row r="3248">
          <cell r="I3248">
            <v>0</v>
          </cell>
        </row>
        <row r="3249">
          <cell r="I3249">
            <v>324</v>
          </cell>
        </row>
        <row r="3250">
          <cell r="I3250">
            <v>0</v>
          </cell>
        </row>
        <row r="3251">
          <cell r="I3251">
            <v>0</v>
          </cell>
        </row>
        <row r="3252">
          <cell r="I3252">
            <v>0</v>
          </cell>
        </row>
        <row r="3253">
          <cell r="I3253">
            <v>0</v>
          </cell>
        </row>
        <row r="3254">
          <cell r="I3254">
            <v>0</v>
          </cell>
        </row>
        <row r="3255">
          <cell r="I3255">
            <v>0</v>
          </cell>
        </row>
        <row r="3256">
          <cell r="I3256">
            <v>10000</v>
          </cell>
        </row>
        <row r="3257">
          <cell r="I3257">
            <v>0</v>
          </cell>
        </row>
        <row r="3258">
          <cell r="I3258">
            <v>0</v>
          </cell>
        </row>
        <row r="3259">
          <cell r="I3259">
            <v>0</v>
          </cell>
        </row>
        <row r="3260">
          <cell r="I3260">
            <v>0</v>
          </cell>
        </row>
        <row r="3261">
          <cell r="I3261">
            <v>0</v>
          </cell>
        </row>
        <row r="3262">
          <cell r="I3262">
            <v>1085.31</v>
          </cell>
        </row>
        <row r="3263">
          <cell r="I3263">
            <v>1492.31</v>
          </cell>
        </row>
        <row r="3264">
          <cell r="I3264">
            <v>1627.97</v>
          </cell>
        </row>
        <row r="3265">
          <cell r="I3265">
            <v>1899.29</v>
          </cell>
        </row>
        <row r="3266">
          <cell r="I3266">
            <v>1085.31</v>
          </cell>
        </row>
        <row r="3267">
          <cell r="I3267">
            <v>1220.97</v>
          </cell>
        </row>
        <row r="3268">
          <cell r="I3268">
            <v>1220.97</v>
          </cell>
        </row>
        <row r="3269">
          <cell r="I3269">
            <v>1492.31</v>
          </cell>
        </row>
        <row r="3270">
          <cell r="I3270">
            <v>9903.4599999999991</v>
          </cell>
        </row>
        <row r="3271">
          <cell r="I3271">
            <v>6104.88</v>
          </cell>
        </row>
        <row r="3272">
          <cell r="I3272">
            <v>4748.24</v>
          </cell>
        </row>
        <row r="3273">
          <cell r="I3273">
            <v>3798.59</v>
          </cell>
        </row>
        <row r="3274">
          <cell r="I3274">
            <v>8682.5</v>
          </cell>
        </row>
        <row r="3275">
          <cell r="I3275">
            <v>5019.57</v>
          </cell>
        </row>
        <row r="3276">
          <cell r="I3276">
            <v>0</v>
          </cell>
        </row>
        <row r="3277">
          <cell r="I3277">
            <v>6732.81</v>
          </cell>
        </row>
        <row r="3278">
          <cell r="I3278">
            <v>6405.67</v>
          </cell>
        </row>
        <row r="3279">
          <cell r="I3279">
            <v>4684.0600000000004</v>
          </cell>
        </row>
        <row r="3280">
          <cell r="I3280">
            <v>406.99</v>
          </cell>
        </row>
        <row r="3281">
          <cell r="I3281">
            <v>2848.94</v>
          </cell>
        </row>
        <row r="3282">
          <cell r="I3282">
            <v>1085.33</v>
          </cell>
        </row>
        <row r="3283">
          <cell r="I3283">
            <v>0</v>
          </cell>
        </row>
        <row r="3284">
          <cell r="I3284">
            <v>0</v>
          </cell>
        </row>
        <row r="3285">
          <cell r="I3285">
            <v>0</v>
          </cell>
        </row>
        <row r="3286">
          <cell r="I3286">
            <v>0</v>
          </cell>
        </row>
        <row r="3287">
          <cell r="I3287">
            <v>0</v>
          </cell>
        </row>
        <row r="3288">
          <cell r="I3288">
            <v>0</v>
          </cell>
        </row>
        <row r="3289">
          <cell r="I3289">
            <v>0</v>
          </cell>
        </row>
        <row r="3290">
          <cell r="I3290">
            <v>0</v>
          </cell>
        </row>
        <row r="3291">
          <cell r="I3291">
            <v>0</v>
          </cell>
        </row>
        <row r="3292">
          <cell r="I3292">
            <v>0</v>
          </cell>
        </row>
        <row r="3293">
          <cell r="I3293">
            <v>0</v>
          </cell>
        </row>
        <row r="3294">
          <cell r="I3294">
            <v>0</v>
          </cell>
        </row>
        <row r="3295">
          <cell r="I3295">
            <v>0</v>
          </cell>
        </row>
        <row r="3296">
          <cell r="I3296">
            <v>0</v>
          </cell>
        </row>
        <row r="3297">
          <cell r="I3297">
            <v>0</v>
          </cell>
        </row>
        <row r="3298">
          <cell r="I3298">
            <v>0</v>
          </cell>
        </row>
        <row r="3299">
          <cell r="I3299">
            <v>0</v>
          </cell>
        </row>
        <row r="3300">
          <cell r="I3300">
            <v>0</v>
          </cell>
        </row>
        <row r="3301">
          <cell r="I3301">
            <v>0</v>
          </cell>
        </row>
        <row r="3302">
          <cell r="I3302">
            <v>0</v>
          </cell>
        </row>
        <row r="3303">
          <cell r="I3303">
            <v>0</v>
          </cell>
        </row>
        <row r="3304">
          <cell r="I3304">
            <v>0</v>
          </cell>
        </row>
        <row r="3305">
          <cell r="I3305">
            <v>0</v>
          </cell>
        </row>
        <row r="3306">
          <cell r="I3306">
            <v>0</v>
          </cell>
        </row>
        <row r="3307">
          <cell r="I3307">
            <v>0</v>
          </cell>
        </row>
        <row r="3308">
          <cell r="I3308">
            <v>0</v>
          </cell>
        </row>
        <row r="3309">
          <cell r="I3309">
            <v>0</v>
          </cell>
        </row>
        <row r="3310">
          <cell r="I3310">
            <v>0</v>
          </cell>
        </row>
        <row r="3311">
          <cell r="I3311">
            <v>0</v>
          </cell>
        </row>
        <row r="3312">
          <cell r="I3312">
            <v>0</v>
          </cell>
        </row>
        <row r="3313">
          <cell r="I3313">
            <v>0</v>
          </cell>
        </row>
        <row r="3314">
          <cell r="I3314">
            <v>0</v>
          </cell>
        </row>
        <row r="3315">
          <cell r="I3315">
            <v>0</v>
          </cell>
        </row>
        <row r="3316">
          <cell r="I3316">
            <v>0</v>
          </cell>
        </row>
        <row r="3317">
          <cell r="I3317">
            <v>0</v>
          </cell>
        </row>
        <row r="3318">
          <cell r="I3318">
            <v>0</v>
          </cell>
        </row>
        <row r="3319">
          <cell r="I3319">
            <v>0</v>
          </cell>
        </row>
        <row r="3320">
          <cell r="I3320">
            <v>0</v>
          </cell>
        </row>
        <row r="3321">
          <cell r="I3321">
            <v>0</v>
          </cell>
        </row>
        <row r="3322">
          <cell r="I3322">
            <v>0</v>
          </cell>
        </row>
        <row r="3323">
          <cell r="I3323">
            <v>0</v>
          </cell>
        </row>
        <row r="3324">
          <cell r="I3324">
            <v>899.11</v>
          </cell>
        </row>
        <row r="3325">
          <cell r="I3325">
            <v>28559.37</v>
          </cell>
        </row>
        <row r="3326">
          <cell r="I3326">
            <v>0</v>
          </cell>
        </row>
        <row r="3327">
          <cell r="I3327">
            <v>0</v>
          </cell>
        </row>
        <row r="3328">
          <cell r="I3328">
            <v>0</v>
          </cell>
        </row>
        <row r="3329">
          <cell r="I3329">
            <v>0</v>
          </cell>
        </row>
        <row r="3330">
          <cell r="I3330">
            <v>0</v>
          </cell>
        </row>
        <row r="3331">
          <cell r="I3331">
            <v>0</v>
          </cell>
        </row>
        <row r="3332">
          <cell r="I3332">
            <v>0</v>
          </cell>
        </row>
        <row r="3333">
          <cell r="I3333">
            <v>555.51</v>
          </cell>
        </row>
        <row r="3334">
          <cell r="I3334">
            <v>0</v>
          </cell>
        </row>
        <row r="3335">
          <cell r="I3335">
            <v>306</v>
          </cell>
        </row>
        <row r="3336">
          <cell r="I3336">
            <v>0</v>
          </cell>
        </row>
        <row r="3337">
          <cell r="I3337">
            <v>0</v>
          </cell>
        </row>
        <row r="3338">
          <cell r="I3338">
            <v>0</v>
          </cell>
        </row>
        <row r="3339">
          <cell r="I3339">
            <v>222.6</v>
          </cell>
        </row>
        <row r="3340">
          <cell r="I3340">
            <v>877.65</v>
          </cell>
        </row>
        <row r="3341">
          <cell r="I3341">
            <v>0</v>
          </cell>
        </row>
        <row r="3342">
          <cell r="I3342">
            <v>0</v>
          </cell>
        </row>
        <row r="3343">
          <cell r="I3343">
            <v>947.31</v>
          </cell>
        </row>
        <row r="3344">
          <cell r="I3344">
            <v>0</v>
          </cell>
        </row>
        <row r="3345">
          <cell r="I3345">
            <v>3621.25</v>
          </cell>
        </row>
        <row r="3346">
          <cell r="I3346">
            <v>815.09</v>
          </cell>
        </row>
        <row r="3347">
          <cell r="I3347">
            <v>0</v>
          </cell>
        </row>
        <row r="3348">
          <cell r="I3348">
            <v>286.06</v>
          </cell>
        </row>
        <row r="3349">
          <cell r="I3349">
            <v>6853.17</v>
          </cell>
        </row>
        <row r="3350">
          <cell r="I3350">
            <v>6590.93</v>
          </cell>
        </row>
        <row r="3351">
          <cell r="I3351">
            <v>3602.45</v>
          </cell>
        </row>
        <row r="3352">
          <cell r="I3352">
            <v>7724.3</v>
          </cell>
        </row>
        <row r="3353">
          <cell r="I3353">
            <v>1546.32</v>
          </cell>
        </row>
        <row r="3354">
          <cell r="I3354">
            <v>0</v>
          </cell>
        </row>
        <row r="3355">
          <cell r="I3355">
            <v>578.53</v>
          </cell>
        </row>
        <row r="3356">
          <cell r="I3356">
            <v>487.05</v>
          </cell>
        </row>
        <row r="3357">
          <cell r="I3357">
            <v>929.94</v>
          </cell>
        </row>
        <row r="3358">
          <cell r="I3358">
            <v>2777.38</v>
          </cell>
        </row>
        <row r="3359">
          <cell r="I3359">
            <v>0</v>
          </cell>
        </row>
        <row r="3360">
          <cell r="I3360">
            <v>0</v>
          </cell>
        </row>
        <row r="3361">
          <cell r="I3361">
            <v>837.69</v>
          </cell>
        </row>
        <row r="3362">
          <cell r="I3362">
            <v>0</v>
          </cell>
        </row>
        <row r="3363">
          <cell r="I3363">
            <v>469.69</v>
          </cell>
        </row>
        <row r="3364">
          <cell r="I3364">
            <v>0</v>
          </cell>
        </row>
        <row r="3365">
          <cell r="I3365">
            <v>0</v>
          </cell>
        </row>
        <row r="3366">
          <cell r="I3366">
            <v>349.5</v>
          </cell>
        </row>
        <row r="3367">
          <cell r="I3367">
            <v>66.099999999999994</v>
          </cell>
        </row>
        <row r="3368">
          <cell r="I3368">
            <v>140.18</v>
          </cell>
        </row>
        <row r="3369">
          <cell r="I3369">
            <v>0</v>
          </cell>
        </row>
        <row r="3370">
          <cell r="I3370">
            <v>188</v>
          </cell>
        </row>
        <row r="3371">
          <cell r="I3371">
            <v>2685.7</v>
          </cell>
        </row>
        <row r="3372">
          <cell r="I3372">
            <v>0</v>
          </cell>
        </row>
        <row r="3373">
          <cell r="I3373">
            <v>0</v>
          </cell>
        </row>
        <row r="3374">
          <cell r="I3374">
            <v>0</v>
          </cell>
        </row>
        <row r="3375">
          <cell r="I3375">
            <v>0</v>
          </cell>
        </row>
        <row r="3376">
          <cell r="I3376">
            <v>0</v>
          </cell>
        </row>
        <row r="3377">
          <cell r="I3377">
            <v>0</v>
          </cell>
        </row>
        <row r="3378">
          <cell r="I3378">
            <v>0</v>
          </cell>
        </row>
        <row r="3379">
          <cell r="I3379">
            <v>0</v>
          </cell>
        </row>
        <row r="3380">
          <cell r="I3380">
            <v>0</v>
          </cell>
        </row>
        <row r="3381">
          <cell r="I3381">
            <v>0</v>
          </cell>
        </row>
        <row r="3382">
          <cell r="I3382">
            <v>0</v>
          </cell>
        </row>
        <row r="3383">
          <cell r="I3383">
            <v>0</v>
          </cell>
        </row>
        <row r="3384">
          <cell r="I3384">
            <v>0</v>
          </cell>
        </row>
        <row r="3385">
          <cell r="I3385">
            <v>0</v>
          </cell>
        </row>
        <row r="3386">
          <cell r="I3386">
            <v>0</v>
          </cell>
        </row>
        <row r="3387">
          <cell r="I3387">
            <v>0</v>
          </cell>
        </row>
        <row r="3388">
          <cell r="I3388">
            <v>780.52</v>
          </cell>
        </row>
        <row r="3389">
          <cell r="I3389">
            <v>0</v>
          </cell>
        </row>
        <row r="3390">
          <cell r="I3390">
            <v>0</v>
          </cell>
        </row>
        <row r="3391">
          <cell r="I3391">
            <v>0</v>
          </cell>
        </row>
        <row r="3392">
          <cell r="I3392">
            <v>0</v>
          </cell>
        </row>
        <row r="3393">
          <cell r="I3393">
            <v>0</v>
          </cell>
        </row>
        <row r="3394">
          <cell r="I3394">
            <v>217.18</v>
          </cell>
        </row>
        <row r="3395">
          <cell r="I3395">
            <v>0</v>
          </cell>
        </row>
        <row r="3396">
          <cell r="I3396">
            <v>0</v>
          </cell>
        </row>
        <row r="3397">
          <cell r="I3397">
            <v>0</v>
          </cell>
        </row>
        <row r="3398">
          <cell r="I3398">
            <v>0</v>
          </cell>
        </row>
        <row r="3399">
          <cell r="I3399">
            <v>2269.15</v>
          </cell>
        </row>
        <row r="3400">
          <cell r="I3400">
            <v>0</v>
          </cell>
        </row>
        <row r="3401">
          <cell r="I3401">
            <v>6482.36</v>
          </cell>
        </row>
        <row r="3402">
          <cell r="I3402">
            <v>0</v>
          </cell>
        </row>
        <row r="3403">
          <cell r="I3403">
            <v>0</v>
          </cell>
        </row>
        <row r="3404">
          <cell r="I3404">
            <v>0</v>
          </cell>
        </row>
        <row r="3405">
          <cell r="I3405">
            <v>0</v>
          </cell>
        </row>
        <row r="3406">
          <cell r="I3406">
            <v>0</v>
          </cell>
        </row>
        <row r="3407">
          <cell r="I3407">
            <v>0</v>
          </cell>
        </row>
        <row r="3408">
          <cell r="I3408">
            <v>0</v>
          </cell>
        </row>
        <row r="3409">
          <cell r="I3409">
            <v>0</v>
          </cell>
        </row>
        <row r="3410">
          <cell r="I3410">
            <v>0</v>
          </cell>
        </row>
        <row r="3411">
          <cell r="I3411">
            <v>0</v>
          </cell>
        </row>
        <row r="3412">
          <cell r="I3412">
            <v>0</v>
          </cell>
        </row>
        <row r="3413">
          <cell r="I3413">
            <v>0</v>
          </cell>
        </row>
        <row r="3414">
          <cell r="I3414">
            <v>0</v>
          </cell>
        </row>
        <row r="3415">
          <cell r="I3415">
            <v>0</v>
          </cell>
        </row>
        <row r="3416">
          <cell r="I3416">
            <v>0</v>
          </cell>
        </row>
        <row r="3417">
          <cell r="I3417">
            <v>0</v>
          </cell>
        </row>
        <row r="3418">
          <cell r="I3418">
            <v>0</v>
          </cell>
        </row>
        <row r="3419">
          <cell r="I3419">
            <v>0</v>
          </cell>
        </row>
        <row r="3420">
          <cell r="I3420">
            <v>26.5</v>
          </cell>
        </row>
        <row r="3421">
          <cell r="I3421">
            <v>0</v>
          </cell>
        </row>
        <row r="3422">
          <cell r="I3422">
            <v>0</v>
          </cell>
        </row>
        <row r="3423">
          <cell r="I3423">
            <v>0</v>
          </cell>
        </row>
        <row r="3424">
          <cell r="I3424">
            <v>0</v>
          </cell>
        </row>
        <row r="3425">
          <cell r="I3425">
            <v>0</v>
          </cell>
        </row>
        <row r="3426">
          <cell r="I3426">
            <v>0</v>
          </cell>
        </row>
        <row r="3427">
          <cell r="I3427">
            <v>26.5</v>
          </cell>
        </row>
        <row r="3428">
          <cell r="I3428">
            <v>0</v>
          </cell>
        </row>
        <row r="3429">
          <cell r="I3429">
            <v>0</v>
          </cell>
        </row>
        <row r="3430">
          <cell r="I3430">
            <v>24</v>
          </cell>
        </row>
        <row r="3431">
          <cell r="I3431">
            <v>0</v>
          </cell>
        </row>
        <row r="3432">
          <cell r="I3432">
            <v>15</v>
          </cell>
        </row>
        <row r="3433">
          <cell r="I3433">
            <v>0</v>
          </cell>
        </row>
        <row r="3434">
          <cell r="I3434">
            <v>0</v>
          </cell>
        </row>
        <row r="3435">
          <cell r="I3435">
            <v>41.5</v>
          </cell>
        </row>
        <row r="3436">
          <cell r="I3436">
            <v>0</v>
          </cell>
        </row>
        <row r="3437">
          <cell r="I3437">
            <v>0</v>
          </cell>
        </row>
        <row r="3438">
          <cell r="I3438">
            <v>0</v>
          </cell>
        </row>
        <row r="3439">
          <cell r="I3439">
            <v>0</v>
          </cell>
        </row>
        <row r="3440">
          <cell r="I3440">
            <v>0</v>
          </cell>
        </row>
        <row r="3441">
          <cell r="I3441">
            <v>0</v>
          </cell>
        </row>
        <row r="3442">
          <cell r="I3442">
            <v>0</v>
          </cell>
        </row>
        <row r="3443">
          <cell r="I3443">
            <v>0</v>
          </cell>
        </row>
        <row r="3444">
          <cell r="I3444">
            <v>70</v>
          </cell>
        </row>
        <row r="3445">
          <cell r="I3445">
            <v>0</v>
          </cell>
        </row>
        <row r="3446">
          <cell r="I3446">
            <v>0</v>
          </cell>
        </row>
        <row r="3447">
          <cell r="I3447">
            <v>0</v>
          </cell>
        </row>
        <row r="3448">
          <cell r="I3448">
            <v>0</v>
          </cell>
        </row>
        <row r="3449">
          <cell r="I3449">
            <v>0</v>
          </cell>
        </row>
        <row r="3450">
          <cell r="I3450">
            <v>0</v>
          </cell>
        </row>
        <row r="3451">
          <cell r="I3451">
            <v>0</v>
          </cell>
        </row>
        <row r="3452">
          <cell r="I3452">
            <v>0</v>
          </cell>
        </row>
        <row r="3453">
          <cell r="I3453">
            <v>0</v>
          </cell>
        </row>
        <row r="3454">
          <cell r="I3454">
            <v>0</v>
          </cell>
        </row>
        <row r="3455">
          <cell r="I3455">
            <v>0</v>
          </cell>
        </row>
        <row r="3456">
          <cell r="I3456">
            <v>0</v>
          </cell>
        </row>
        <row r="3457">
          <cell r="I3457">
            <v>0</v>
          </cell>
        </row>
        <row r="3458">
          <cell r="I3458">
            <v>0</v>
          </cell>
        </row>
        <row r="3459">
          <cell r="I3459">
            <v>0</v>
          </cell>
        </row>
        <row r="3460">
          <cell r="I3460">
            <v>0</v>
          </cell>
        </row>
        <row r="3461">
          <cell r="I3461">
            <v>527.61</v>
          </cell>
        </row>
        <row r="3462">
          <cell r="I3462">
            <v>0</v>
          </cell>
        </row>
        <row r="3463">
          <cell r="I3463">
            <v>0</v>
          </cell>
        </row>
        <row r="3464">
          <cell r="I3464">
            <v>0</v>
          </cell>
        </row>
        <row r="3465">
          <cell r="I3465">
            <v>457.75</v>
          </cell>
        </row>
        <row r="3466">
          <cell r="I3466">
            <v>0</v>
          </cell>
        </row>
        <row r="3467">
          <cell r="I3467">
            <v>0</v>
          </cell>
        </row>
        <row r="3468">
          <cell r="I3468">
            <v>0</v>
          </cell>
        </row>
        <row r="3469">
          <cell r="I3469">
            <v>0</v>
          </cell>
        </row>
        <row r="3470">
          <cell r="I3470">
            <v>0</v>
          </cell>
        </row>
        <row r="3471">
          <cell r="I3471">
            <v>0</v>
          </cell>
        </row>
        <row r="3472">
          <cell r="I3472">
            <v>0</v>
          </cell>
        </row>
        <row r="3473">
          <cell r="I3473">
            <v>0</v>
          </cell>
        </row>
        <row r="3474">
          <cell r="I3474">
            <v>0</v>
          </cell>
        </row>
        <row r="3475">
          <cell r="I3475">
            <v>0</v>
          </cell>
        </row>
        <row r="3476">
          <cell r="I3476">
            <v>0</v>
          </cell>
        </row>
        <row r="3477">
          <cell r="I3477">
            <v>0</v>
          </cell>
        </row>
        <row r="3478">
          <cell r="I3478">
            <v>0</v>
          </cell>
        </row>
        <row r="3479">
          <cell r="I3479">
            <v>0</v>
          </cell>
        </row>
        <row r="3480">
          <cell r="I3480">
            <v>0</v>
          </cell>
        </row>
        <row r="3481">
          <cell r="I3481">
            <v>0</v>
          </cell>
        </row>
        <row r="3482">
          <cell r="I3482">
            <v>0</v>
          </cell>
        </row>
        <row r="3483">
          <cell r="I3483">
            <v>0</v>
          </cell>
        </row>
        <row r="3484">
          <cell r="I3484">
            <v>0</v>
          </cell>
        </row>
        <row r="3485">
          <cell r="I3485">
            <v>0</v>
          </cell>
        </row>
        <row r="3486">
          <cell r="I3486">
            <v>0</v>
          </cell>
        </row>
        <row r="3487">
          <cell r="I3487">
            <v>0</v>
          </cell>
        </row>
        <row r="3488">
          <cell r="I3488">
            <v>0</v>
          </cell>
        </row>
        <row r="3489">
          <cell r="I3489">
            <v>0</v>
          </cell>
        </row>
        <row r="3490">
          <cell r="I3490">
            <v>0</v>
          </cell>
        </row>
        <row r="3491">
          <cell r="I3491">
            <v>0</v>
          </cell>
        </row>
        <row r="3492">
          <cell r="I3492">
            <v>0</v>
          </cell>
        </row>
        <row r="3493">
          <cell r="I3493">
            <v>0</v>
          </cell>
        </row>
        <row r="3494">
          <cell r="I3494">
            <v>0</v>
          </cell>
        </row>
        <row r="3495">
          <cell r="I3495">
            <v>0</v>
          </cell>
        </row>
        <row r="3496">
          <cell r="I3496">
            <v>0</v>
          </cell>
        </row>
        <row r="3497">
          <cell r="I3497">
            <v>0</v>
          </cell>
        </row>
        <row r="3498">
          <cell r="I3498">
            <v>0</v>
          </cell>
        </row>
        <row r="3499">
          <cell r="I3499">
            <v>0</v>
          </cell>
        </row>
        <row r="3500">
          <cell r="I3500">
            <v>0</v>
          </cell>
        </row>
        <row r="3501">
          <cell r="I3501">
            <v>0</v>
          </cell>
        </row>
        <row r="3502">
          <cell r="I3502">
            <v>0</v>
          </cell>
        </row>
        <row r="3503">
          <cell r="I3503">
            <v>0</v>
          </cell>
        </row>
        <row r="3504">
          <cell r="I3504">
            <v>0</v>
          </cell>
        </row>
        <row r="3505">
          <cell r="I3505">
            <v>0</v>
          </cell>
        </row>
        <row r="3506">
          <cell r="I3506">
            <v>0</v>
          </cell>
        </row>
        <row r="3507">
          <cell r="I3507">
            <v>0</v>
          </cell>
        </row>
        <row r="3508">
          <cell r="I3508">
            <v>0</v>
          </cell>
        </row>
        <row r="3509">
          <cell r="I3509">
            <v>0</v>
          </cell>
        </row>
        <row r="3510">
          <cell r="I3510">
            <v>0</v>
          </cell>
        </row>
        <row r="3511">
          <cell r="I3511">
            <v>0</v>
          </cell>
        </row>
        <row r="3512">
          <cell r="I3512">
            <v>0</v>
          </cell>
        </row>
        <row r="3513">
          <cell r="I3513">
            <v>0</v>
          </cell>
        </row>
        <row r="3514">
          <cell r="I3514">
            <v>0</v>
          </cell>
        </row>
        <row r="3515">
          <cell r="I3515">
            <v>0</v>
          </cell>
        </row>
        <row r="3516">
          <cell r="I3516">
            <v>0</v>
          </cell>
        </row>
        <row r="3517">
          <cell r="I3517">
            <v>0</v>
          </cell>
        </row>
        <row r="3518">
          <cell r="I3518">
            <v>0</v>
          </cell>
        </row>
        <row r="3519">
          <cell r="I3519">
            <v>0</v>
          </cell>
        </row>
        <row r="3520">
          <cell r="I3520">
            <v>0</v>
          </cell>
        </row>
        <row r="3521">
          <cell r="I3521">
            <v>0</v>
          </cell>
        </row>
        <row r="3522">
          <cell r="I3522">
            <v>0</v>
          </cell>
        </row>
        <row r="3523">
          <cell r="I3523">
            <v>0</v>
          </cell>
        </row>
        <row r="3524">
          <cell r="I3524">
            <v>0</v>
          </cell>
        </row>
        <row r="3525">
          <cell r="I3525">
            <v>0</v>
          </cell>
        </row>
        <row r="3526">
          <cell r="I3526">
            <v>0</v>
          </cell>
        </row>
        <row r="3527">
          <cell r="I3527">
            <v>188.58</v>
          </cell>
        </row>
        <row r="3528">
          <cell r="I3528">
            <v>0</v>
          </cell>
        </row>
        <row r="3529">
          <cell r="I3529">
            <v>0</v>
          </cell>
        </row>
        <row r="3530">
          <cell r="I3530">
            <v>0</v>
          </cell>
        </row>
        <row r="3531">
          <cell r="I3531">
            <v>236.32</v>
          </cell>
        </row>
        <row r="3532">
          <cell r="I3532">
            <v>0</v>
          </cell>
        </row>
        <row r="3533">
          <cell r="I3533">
            <v>0</v>
          </cell>
        </row>
        <row r="3534">
          <cell r="I3534">
            <v>757.35</v>
          </cell>
        </row>
        <row r="3535">
          <cell r="I3535">
            <v>0</v>
          </cell>
        </row>
        <row r="3536">
          <cell r="I3536">
            <v>0</v>
          </cell>
        </row>
        <row r="3537">
          <cell r="I3537">
            <v>0</v>
          </cell>
        </row>
        <row r="3538">
          <cell r="I3538">
            <v>0</v>
          </cell>
        </row>
        <row r="3539">
          <cell r="I3539">
            <v>0</v>
          </cell>
        </row>
        <row r="3540">
          <cell r="I3540">
            <v>0</v>
          </cell>
        </row>
        <row r="3541">
          <cell r="I3541">
            <v>0</v>
          </cell>
        </row>
        <row r="3542">
          <cell r="I3542">
            <v>0</v>
          </cell>
        </row>
        <row r="3543">
          <cell r="I3543">
            <v>0</v>
          </cell>
        </row>
        <row r="3544">
          <cell r="I3544">
            <v>0</v>
          </cell>
        </row>
        <row r="3545">
          <cell r="I3545">
            <v>0</v>
          </cell>
        </row>
        <row r="3546">
          <cell r="I3546">
            <v>0</v>
          </cell>
        </row>
        <row r="3547">
          <cell r="I3547">
            <v>0</v>
          </cell>
        </row>
        <row r="3548">
          <cell r="I3548">
            <v>0</v>
          </cell>
        </row>
        <row r="3549">
          <cell r="I3549">
            <v>0</v>
          </cell>
        </row>
        <row r="3550">
          <cell r="I3550">
            <v>0</v>
          </cell>
        </row>
        <row r="3551">
          <cell r="I3551">
            <v>0</v>
          </cell>
        </row>
        <row r="3552">
          <cell r="I3552">
            <v>0</v>
          </cell>
        </row>
        <row r="3553">
          <cell r="I3553">
            <v>0</v>
          </cell>
        </row>
        <row r="3554">
          <cell r="I3554">
            <v>0</v>
          </cell>
        </row>
        <row r="3555">
          <cell r="I3555">
            <v>0</v>
          </cell>
        </row>
        <row r="3556">
          <cell r="I3556">
            <v>0</v>
          </cell>
        </row>
        <row r="3557">
          <cell r="I3557">
            <v>0</v>
          </cell>
        </row>
        <row r="3558">
          <cell r="I3558">
            <v>0</v>
          </cell>
        </row>
        <row r="3559">
          <cell r="I3559">
            <v>0</v>
          </cell>
        </row>
        <row r="3560">
          <cell r="I3560">
            <v>0</v>
          </cell>
        </row>
        <row r="3561">
          <cell r="I3561">
            <v>0</v>
          </cell>
        </row>
        <row r="3562">
          <cell r="I3562">
            <v>0</v>
          </cell>
        </row>
        <row r="3563">
          <cell r="I3563">
            <v>0</v>
          </cell>
        </row>
        <row r="3564">
          <cell r="I3564">
            <v>0</v>
          </cell>
        </row>
        <row r="3565">
          <cell r="I3565">
            <v>0</v>
          </cell>
        </row>
        <row r="3566">
          <cell r="I3566">
            <v>0</v>
          </cell>
        </row>
        <row r="3567">
          <cell r="I3567">
            <v>0</v>
          </cell>
        </row>
        <row r="3568">
          <cell r="I3568">
            <v>0</v>
          </cell>
        </row>
        <row r="3569">
          <cell r="I3569">
            <v>0</v>
          </cell>
        </row>
        <row r="3570">
          <cell r="I3570">
            <v>0</v>
          </cell>
        </row>
        <row r="3571">
          <cell r="I3571">
            <v>0</v>
          </cell>
        </row>
        <row r="3572">
          <cell r="I3572">
            <v>0</v>
          </cell>
        </row>
        <row r="3573">
          <cell r="I3573">
            <v>0</v>
          </cell>
        </row>
        <row r="3574">
          <cell r="I3574">
            <v>0</v>
          </cell>
        </row>
        <row r="3575">
          <cell r="I3575">
            <v>0</v>
          </cell>
        </row>
        <row r="3576">
          <cell r="I3576">
            <v>0</v>
          </cell>
        </row>
        <row r="3577">
          <cell r="I3577">
            <v>0</v>
          </cell>
        </row>
        <row r="3578">
          <cell r="I3578">
            <v>70</v>
          </cell>
        </row>
        <row r="3579">
          <cell r="I3579">
            <v>0</v>
          </cell>
        </row>
        <row r="3580">
          <cell r="I3580">
            <v>0</v>
          </cell>
        </row>
        <row r="3581">
          <cell r="I3581">
            <v>2188</v>
          </cell>
        </row>
        <row r="3582">
          <cell r="I3582">
            <v>0</v>
          </cell>
        </row>
        <row r="3583">
          <cell r="I3583">
            <v>0</v>
          </cell>
        </row>
        <row r="3584">
          <cell r="I3584">
            <v>0</v>
          </cell>
        </row>
        <row r="3585">
          <cell r="I3585">
            <v>0</v>
          </cell>
        </row>
        <row r="3586">
          <cell r="I3586">
            <v>0</v>
          </cell>
        </row>
        <row r="3587">
          <cell r="I3587">
            <v>0</v>
          </cell>
        </row>
        <row r="3588">
          <cell r="I3588">
            <v>0</v>
          </cell>
        </row>
        <row r="3589">
          <cell r="I3589">
            <v>0</v>
          </cell>
        </row>
        <row r="3590">
          <cell r="I3590">
            <v>0</v>
          </cell>
        </row>
        <row r="3591">
          <cell r="I3591">
            <v>0</v>
          </cell>
        </row>
        <row r="3592">
          <cell r="I3592">
            <v>0</v>
          </cell>
        </row>
        <row r="3593">
          <cell r="I3593">
            <v>0</v>
          </cell>
        </row>
        <row r="3594">
          <cell r="I3594">
            <v>1500</v>
          </cell>
        </row>
        <row r="3595">
          <cell r="I3595">
            <v>0</v>
          </cell>
        </row>
        <row r="3596">
          <cell r="I3596">
            <v>0</v>
          </cell>
        </row>
        <row r="3597">
          <cell r="I3597">
            <v>40</v>
          </cell>
        </row>
        <row r="3598">
          <cell r="I3598">
            <v>0</v>
          </cell>
        </row>
        <row r="3599">
          <cell r="I3599">
            <v>0</v>
          </cell>
        </row>
        <row r="3600">
          <cell r="I3600">
            <v>0</v>
          </cell>
        </row>
        <row r="3601">
          <cell r="I3601">
            <v>0</v>
          </cell>
        </row>
        <row r="3602">
          <cell r="I3602">
            <v>0</v>
          </cell>
        </row>
        <row r="3603">
          <cell r="I3603">
            <v>0</v>
          </cell>
        </row>
        <row r="3604">
          <cell r="I3604">
            <v>140</v>
          </cell>
        </row>
        <row r="3605">
          <cell r="I3605">
            <v>11441.88</v>
          </cell>
        </row>
        <row r="3606">
          <cell r="I3606">
            <v>0</v>
          </cell>
        </row>
        <row r="3607">
          <cell r="I3607">
            <v>0</v>
          </cell>
        </row>
        <row r="3608">
          <cell r="I3608">
            <v>0</v>
          </cell>
        </row>
        <row r="3609">
          <cell r="I3609">
            <v>0</v>
          </cell>
        </row>
        <row r="3610">
          <cell r="I3610">
            <v>0</v>
          </cell>
        </row>
        <row r="3611">
          <cell r="I3611">
            <v>0</v>
          </cell>
        </row>
        <row r="3612">
          <cell r="I3612">
            <v>300</v>
          </cell>
        </row>
        <row r="3613">
          <cell r="I3613">
            <v>300</v>
          </cell>
        </row>
        <row r="3614">
          <cell r="I3614">
            <v>300</v>
          </cell>
        </row>
        <row r="3615">
          <cell r="I3615">
            <v>300</v>
          </cell>
        </row>
        <row r="3616">
          <cell r="I3616">
            <v>300</v>
          </cell>
        </row>
        <row r="3617">
          <cell r="I3617">
            <v>300</v>
          </cell>
        </row>
        <row r="3618">
          <cell r="I3618">
            <v>300</v>
          </cell>
        </row>
        <row r="3619">
          <cell r="I3619">
            <v>0</v>
          </cell>
        </row>
        <row r="3620">
          <cell r="I3620">
            <v>300</v>
          </cell>
        </row>
        <row r="3621">
          <cell r="I3621">
            <v>0</v>
          </cell>
        </row>
        <row r="3622">
          <cell r="I3622">
            <v>0</v>
          </cell>
        </row>
        <row r="3623">
          <cell r="I3623">
            <v>0</v>
          </cell>
        </row>
        <row r="3624">
          <cell r="I3624">
            <v>0</v>
          </cell>
        </row>
        <row r="3625">
          <cell r="I3625">
            <v>0</v>
          </cell>
        </row>
        <row r="3626">
          <cell r="I3626">
            <v>0</v>
          </cell>
        </row>
        <row r="3627">
          <cell r="I3627">
            <v>0</v>
          </cell>
        </row>
        <row r="3628">
          <cell r="I3628">
            <v>0</v>
          </cell>
        </row>
        <row r="3629">
          <cell r="I3629">
            <v>246</v>
          </cell>
        </row>
        <row r="3630">
          <cell r="I3630">
            <v>0</v>
          </cell>
        </row>
        <row r="3631">
          <cell r="I3631">
            <v>0</v>
          </cell>
        </row>
        <row r="3632">
          <cell r="I3632">
            <v>0</v>
          </cell>
        </row>
        <row r="3633">
          <cell r="I3633">
            <v>1000</v>
          </cell>
        </row>
        <row r="3634">
          <cell r="I3634">
            <v>236.4</v>
          </cell>
        </row>
        <row r="3635">
          <cell r="I3635">
            <v>170</v>
          </cell>
        </row>
        <row r="3636">
          <cell r="I3636">
            <v>170</v>
          </cell>
        </row>
        <row r="3637">
          <cell r="I3637">
            <v>176.2</v>
          </cell>
        </row>
        <row r="3638">
          <cell r="I3638">
            <v>265.2</v>
          </cell>
        </row>
        <row r="3639">
          <cell r="I3639">
            <v>271.39999999999998</v>
          </cell>
        </row>
        <row r="3640">
          <cell r="I3640">
            <v>314</v>
          </cell>
        </row>
        <row r="3641">
          <cell r="I3641">
            <v>480</v>
          </cell>
        </row>
        <row r="3642">
          <cell r="I3642">
            <v>360</v>
          </cell>
        </row>
        <row r="3643">
          <cell r="I3643">
            <v>360</v>
          </cell>
        </row>
        <row r="3644">
          <cell r="I3644">
            <v>360</v>
          </cell>
        </row>
        <row r="3645">
          <cell r="I3645">
            <v>1249</v>
          </cell>
        </row>
        <row r="3646">
          <cell r="I3646">
            <v>360</v>
          </cell>
        </row>
        <row r="3647">
          <cell r="I3647">
            <v>0</v>
          </cell>
        </row>
        <row r="3648">
          <cell r="I3648">
            <v>0</v>
          </cell>
        </row>
        <row r="3649">
          <cell r="I3649">
            <v>0</v>
          </cell>
        </row>
        <row r="3650">
          <cell r="I3650">
            <v>0</v>
          </cell>
        </row>
        <row r="3651">
          <cell r="I3651">
            <v>0</v>
          </cell>
        </row>
        <row r="3652">
          <cell r="I3652">
            <v>270208.81</v>
          </cell>
        </row>
        <row r="3653">
          <cell r="I3653">
            <v>0</v>
          </cell>
        </row>
        <row r="3654">
          <cell r="I3654">
            <v>0</v>
          </cell>
        </row>
        <row r="3655">
          <cell r="I3655">
            <v>0</v>
          </cell>
        </row>
        <row r="3656">
          <cell r="I3656">
            <v>0</v>
          </cell>
        </row>
        <row r="3657">
          <cell r="I3657">
            <v>0</v>
          </cell>
        </row>
        <row r="3658">
          <cell r="I3658">
            <v>0</v>
          </cell>
        </row>
        <row r="3659">
          <cell r="I3659">
            <v>0</v>
          </cell>
        </row>
        <row r="3660">
          <cell r="I3660">
            <v>900</v>
          </cell>
        </row>
        <row r="3661">
          <cell r="I3661">
            <v>431.8</v>
          </cell>
        </row>
        <row r="3662">
          <cell r="I3662">
            <v>0</v>
          </cell>
        </row>
        <row r="3663">
          <cell r="I3663">
            <v>0</v>
          </cell>
        </row>
        <row r="3664">
          <cell r="I3664">
            <v>0</v>
          </cell>
        </row>
        <row r="3665">
          <cell r="I3665">
            <v>0</v>
          </cell>
        </row>
        <row r="3666">
          <cell r="I3666">
            <v>0</v>
          </cell>
        </row>
        <row r="3667">
          <cell r="I3667">
            <v>1700</v>
          </cell>
        </row>
        <row r="3668">
          <cell r="I3668">
            <v>2853.91</v>
          </cell>
        </row>
        <row r="3669">
          <cell r="I3669">
            <v>990.54</v>
          </cell>
        </row>
        <row r="3670">
          <cell r="I3670">
            <v>0</v>
          </cell>
        </row>
        <row r="3671">
          <cell r="I3671">
            <v>0</v>
          </cell>
        </row>
        <row r="3672">
          <cell r="I3672">
            <v>0</v>
          </cell>
        </row>
        <row r="3673">
          <cell r="I3673">
            <v>0</v>
          </cell>
        </row>
        <row r="3674">
          <cell r="I3674">
            <v>0</v>
          </cell>
        </row>
        <row r="3675">
          <cell r="I3675">
            <v>990.54</v>
          </cell>
        </row>
        <row r="3676">
          <cell r="I3676">
            <v>0</v>
          </cell>
        </row>
        <row r="3677">
          <cell r="I3677">
            <v>0</v>
          </cell>
        </row>
        <row r="3678">
          <cell r="I3678">
            <v>0</v>
          </cell>
        </row>
        <row r="3679">
          <cell r="I3679">
            <v>1950</v>
          </cell>
        </row>
        <row r="3680">
          <cell r="I3680">
            <v>3855.47</v>
          </cell>
        </row>
        <row r="3681">
          <cell r="I3681">
            <v>2929.33</v>
          </cell>
        </row>
        <row r="3682">
          <cell r="I3682">
            <v>0</v>
          </cell>
        </row>
        <row r="3683">
          <cell r="I3683">
            <v>990.54</v>
          </cell>
        </row>
        <row r="3684">
          <cell r="I3684">
            <v>24601.3</v>
          </cell>
        </row>
        <row r="3685">
          <cell r="I3685">
            <v>5720</v>
          </cell>
        </row>
        <row r="3686">
          <cell r="I3686">
            <v>3510</v>
          </cell>
        </row>
        <row r="3687">
          <cell r="I3687">
            <v>8990</v>
          </cell>
        </row>
        <row r="3688">
          <cell r="I3688">
            <v>1170</v>
          </cell>
        </row>
        <row r="3689">
          <cell r="I3689">
            <v>1700</v>
          </cell>
        </row>
        <row r="3690">
          <cell r="I3690">
            <v>855.47</v>
          </cell>
        </row>
        <row r="3691">
          <cell r="I3691">
            <v>1710.94</v>
          </cell>
        </row>
        <row r="3692">
          <cell r="I3692">
            <v>3235.54</v>
          </cell>
        </row>
        <row r="3693">
          <cell r="I3693">
            <v>2280</v>
          </cell>
        </row>
        <row r="3694">
          <cell r="I3694">
            <v>0</v>
          </cell>
        </row>
        <row r="3695">
          <cell r="I3695">
            <v>855.47</v>
          </cell>
        </row>
        <row r="3696">
          <cell r="I3696">
            <v>128.06</v>
          </cell>
        </row>
        <row r="3697">
          <cell r="I3697">
            <v>1700</v>
          </cell>
        </row>
        <row r="3698">
          <cell r="I3698">
            <v>0</v>
          </cell>
        </row>
        <row r="3699">
          <cell r="I3699">
            <v>0</v>
          </cell>
        </row>
        <row r="3700">
          <cell r="I3700">
            <v>0</v>
          </cell>
        </row>
        <row r="3701">
          <cell r="I3701">
            <v>128.05000000000001</v>
          </cell>
        </row>
        <row r="3702">
          <cell r="I3702">
            <v>4457.4399999999996</v>
          </cell>
        </row>
        <row r="3703">
          <cell r="I3703">
            <v>0</v>
          </cell>
        </row>
        <row r="3704">
          <cell r="I3704">
            <v>0</v>
          </cell>
        </row>
        <row r="3705">
          <cell r="I3705">
            <v>0</v>
          </cell>
        </row>
        <row r="3706">
          <cell r="I3706">
            <v>0</v>
          </cell>
        </row>
        <row r="3707">
          <cell r="I3707">
            <v>0</v>
          </cell>
        </row>
        <row r="3708">
          <cell r="I3708">
            <v>0</v>
          </cell>
        </row>
        <row r="3709">
          <cell r="I3709">
            <v>0</v>
          </cell>
        </row>
        <row r="3710">
          <cell r="I3710">
            <v>0</v>
          </cell>
        </row>
        <row r="3711">
          <cell r="I3711">
            <v>0</v>
          </cell>
        </row>
        <row r="3712">
          <cell r="I3712">
            <v>0</v>
          </cell>
        </row>
        <row r="3713">
          <cell r="I3713">
            <v>0</v>
          </cell>
        </row>
        <row r="3714">
          <cell r="I3714">
            <v>0</v>
          </cell>
        </row>
        <row r="3715">
          <cell r="I3715">
            <v>0</v>
          </cell>
        </row>
        <row r="3716">
          <cell r="I3716">
            <v>0</v>
          </cell>
        </row>
        <row r="3717">
          <cell r="I3717">
            <v>0</v>
          </cell>
        </row>
        <row r="3718">
          <cell r="I3718">
            <v>0</v>
          </cell>
        </row>
        <row r="3719">
          <cell r="I3719">
            <v>0</v>
          </cell>
        </row>
        <row r="3720">
          <cell r="I3720">
            <v>0</v>
          </cell>
        </row>
        <row r="3721">
          <cell r="I3721">
            <v>0</v>
          </cell>
        </row>
        <row r="3722">
          <cell r="I3722">
            <v>0</v>
          </cell>
        </row>
        <row r="3723">
          <cell r="I3723">
            <v>0</v>
          </cell>
        </row>
        <row r="3724">
          <cell r="I3724">
            <v>0</v>
          </cell>
        </row>
        <row r="3725">
          <cell r="I3725">
            <v>259296.35</v>
          </cell>
        </row>
        <row r="3726">
          <cell r="I3726">
            <v>0</v>
          </cell>
        </row>
        <row r="3727">
          <cell r="I3727">
            <v>0</v>
          </cell>
        </row>
        <row r="3728">
          <cell r="I3728">
            <v>0</v>
          </cell>
        </row>
        <row r="3729">
          <cell r="I3729">
            <v>0</v>
          </cell>
        </row>
        <row r="3730">
          <cell r="I3730">
            <v>0</v>
          </cell>
        </row>
        <row r="3731">
          <cell r="I3731">
            <v>0</v>
          </cell>
        </row>
        <row r="3732">
          <cell r="I3732">
            <v>0</v>
          </cell>
        </row>
        <row r="3733">
          <cell r="I3733">
            <v>0</v>
          </cell>
        </row>
        <row r="3734">
          <cell r="I3734">
            <v>0</v>
          </cell>
        </row>
        <row r="3735">
          <cell r="I3735">
            <v>0</v>
          </cell>
        </row>
        <row r="3736">
          <cell r="I3736">
            <v>0</v>
          </cell>
        </row>
        <row r="3737">
          <cell r="I3737">
            <v>0</v>
          </cell>
        </row>
        <row r="3738">
          <cell r="I3738">
            <v>0</v>
          </cell>
        </row>
        <row r="3739">
          <cell r="I3739">
            <v>0</v>
          </cell>
        </row>
        <row r="3740">
          <cell r="I3740">
            <v>0</v>
          </cell>
        </row>
        <row r="3741">
          <cell r="I3741">
            <v>0</v>
          </cell>
        </row>
        <row r="3742">
          <cell r="I3742">
            <v>0</v>
          </cell>
        </row>
        <row r="3743">
          <cell r="I3743">
            <v>0</v>
          </cell>
        </row>
        <row r="3744">
          <cell r="I3744">
            <v>0</v>
          </cell>
        </row>
        <row r="3745">
          <cell r="I3745">
            <v>0</v>
          </cell>
        </row>
        <row r="3746">
          <cell r="I3746">
            <v>0</v>
          </cell>
        </row>
        <row r="3747">
          <cell r="I3747">
            <v>0</v>
          </cell>
        </row>
        <row r="3748">
          <cell r="I3748">
            <v>0</v>
          </cell>
        </row>
        <row r="3749">
          <cell r="I3749">
            <v>0</v>
          </cell>
        </row>
        <row r="3750">
          <cell r="I3750">
            <v>0</v>
          </cell>
        </row>
        <row r="3751">
          <cell r="I3751">
            <v>0</v>
          </cell>
        </row>
        <row r="3752">
          <cell r="I3752">
            <v>0</v>
          </cell>
        </row>
        <row r="3753">
          <cell r="I3753">
            <v>0</v>
          </cell>
        </row>
        <row r="3754">
          <cell r="I3754">
            <v>0</v>
          </cell>
        </row>
        <row r="3755">
          <cell r="I3755">
            <v>0</v>
          </cell>
        </row>
        <row r="3756">
          <cell r="I3756">
            <v>0</v>
          </cell>
        </row>
        <row r="3757">
          <cell r="I3757">
            <v>0</v>
          </cell>
        </row>
        <row r="3758">
          <cell r="I3758">
            <v>0</v>
          </cell>
        </row>
        <row r="3759">
          <cell r="I3759">
            <v>0</v>
          </cell>
        </row>
        <row r="3760">
          <cell r="I3760">
            <v>0</v>
          </cell>
        </row>
        <row r="3761">
          <cell r="I3761">
            <v>0</v>
          </cell>
        </row>
        <row r="3762">
          <cell r="I3762">
            <v>0</v>
          </cell>
        </row>
        <row r="3763">
          <cell r="I3763">
            <v>0</v>
          </cell>
        </row>
        <row r="3764">
          <cell r="I3764">
            <v>0</v>
          </cell>
        </row>
        <row r="3765">
          <cell r="I3765">
            <v>0</v>
          </cell>
        </row>
        <row r="3766">
          <cell r="I3766">
            <v>0</v>
          </cell>
        </row>
        <row r="3767">
          <cell r="I3767">
            <v>0</v>
          </cell>
        </row>
        <row r="3768">
          <cell r="I3768">
            <v>9534.82</v>
          </cell>
        </row>
        <row r="3769">
          <cell r="I3769">
            <v>0</v>
          </cell>
        </row>
        <row r="3770">
          <cell r="I3770">
            <v>0</v>
          </cell>
        </row>
        <row r="3771">
          <cell r="I3771">
            <v>35</v>
          </cell>
        </row>
        <row r="3772">
          <cell r="I3772">
            <v>0</v>
          </cell>
        </row>
        <row r="3773">
          <cell r="I3773">
            <v>0</v>
          </cell>
        </row>
        <row r="3774">
          <cell r="I3774">
            <v>0</v>
          </cell>
        </row>
        <row r="3775">
          <cell r="I3775">
            <v>4621</v>
          </cell>
        </row>
        <row r="3776">
          <cell r="I3776">
            <v>0</v>
          </cell>
        </row>
        <row r="3777">
          <cell r="I3777">
            <v>0</v>
          </cell>
        </row>
        <row r="3778">
          <cell r="I3778">
            <v>0</v>
          </cell>
        </row>
        <row r="3779">
          <cell r="I3779">
            <v>0</v>
          </cell>
        </row>
        <row r="3780">
          <cell r="I3780">
            <v>0</v>
          </cell>
        </row>
        <row r="3781">
          <cell r="I3781">
            <v>0</v>
          </cell>
        </row>
        <row r="3782">
          <cell r="I3782">
            <v>0</v>
          </cell>
        </row>
        <row r="3783">
          <cell r="I3783">
            <v>0</v>
          </cell>
        </row>
        <row r="3784">
          <cell r="I3784">
            <v>0</v>
          </cell>
        </row>
        <row r="3785">
          <cell r="I3785">
            <v>0</v>
          </cell>
        </row>
        <row r="3786">
          <cell r="I3786">
            <v>0</v>
          </cell>
        </row>
        <row r="3787">
          <cell r="I3787">
            <v>0</v>
          </cell>
        </row>
        <row r="3788">
          <cell r="I3788">
            <v>0</v>
          </cell>
        </row>
        <row r="3789">
          <cell r="I3789">
            <v>0</v>
          </cell>
        </row>
        <row r="3790">
          <cell r="I3790">
            <v>0</v>
          </cell>
        </row>
        <row r="3791">
          <cell r="I3791">
            <v>0</v>
          </cell>
        </row>
        <row r="3792">
          <cell r="I3792">
            <v>0</v>
          </cell>
        </row>
        <row r="3793">
          <cell r="I3793">
            <v>0</v>
          </cell>
        </row>
        <row r="3794">
          <cell r="I3794">
            <v>0</v>
          </cell>
        </row>
        <row r="3795">
          <cell r="I3795">
            <v>0</v>
          </cell>
        </row>
        <row r="3796">
          <cell r="I3796">
            <v>0</v>
          </cell>
        </row>
        <row r="3797">
          <cell r="I3797">
            <v>0</v>
          </cell>
        </row>
        <row r="3798">
          <cell r="I3798">
            <v>0</v>
          </cell>
        </row>
        <row r="3799">
          <cell r="I3799">
            <v>0</v>
          </cell>
        </row>
        <row r="3800">
          <cell r="I3800">
            <v>0</v>
          </cell>
        </row>
        <row r="3801">
          <cell r="I3801">
            <v>0</v>
          </cell>
        </row>
        <row r="3802">
          <cell r="I3802">
            <v>0</v>
          </cell>
        </row>
        <row r="3803">
          <cell r="I3803">
            <v>0</v>
          </cell>
        </row>
        <row r="3804">
          <cell r="I3804">
            <v>0</v>
          </cell>
        </row>
        <row r="3805">
          <cell r="I3805">
            <v>0</v>
          </cell>
        </row>
        <row r="3806">
          <cell r="I3806">
            <v>0</v>
          </cell>
        </row>
        <row r="3807">
          <cell r="I3807">
            <v>0</v>
          </cell>
        </row>
        <row r="3808">
          <cell r="I3808">
            <v>0</v>
          </cell>
        </row>
        <row r="3809">
          <cell r="I3809">
            <v>0</v>
          </cell>
        </row>
        <row r="3810">
          <cell r="I3810">
            <v>0</v>
          </cell>
        </row>
        <row r="3811">
          <cell r="I3811">
            <v>0</v>
          </cell>
        </row>
        <row r="3812">
          <cell r="I3812">
            <v>0</v>
          </cell>
        </row>
        <row r="3813">
          <cell r="I3813">
            <v>0</v>
          </cell>
        </row>
        <row r="3814">
          <cell r="I3814">
            <v>0</v>
          </cell>
        </row>
        <row r="3815">
          <cell r="I3815">
            <v>0</v>
          </cell>
        </row>
        <row r="3816">
          <cell r="I3816">
            <v>0</v>
          </cell>
        </row>
        <row r="3817">
          <cell r="I3817">
            <v>0</v>
          </cell>
        </row>
        <row r="3818">
          <cell r="I3818">
            <v>14658.63</v>
          </cell>
        </row>
        <row r="3819">
          <cell r="I3819">
            <v>0</v>
          </cell>
        </row>
        <row r="3820">
          <cell r="I3820">
            <v>54172.68</v>
          </cell>
        </row>
        <row r="3821">
          <cell r="I3821">
            <v>0</v>
          </cell>
        </row>
        <row r="3822">
          <cell r="I3822">
            <v>0</v>
          </cell>
        </row>
        <row r="3823">
          <cell r="I3823">
            <v>0</v>
          </cell>
        </row>
        <row r="3824">
          <cell r="I3824">
            <v>0</v>
          </cell>
        </row>
        <row r="3825">
          <cell r="I3825">
            <v>0</v>
          </cell>
        </row>
        <row r="3826">
          <cell r="I3826">
            <v>0</v>
          </cell>
        </row>
        <row r="3827">
          <cell r="I3827">
            <v>0</v>
          </cell>
        </row>
        <row r="3828">
          <cell r="I3828">
            <v>0</v>
          </cell>
        </row>
        <row r="3829">
          <cell r="I3829">
            <v>0</v>
          </cell>
        </row>
        <row r="3830">
          <cell r="I3830">
            <v>0</v>
          </cell>
        </row>
        <row r="3831">
          <cell r="I3831">
            <v>0</v>
          </cell>
        </row>
        <row r="3832">
          <cell r="I3832">
            <v>0</v>
          </cell>
        </row>
        <row r="3833">
          <cell r="I3833">
            <v>0</v>
          </cell>
        </row>
        <row r="3834">
          <cell r="I3834">
            <v>0</v>
          </cell>
        </row>
        <row r="3835">
          <cell r="I3835">
            <v>0</v>
          </cell>
        </row>
        <row r="3836">
          <cell r="I3836">
            <v>0</v>
          </cell>
        </row>
        <row r="3837">
          <cell r="I3837">
            <v>0</v>
          </cell>
        </row>
        <row r="3838">
          <cell r="I3838">
            <v>0</v>
          </cell>
        </row>
        <row r="3839">
          <cell r="I3839">
            <v>0</v>
          </cell>
        </row>
        <row r="3840">
          <cell r="I3840">
            <v>0</v>
          </cell>
        </row>
        <row r="3841">
          <cell r="I3841">
            <v>0</v>
          </cell>
        </row>
        <row r="3842">
          <cell r="I3842">
            <v>0</v>
          </cell>
        </row>
        <row r="3843">
          <cell r="I3843">
            <v>0</v>
          </cell>
        </row>
        <row r="3844">
          <cell r="I3844">
            <v>0</v>
          </cell>
        </row>
        <row r="3845">
          <cell r="I3845">
            <v>0</v>
          </cell>
        </row>
        <row r="3846">
          <cell r="I3846">
            <v>0</v>
          </cell>
        </row>
        <row r="3847">
          <cell r="I3847">
            <v>0</v>
          </cell>
        </row>
        <row r="3848">
          <cell r="I3848">
            <v>0</v>
          </cell>
        </row>
        <row r="3849">
          <cell r="I3849">
            <v>0</v>
          </cell>
        </row>
        <row r="3850">
          <cell r="I3850">
            <v>0</v>
          </cell>
        </row>
        <row r="3851">
          <cell r="I3851">
            <v>0</v>
          </cell>
        </row>
        <row r="3852">
          <cell r="I3852">
            <v>0</v>
          </cell>
        </row>
        <row r="3853">
          <cell r="I3853">
            <v>0</v>
          </cell>
        </row>
        <row r="3854">
          <cell r="I3854">
            <v>0</v>
          </cell>
        </row>
        <row r="3855">
          <cell r="I3855">
            <v>0</v>
          </cell>
        </row>
        <row r="3856">
          <cell r="I3856">
            <v>0</v>
          </cell>
        </row>
        <row r="3857">
          <cell r="I3857">
            <v>0</v>
          </cell>
        </row>
        <row r="3858">
          <cell r="I3858">
            <v>0</v>
          </cell>
        </row>
        <row r="3859">
          <cell r="I3859">
            <v>0</v>
          </cell>
        </row>
        <row r="3860">
          <cell r="I3860">
            <v>0</v>
          </cell>
        </row>
        <row r="3861">
          <cell r="I3861">
            <v>0</v>
          </cell>
        </row>
        <row r="3862">
          <cell r="I3862">
            <v>0</v>
          </cell>
        </row>
        <row r="3863">
          <cell r="I3863">
            <v>0</v>
          </cell>
        </row>
        <row r="3864">
          <cell r="I3864">
            <v>0</v>
          </cell>
        </row>
        <row r="3865">
          <cell r="I3865">
            <v>0</v>
          </cell>
        </row>
        <row r="3866">
          <cell r="I3866">
            <v>0</v>
          </cell>
        </row>
        <row r="3867">
          <cell r="I3867">
            <v>0</v>
          </cell>
        </row>
        <row r="3868">
          <cell r="I3868">
            <v>0</v>
          </cell>
        </row>
        <row r="3869">
          <cell r="I3869">
            <v>0</v>
          </cell>
        </row>
        <row r="3870">
          <cell r="I3870">
            <v>0</v>
          </cell>
        </row>
        <row r="3871">
          <cell r="I3871">
            <v>0</v>
          </cell>
        </row>
        <row r="3872">
          <cell r="I3872">
            <v>0</v>
          </cell>
        </row>
        <row r="3873">
          <cell r="I3873">
            <v>0</v>
          </cell>
        </row>
        <row r="3874">
          <cell r="I3874">
            <v>0</v>
          </cell>
        </row>
        <row r="3875">
          <cell r="I3875">
            <v>0</v>
          </cell>
        </row>
        <row r="3876">
          <cell r="I3876">
            <v>0</v>
          </cell>
        </row>
        <row r="3877">
          <cell r="I3877">
            <v>0</v>
          </cell>
        </row>
        <row r="3878">
          <cell r="I3878">
            <v>2898.46</v>
          </cell>
        </row>
        <row r="3879">
          <cell r="I3879">
            <v>423075.98</v>
          </cell>
        </row>
        <row r="3880">
          <cell r="I3880">
            <v>0</v>
          </cell>
        </row>
        <row r="3881">
          <cell r="I3881">
            <v>0</v>
          </cell>
        </row>
        <row r="3882">
          <cell r="I3882">
            <v>24530.98</v>
          </cell>
        </row>
        <row r="3883">
          <cell r="I3883">
            <v>0</v>
          </cell>
        </row>
        <row r="3884">
          <cell r="I3884">
            <v>0</v>
          </cell>
        </row>
        <row r="3885">
          <cell r="I3885">
            <v>0</v>
          </cell>
        </row>
        <row r="3886">
          <cell r="I3886">
            <v>80</v>
          </cell>
        </row>
        <row r="3887">
          <cell r="I3887">
            <v>0</v>
          </cell>
        </row>
        <row r="3888">
          <cell r="I3888">
            <v>0</v>
          </cell>
        </row>
        <row r="3889">
          <cell r="I3889">
            <v>0</v>
          </cell>
        </row>
        <row r="3890">
          <cell r="I3890">
            <v>0</v>
          </cell>
        </row>
        <row r="3891">
          <cell r="I3891">
            <v>0</v>
          </cell>
        </row>
        <row r="3892">
          <cell r="I3892">
            <v>0</v>
          </cell>
        </row>
        <row r="3893">
          <cell r="I3893">
            <v>0</v>
          </cell>
        </row>
        <row r="3894">
          <cell r="I3894">
            <v>0</v>
          </cell>
        </row>
        <row r="3895">
          <cell r="I3895">
            <v>0</v>
          </cell>
        </row>
        <row r="3896">
          <cell r="I3896">
            <v>0</v>
          </cell>
        </row>
        <row r="3897">
          <cell r="I3897">
            <v>166.42</v>
          </cell>
        </row>
        <row r="3898">
          <cell r="I3898">
            <v>0</v>
          </cell>
        </row>
        <row r="3899">
          <cell r="I3899">
            <v>0</v>
          </cell>
        </row>
        <row r="3900">
          <cell r="I3900">
            <v>0</v>
          </cell>
        </row>
        <row r="3901">
          <cell r="I3901">
            <v>0</v>
          </cell>
        </row>
        <row r="3902">
          <cell r="I3902">
            <v>0</v>
          </cell>
        </row>
        <row r="3903">
          <cell r="I3903">
            <v>0</v>
          </cell>
        </row>
        <row r="3904">
          <cell r="I3904">
            <v>0</v>
          </cell>
        </row>
        <row r="3905">
          <cell r="I3905">
            <v>46</v>
          </cell>
        </row>
        <row r="3906">
          <cell r="I3906">
            <v>0</v>
          </cell>
        </row>
        <row r="3907">
          <cell r="I3907">
            <v>0</v>
          </cell>
        </row>
        <row r="3908">
          <cell r="I3908">
            <v>0</v>
          </cell>
        </row>
        <row r="3909">
          <cell r="I3909">
            <v>241.6</v>
          </cell>
        </row>
        <row r="3910">
          <cell r="I3910">
            <v>425.93</v>
          </cell>
        </row>
        <row r="3911">
          <cell r="I3911">
            <v>0</v>
          </cell>
        </row>
        <row r="3912">
          <cell r="I3912">
            <v>0</v>
          </cell>
        </row>
        <row r="3913">
          <cell r="I3913">
            <v>0</v>
          </cell>
        </row>
        <row r="3914">
          <cell r="I3914">
            <v>485.14</v>
          </cell>
        </row>
        <row r="3915">
          <cell r="I3915">
            <v>0</v>
          </cell>
        </row>
        <row r="3916">
          <cell r="I3916">
            <v>0</v>
          </cell>
        </row>
        <row r="3917">
          <cell r="I3917">
            <v>192</v>
          </cell>
        </row>
        <row r="3918">
          <cell r="I3918">
            <v>0</v>
          </cell>
        </row>
        <row r="3919">
          <cell r="I3919">
            <v>0</v>
          </cell>
        </row>
        <row r="3920">
          <cell r="I3920">
            <v>0</v>
          </cell>
        </row>
        <row r="3921">
          <cell r="I3921">
            <v>0</v>
          </cell>
        </row>
        <row r="3922">
          <cell r="I3922">
            <v>0</v>
          </cell>
        </row>
        <row r="3923">
          <cell r="I3923">
            <v>0</v>
          </cell>
        </row>
        <row r="3924">
          <cell r="I3924">
            <v>0</v>
          </cell>
        </row>
        <row r="3925">
          <cell r="I3925">
            <v>169764.51</v>
          </cell>
        </row>
        <row r="3926">
          <cell r="I3926">
            <v>0</v>
          </cell>
        </row>
        <row r="3927">
          <cell r="I3927">
            <v>0</v>
          </cell>
        </row>
        <row r="3928">
          <cell r="I3928">
            <v>0</v>
          </cell>
        </row>
        <row r="3929">
          <cell r="I3929">
            <v>0</v>
          </cell>
        </row>
        <row r="3930">
          <cell r="I3930">
            <v>0</v>
          </cell>
        </row>
        <row r="3931">
          <cell r="I3931">
            <v>0</v>
          </cell>
        </row>
        <row r="3932">
          <cell r="I3932">
            <v>0</v>
          </cell>
        </row>
        <row r="3933">
          <cell r="I3933">
            <v>0</v>
          </cell>
        </row>
        <row r="3934">
          <cell r="I3934">
            <v>0</v>
          </cell>
        </row>
        <row r="3935">
          <cell r="I3935">
            <v>0</v>
          </cell>
        </row>
        <row r="3936">
          <cell r="I3936">
            <v>0</v>
          </cell>
        </row>
        <row r="3937">
          <cell r="I3937">
            <v>0</v>
          </cell>
        </row>
        <row r="3938">
          <cell r="I3938">
            <v>0</v>
          </cell>
        </row>
        <row r="3939">
          <cell r="I3939">
            <v>504.83</v>
          </cell>
        </row>
        <row r="3940">
          <cell r="I3940">
            <v>0</v>
          </cell>
        </row>
        <row r="3941">
          <cell r="I3941">
            <v>0</v>
          </cell>
        </row>
        <row r="3942">
          <cell r="I3942">
            <v>0</v>
          </cell>
        </row>
        <row r="3943">
          <cell r="I3943">
            <v>0</v>
          </cell>
        </row>
        <row r="3944">
          <cell r="I3944">
            <v>0</v>
          </cell>
        </row>
        <row r="3945">
          <cell r="I3945">
            <v>0</v>
          </cell>
        </row>
        <row r="3946">
          <cell r="I3946">
            <v>0</v>
          </cell>
        </row>
        <row r="3947">
          <cell r="I3947">
            <v>0</v>
          </cell>
        </row>
        <row r="3948">
          <cell r="I3948">
            <v>0</v>
          </cell>
        </row>
        <row r="3949">
          <cell r="I3949">
            <v>0</v>
          </cell>
        </row>
        <row r="3950">
          <cell r="I3950">
            <v>0</v>
          </cell>
        </row>
        <row r="3951">
          <cell r="I3951">
            <v>0</v>
          </cell>
        </row>
        <row r="3952">
          <cell r="I3952">
            <v>0</v>
          </cell>
        </row>
        <row r="3953">
          <cell r="I3953">
            <v>1347.68</v>
          </cell>
        </row>
        <row r="3954">
          <cell r="I3954">
            <v>0</v>
          </cell>
        </row>
        <row r="3955">
          <cell r="I3955">
            <v>0</v>
          </cell>
        </row>
        <row r="3956">
          <cell r="I3956">
            <v>0</v>
          </cell>
        </row>
        <row r="3957">
          <cell r="I3957">
            <v>0</v>
          </cell>
        </row>
        <row r="3958">
          <cell r="I3958">
            <v>0</v>
          </cell>
        </row>
        <row r="3959">
          <cell r="I3959">
            <v>0</v>
          </cell>
        </row>
        <row r="3960">
          <cell r="I3960">
            <v>0</v>
          </cell>
        </row>
        <row r="3961">
          <cell r="I3961">
            <v>0</v>
          </cell>
        </row>
        <row r="3962">
          <cell r="I3962">
            <v>0</v>
          </cell>
        </row>
        <row r="3963">
          <cell r="I3963">
            <v>0</v>
          </cell>
        </row>
        <row r="3964">
          <cell r="I3964">
            <v>0</v>
          </cell>
        </row>
        <row r="3965">
          <cell r="I3965">
            <v>0</v>
          </cell>
        </row>
        <row r="3966">
          <cell r="I3966">
            <v>0</v>
          </cell>
        </row>
        <row r="3967">
          <cell r="I3967">
            <v>0</v>
          </cell>
        </row>
        <row r="3968">
          <cell r="I3968">
            <v>0</v>
          </cell>
        </row>
        <row r="3969">
          <cell r="I3969">
            <v>0</v>
          </cell>
        </row>
        <row r="3970">
          <cell r="I3970">
            <v>0</v>
          </cell>
        </row>
        <row r="3971">
          <cell r="I3971">
            <v>0</v>
          </cell>
        </row>
        <row r="3972">
          <cell r="I3972">
            <v>0</v>
          </cell>
        </row>
        <row r="3973">
          <cell r="I3973">
            <v>0</v>
          </cell>
        </row>
        <row r="3974">
          <cell r="I3974">
            <v>0</v>
          </cell>
        </row>
        <row r="3975">
          <cell r="I3975">
            <v>386.43</v>
          </cell>
        </row>
        <row r="3976">
          <cell r="I3976">
            <v>0</v>
          </cell>
        </row>
        <row r="3977">
          <cell r="I3977">
            <v>0</v>
          </cell>
        </row>
        <row r="3978">
          <cell r="I3978">
            <v>0</v>
          </cell>
        </row>
        <row r="3979">
          <cell r="I3979">
            <v>0</v>
          </cell>
        </row>
        <row r="3980">
          <cell r="I3980">
            <v>0</v>
          </cell>
        </row>
        <row r="3981">
          <cell r="I3981">
            <v>0</v>
          </cell>
        </row>
        <row r="3982">
          <cell r="I3982">
            <v>0</v>
          </cell>
        </row>
        <row r="3983">
          <cell r="I3983">
            <v>211518.63</v>
          </cell>
        </row>
        <row r="3984">
          <cell r="I3984">
            <v>0</v>
          </cell>
        </row>
        <row r="3985">
          <cell r="I3985">
            <v>0</v>
          </cell>
        </row>
        <row r="3986">
          <cell r="I3986">
            <v>0</v>
          </cell>
        </row>
        <row r="3987">
          <cell r="I3987">
            <v>0</v>
          </cell>
        </row>
        <row r="3988">
          <cell r="I3988">
            <v>0</v>
          </cell>
        </row>
        <row r="3989">
          <cell r="I3989">
            <v>2100.08</v>
          </cell>
        </row>
        <row r="3990">
          <cell r="I3990">
            <v>276.97000000000003</v>
          </cell>
        </row>
        <row r="3991">
          <cell r="I3991">
            <v>591.66999999999996</v>
          </cell>
        </row>
        <row r="3992">
          <cell r="I3992">
            <v>1105.69</v>
          </cell>
        </row>
        <row r="3993">
          <cell r="I3993">
            <v>5433.81</v>
          </cell>
        </row>
        <row r="3994">
          <cell r="I3994">
            <v>6116.01</v>
          </cell>
        </row>
        <row r="3995">
          <cell r="I3995">
            <v>81069.41</v>
          </cell>
        </row>
        <row r="3996">
          <cell r="I3996">
            <v>83.24</v>
          </cell>
        </row>
        <row r="3997">
          <cell r="I3997">
            <v>750.33</v>
          </cell>
        </row>
        <row r="3998">
          <cell r="I3998">
            <v>485.88</v>
          </cell>
        </row>
        <row r="3999">
          <cell r="I3999">
            <v>250.04</v>
          </cell>
        </row>
        <row r="4000">
          <cell r="I4000">
            <v>90.05</v>
          </cell>
        </row>
        <row r="4001">
          <cell r="I4001">
            <v>112.51</v>
          </cell>
        </row>
        <row r="4002">
          <cell r="I4002">
            <v>90.05</v>
          </cell>
        </row>
        <row r="4003">
          <cell r="I4003">
            <v>961.12</v>
          </cell>
        </row>
        <row r="4004">
          <cell r="I4004">
            <v>20495.099999999999</v>
          </cell>
        </row>
        <row r="4005">
          <cell r="I4005">
            <v>22.33</v>
          </cell>
        </row>
        <row r="4006">
          <cell r="I4006">
            <v>22.33</v>
          </cell>
        </row>
        <row r="4007">
          <cell r="I4007">
            <v>22.33</v>
          </cell>
        </row>
        <row r="4008">
          <cell r="I4008">
            <v>22.33</v>
          </cell>
        </row>
        <row r="4009">
          <cell r="I4009">
            <v>22.33</v>
          </cell>
        </row>
        <row r="4010">
          <cell r="I4010">
            <v>22.33</v>
          </cell>
        </row>
        <row r="4011">
          <cell r="I4011">
            <v>22.33</v>
          </cell>
        </row>
        <row r="4012">
          <cell r="I4012">
            <v>729.68</v>
          </cell>
        </row>
        <row r="4013">
          <cell r="I4013">
            <v>42.72</v>
          </cell>
        </row>
        <row r="4014">
          <cell r="I4014">
            <v>382.32</v>
          </cell>
        </row>
        <row r="4015">
          <cell r="I4015">
            <v>375.9</v>
          </cell>
        </row>
        <row r="4016">
          <cell r="I4016">
            <v>142.85</v>
          </cell>
        </row>
        <row r="4017">
          <cell r="I4017">
            <v>774.82</v>
          </cell>
        </row>
        <row r="4018">
          <cell r="I4018">
            <v>66.91</v>
          </cell>
        </row>
        <row r="4019">
          <cell r="I4019">
            <v>50.17</v>
          </cell>
        </row>
        <row r="4020">
          <cell r="I4020">
            <v>1395.38</v>
          </cell>
        </row>
        <row r="4021">
          <cell r="I4021">
            <v>6.92</v>
          </cell>
        </row>
        <row r="4022">
          <cell r="I4022">
            <v>51.96</v>
          </cell>
        </row>
        <row r="4023">
          <cell r="I4023">
            <v>61.41</v>
          </cell>
        </row>
        <row r="4024">
          <cell r="I4024">
            <v>67.989999999999995</v>
          </cell>
        </row>
        <row r="4025">
          <cell r="I4025">
            <v>20.71</v>
          </cell>
        </row>
        <row r="4026">
          <cell r="I4026">
            <v>6.58</v>
          </cell>
        </row>
        <row r="4027">
          <cell r="I4027">
            <v>928.89</v>
          </cell>
        </row>
        <row r="4028">
          <cell r="I4028">
            <v>3.59</v>
          </cell>
        </row>
        <row r="4029">
          <cell r="I4029">
            <v>157.5</v>
          </cell>
        </row>
        <row r="4030">
          <cell r="I4030">
            <v>365.07</v>
          </cell>
        </row>
        <row r="4031">
          <cell r="I4031">
            <v>141.47999999999999</v>
          </cell>
        </row>
        <row r="4032">
          <cell r="I4032">
            <v>281.02</v>
          </cell>
        </row>
        <row r="4033">
          <cell r="I4033">
            <v>54.5</v>
          </cell>
        </row>
        <row r="4034">
          <cell r="I4034">
            <v>34.24</v>
          </cell>
        </row>
        <row r="4035">
          <cell r="I4035">
            <v>66.23</v>
          </cell>
        </row>
        <row r="4036">
          <cell r="I4036">
            <v>83.47</v>
          </cell>
        </row>
        <row r="4037">
          <cell r="I4037">
            <v>35.92</v>
          </cell>
        </row>
        <row r="4038">
          <cell r="I4038">
            <v>63.96</v>
          </cell>
        </row>
        <row r="4039">
          <cell r="I4039">
            <v>38.68</v>
          </cell>
        </row>
        <row r="4040">
          <cell r="I4040">
            <v>0</v>
          </cell>
        </row>
        <row r="4041">
          <cell r="I4041">
            <v>19.34</v>
          </cell>
        </row>
        <row r="4042">
          <cell r="I4042">
            <v>19.34</v>
          </cell>
        </row>
        <row r="4043">
          <cell r="I4043">
            <v>19.34</v>
          </cell>
        </row>
        <row r="4044">
          <cell r="I4044">
            <v>39.6</v>
          </cell>
        </row>
        <row r="4045">
          <cell r="I4045">
            <v>851.49</v>
          </cell>
        </row>
        <row r="4046">
          <cell r="I4046">
            <v>125.92</v>
          </cell>
        </row>
        <row r="4047">
          <cell r="I4047">
            <v>93.39</v>
          </cell>
        </row>
        <row r="4048">
          <cell r="I4048">
            <v>288.08</v>
          </cell>
        </row>
        <row r="4049">
          <cell r="I4049">
            <v>355.43</v>
          </cell>
        </row>
        <row r="4050">
          <cell r="I4050">
            <v>296.75</v>
          </cell>
        </row>
        <row r="4051">
          <cell r="I4051">
            <v>238.85</v>
          </cell>
        </row>
        <row r="4052">
          <cell r="I4052">
            <v>106.79</v>
          </cell>
        </row>
        <row r="4053">
          <cell r="I4053">
            <v>32.51</v>
          </cell>
        </row>
        <row r="4054">
          <cell r="I4054">
            <v>46.62</v>
          </cell>
        </row>
        <row r="4055">
          <cell r="I4055">
            <v>39.5</v>
          </cell>
        </row>
        <row r="4056">
          <cell r="I4056">
            <v>32.729999999999997</v>
          </cell>
        </row>
        <row r="4057">
          <cell r="I4057">
            <v>42.78</v>
          </cell>
        </row>
        <row r="4058">
          <cell r="I4058">
            <v>57.37</v>
          </cell>
        </row>
        <row r="4059">
          <cell r="I4059">
            <v>38.47</v>
          </cell>
        </row>
        <row r="4060">
          <cell r="I4060">
            <v>106.67</v>
          </cell>
        </row>
        <row r="4061">
          <cell r="I4061">
            <v>0</v>
          </cell>
        </row>
        <row r="4062">
          <cell r="I4062">
            <v>0</v>
          </cell>
        </row>
        <row r="4063">
          <cell r="I4063">
            <v>45.92</v>
          </cell>
        </row>
        <row r="4064">
          <cell r="I4064">
            <v>0</v>
          </cell>
        </row>
        <row r="4065">
          <cell r="I4065">
            <v>4</v>
          </cell>
        </row>
        <row r="4066">
          <cell r="I4066">
            <v>8.17</v>
          </cell>
        </row>
        <row r="4067">
          <cell r="I4067">
            <v>131.55000000000001</v>
          </cell>
        </row>
        <row r="4068">
          <cell r="I4068">
            <v>294.07</v>
          </cell>
        </row>
        <row r="4069">
          <cell r="I4069">
            <v>119.64</v>
          </cell>
        </row>
        <row r="4070">
          <cell r="I4070">
            <v>10</v>
          </cell>
        </row>
        <row r="4071">
          <cell r="I4071">
            <v>7.69</v>
          </cell>
        </row>
        <row r="4072">
          <cell r="I4072">
            <v>11.42</v>
          </cell>
        </row>
        <row r="4073">
          <cell r="I4073">
            <v>15.31</v>
          </cell>
        </row>
        <row r="4074">
          <cell r="I4074">
            <v>104.22</v>
          </cell>
        </row>
        <row r="4075">
          <cell r="I4075">
            <v>269.48</v>
          </cell>
        </row>
        <row r="4076">
          <cell r="I4076">
            <v>387.8</v>
          </cell>
        </row>
        <row r="4077">
          <cell r="I4077">
            <v>66.78</v>
          </cell>
        </row>
        <row r="4078">
          <cell r="I4078">
            <v>0</v>
          </cell>
        </row>
        <row r="4079">
          <cell r="I4079">
            <v>0</v>
          </cell>
        </row>
        <row r="4080">
          <cell r="I4080">
            <v>0</v>
          </cell>
        </row>
        <row r="4081">
          <cell r="I4081">
            <v>0</v>
          </cell>
        </row>
        <row r="4082">
          <cell r="I4082">
            <v>0</v>
          </cell>
        </row>
        <row r="4083">
          <cell r="I4083">
            <v>0</v>
          </cell>
        </row>
        <row r="4084">
          <cell r="I4084">
            <v>0</v>
          </cell>
        </row>
        <row r="4085">
          <cell r="I4085">
            <v>0</v>
          </cell>
        </row>
        <row r="4086">
          <cell r="I4086">
            <v>0</v>
          </cell>
        </row>
        <row r="4087">
          <cell r="I4087">
            <v>0</v>
          </cell>
        </row>
        <row r="4088">
          <cell r="I4088">
            <v>0</v>
          </cell>
        </row>
        <row r="4089">
          <cell r="I4089">
            <v>0</v>
          </cell>
        </row>
        <row r="4090">
          <cell r="I4090">
            <v>0</v>
          </cell>
        </row>
        <row r="4091">
          <cell r="I4091">
            <v>0</v>
          </cell>
        </row>
        <row r="4092">
          <cell r="I4092">
            <v>0</v>
          </cell>
        </row>
        <row r="4093">
          <cell r="I4093">
            <v>0</v>
          </cell>
        </row>
        <row r="4094">
          <cell r="I4094">
            <v>0</v>
          </cell>
        </row>
        <row r="4095">
          <cell r="I4095">
            <v>0</v>
          </cell>
        </row>
        <row r="4096">
          <cell r="I4096">
            <v>0</v>
          </cell>
        </row>
        <row r="4097">
          <cell r="I4097">
            <v>0</v>
          </cell>
        </row>
        <row r="4098">
          <cell r="I4098">
            <v>0</v>
          </cell>
        </row>
        <row r="4099">
          <cell r="I4099">
            <v>0</v>
          </cell>
        </row>
        <row r="4100">
          <cell r="I4100">
            <v>0</v>
          </cell>
        </row>
        <row r="4101">
          <cell r="I4101">
            <v>0</v>
          </cell>
        </row>
        <row r="4102">
          <cell r="I4102">
            <v>0</v>
          </cell>
        </row>
        <row r="4103">
          <cell r="I4103">
            <v>0</v>
          </cell>
        </row>
        <row r="4104">
          <cell r="I4104">
            <v>0</v>
          </cell>
        </row>
        <row r="4105">
          <cell r="I4105">
            <v>0</v>
          </cell>
        </row>
        <row r="4106">
          <cell r="I4106">
            <v>0</v>
          </cell>
        </row>
        <row r="4107">
          <cell r="I4107">
            <v>0</v>
          </cell>
        </row>
        <row r="4108">
          <cell r="I4108">
            <v>0</v>
          </cell>
        </row>
        <row r="4109">
          <cell r="I4109">
            <v>0</v>
          </cell>
        </row>
        <row r="4110">
          <cell r="I4110">
            <v>0</v>
          </cell>
        </row>
        <row r="4111">
          <cell r="I4111">
            <v>0</v>
          </cell>
        </row>
        <row r="4112">
          <cell r="I4112">
            <v>0</v>
          </cell>
        </row>
        <row r="4113">
          <cell r="I4113">
            <v>0</v>
          </cell>
        </row>
        <row r="4114">
          <cell r="I4114">
            <v>0</v>
          </cell>
        </row>
        <row r="4115">
          <cell r="I4115">
            <v>0</v>
          </cell>
        </row>
        <row r="4116">
          <cell r="I4116">
            <v>0</v>
          </cell>
        </row>
        <row r="4117">
          <cell r="I4117">
            <v>0</v>
          </cell>
        </row>
        <row r="4118">
          <cell r="I4118">
            <v>0</v>
          </cell>
        </row>
        <row r="4119">
          <cell r="I4119">
            <v>0</v>
          </cell>
        </row>
        <row r="4120">
          <cell r="I4120">
            <v>0</v>
          </cell>
        </row>
        <row r="4121">
          <cell r="I4121">
            <v>0</v>
          </cell>
        </row>
        <row r="4122">
          <cell r="I4122">
            <v>0</v>
          </cell>
        </row>
        <row r="4123">
          <cell r="I4123">
            <v>0</v>
          </cell>
        </row>
        <row r="4124">
          <cell r="I4124">
            <v>0</v>
          </cell>
        </row>
        <row r="4125">
          <cell r="I4125">
            <v>0</v>
          </cell>
        </row>
        <row r="4126">
          <cell r="I4126">
            <v>0</v>
          </cell>
        </row>
        <row r="4127">
          <cell r="I4127">
            <v>0</v>
          </cell>
        </row>
        <row r="4128">
          <cell r="I4128">
            <v>0</v>
          </cell>
        </row>
        <row r="4129">
          <cell r="I4129">
            <v>0</v>
          </cell>
        </row>
        <row r="4130">
          <cell r="I4130">
            <v>0</v>
          </cell>
        </row>
        <row r="4131">
          <cell r="I4131">
            <v>0</v>
          </cell>
        </row>
        <row r="4132">
          <cell r="I4132">
            <v>0</v>
          </cell>
        </row>
        <row r="4133">
          <cell r="I4133">
            <v>0</v>
          </cell>
        </row>
        <row r="4134">
          <cell r="I4134">
            <v>0</v>
          </cell>
        </row>
        <row r="4135">
          <cell r="I4135">
            <v>0</v>
          </cell>
        </row>
        <row r="4136">
          <cell r="I4136">
            <v>0</v>
          </cell>
        </row>
        <row r="4137">
          <cell r="I4137">
            <v>0</v>
          </cell>
        </row>
        <row r="4138">
          <cell r="I4138">
            <v>0</v>
          </cell>
        </row>
        <row r="4139">
          <cell r="I4139">
            <v>0</v>
          </cell>
        </row>
        <row r="4140">
          <cell r="I4140">
            <v>0</v>
          </cell>
        </row>
        <row r="4141">
          <cell r="I4141">
            <v>7669.25</v>
          </cell>
        </row>
        <row r="4142">
          <cell r="I4142">
            <v>0</v>
          </cell>
        </row>
        <row r="4143">
          <cell r="I4143">
            <v>0</v>
          </cell>
        </row>
        <row r="4144">
          <cell r="I4144">
            <v>0</v>
          </cell>
        </row>
        <row r="4145">
          <cell r="I4145">
            <v>12530.14</v>
          </cell>
        </row>
        <row r="4146">
          <cell r="I4146">
            <v>712.89</v>
          </cell>
        </row>
        <row r="4147">
          <cell r="I4147">
            <v>796.85</v>
          </cell>
        </row>
        <row r="4148">
          <cell r="I4148">
            <v>234.16</v>
          </cell>
        </row>
        <row r="4149">
          <cell r="I4149">
            <v>226.27</v>
          </cell>
        </row>
        <row r="4150">
          <cell r="I4150">
            <v>1318.38</v>
          </cell>
        </row>
        <row r="4151">
          <cell r="I4151">
            <v>1197.4000000000001</v>
          </cell>
        </row>
        <row r="4152">
          <cell r="I4152">
            <v>2613.9299999999998</v>
          </cell>
        </row>
        <row r="4153">
          <cell r="I4153">
            <v>82.38</v>
          </cell>
        </row>
        <row r="4154">
          <cell r="I4154">
            <v>10.9</v>
          </cell>
        </row>
        <row r="4155">
          <cell r="I4155">
            <v>19224.849999999999</v>
          </cell>
        </row>
        <row r="4156">
          <cell r="I4156">
            <v>0</v>
          </cell>
        </row>
        <row r="4157">
          <cell r="I4157">
            <v>246.05</v>
          </cell>
        </row>
        <row r="4158">
          <cell r="I4158">
            <v>521.01</v>
          </cell>
        </row>
        <row r="4159">
          <cell r="I4159">
            <v>1478.72</v>
          </cell>
        </row>
        <row r="4160">
          <cell r="I4160">
            <v>2818.13</v>
          </cell>
        </row>
        <row r="4161">
          <cell r="I4161">
            <v>0</v>
          </cell>
        </row>
        <row r="4162">
          <cell r="I4162">
            <v>56.73</v>
          </cell>
        </row>
        <row r="4163">
          <cell r="I4163">
            <v>289.79000000000002</v>
          </cell>
        </row>
        <row r="4164">
          <cell r="I4164">
            <v>129.02000000000001</v>
          </cell>
        </row>
        <row r="4165">
          <cell r="I4165">
            <v>905.64</v>
          </cell>
        </row>
        <row r="4166">
          <cell r="I4166">
            <v>842.02</v>
          </cell>
        </row>
        <row r="4167">
          <cell r="I4167">
            <v>449.9</v>
          </cell>
        </row>
        <row r="4168">
          <cell r="I4168">
            <v>0</v>
          </cell>
        </row>
        <row r="4169">
          <cell r="I4169">
            <v>46.86</v>
          </cell>
        </row>
        <row r="4170">
          <cell r="I4170">
            <v>0</v>
          </cell>
        </row>
        <row r="4171">
          <cell r="I4171">
            <v>0</v>
          </cell>
        </row>
        <row r="4172">
          <cell r="I4172">
            <v>0</v>
          </cell>
        </row>
        <row r="4173">
          <cell r="I4173">
            <v>0</v>
          </cell>
        </row>
        <row r="4174">
          <cell r="I4174">
            <v>6199.4</v>
          </cell>
        </row>
        <row r="4175">
          <cell r="I4175">
            <v>16123.74</v>
          </cell>
        </row>
        <row r="4176">
          <cell r="I4176">
            <v>14902.71</v>
          </cell>
        </row>
        <row r="4177">
          <cell r="I4177">
            <v>2135.2600000000002</v>
          </cell>
        </row>
        <row r="4178">
          <cell r="I4178">
            <v>1593.16</v>
          </cell>
        </row>
        <row r="4179">
          <cell r="I4179">
            <v>1376.37</v>
          </cell>
        </row>
        <row r="4180">
          <cell r="I4180">
            <v>996.05</v>
          </cell>
        </row>
        <row r="4181">
          <cell r="I4181">
            <v>2624.34</v>
          </cell>
        </row>
        <row r="4182">
          <cell r="I4182">
            <v>73.69</v>
          </cell>
        </row>
        <row r="4183">
          <cell r="I4183">
            <v>10.9</v>
          </cell>
        </row>
        <row r="4184">
          <cell r="I4184">
            <v>40532.81</v>
          </cell>
        </row>
        <row r="4185">
          <cell r="I4185">
            <v>965.98</v>
          </cell>
        </row>
        <row r="4186">
          <cell r="I4186">
            <v>413.54</v>
          </cell>
        </row>
        <row r="4187">
          <cell r="I4187">
            <v>0</v>
          </cell>
        </row>
        <row r="4188">
          <cell r="I4188">
            <v>3077.27</v>
          </cell>
        </row>
        <row r="4189">
          <cell r="I4189">
            <v>62.95</v>
          </cell>
        </row>
        <row r="4190">
          <cell r="I4190">
            <v>76.56</v>
          </cell>
        </row>
        <row r="4191">
          <cell r="I4191">
            <v>269.58</v>
          </cell>
        </row>
        <row r="4192">
          <cell r="I4192">
            <v>16.68</v>
          </cell>
        </row>
        <row r="4193">
          <cell r="I4193">
            <v>0</v>
          </cell>
        </row>
        <row r="4194">
          <cell r="I4194">
            <v>1844.61</v>
          </cell>
        </row>
        <row r="4195">
          <cell r="I4195">
            <v>15.8</v>
          </cell>
        </row>
        <row r="4196">
          <cell r="I4196">
            <v>51.22</v>
          </cell>
        </row>
        <row r="4197">
          <cell r="I4197">
            <v>13.74</v>
          </cell>
        </row>
        <row r="4198">
          <cell r="I4198">
            <v>0</v>
          </cell>
        </row>
        <row r="4199">
          <cell r="I4199">
            <v>86.12</v>
          </cell>
        </row>
        <row r="4200">
          <cell r="I4200">
            <v>414.45</v>
          </cell>
        </row>
        <row r="4201">
          <cell r="I4201">
            <v>0</v>
          </cell>
        </row>
        <row r="4202">
          <cell r="I4202">
            <v>262.89</v>
          </cell>
        </row>
        <row r="4203">
          <cell r="I4203">
            <v>0</v>
          </cell>
        </row>
        <row r="4204">
          <cell r="I4204">
            <v>2088.38</v>
          </cell>
        </row>
        <row r="4205">
          <cell r="I4205">
            <v>579.61</v>
          </cell>
        </row>
        <row r="4206">
          <cell r="I4206">
            <v>2226.33</v>
          </cell>
        </row>
        <row r="4207">
          <cell r="I4207">
            <v>25.56</v>
          </cell>
        </row>
        <row r="4208">
          <cell r="I4208">
            <v>2613.9299999999998</v>
          </cell>
        </row>
        <row r="4209">
          <cell r="I4209">
            <v>90.13</v>
          </cell>
        </row>
        <row r="4210">
          <cell r="I4210">
            <v>3.76</v>
          </cell>
        </row>
        <row r="4211">
          <cell r="I4211">
            <v>158.07</v>
          </cell>
        </row>
        <row r="4212">
          <cell r="I4212">
            <v>0</v>
          </cell>
        </row>
        <row r="4213">
          <cell r="I4213">
            <v>10.9</v>
          </cell>
        </row>
        <row r="4214">
          <cell r="I4214">
            <v>17148.080000000002</v>
          </cell>
        </row>
        <row r="4215">
          <cell r="I4215">
            <v>603.1</v>
          </cell>
        </row>
        <row r="4216">
          <cell r="I4216">
            <v>3081.95</v>
          </cell>
        </row>
        <row r="4217">
          <cell r="I4217">
            <v>0</v>
          </cell>
        </row>
        <row r="4218">
          <cell r="I4218">
            <v>21.6</v>
          </cell>
        </row>
        <row r="4219">
          <cell r="I4219">
            <v>308.08</v>
          </cell>
        </row>
        <row r="4220">
          <cell r="I4220">
            <v>16.68</v>
          </cell>
        </row>
        <row r="4221">
          <cell r="I4221">
            <v>0</v>
          </cell>
        </row>
        <row r="4222">
          <cell r="I4222">
            <v>1848.03</v>
          </cell>
        </row>
        <row r="4223">
          <cell r="I4223">
            <v>107.96</v>
          </cell>
        </row>
        <row r="4224">
          <cell r="I4224">
            <v>5.99</v>
          </cell>
        </row>
        <row r="4225">
          <cell r="I4225">
            <v>166.66</v>
          </cell>
        </row>
        <row r="4226">
          <cell r="I4226">
            <v>0</v>
          </cell>
        </row>
        <row r="4227">
          <cell r="I4227">
            <v>0</v>
          </cell>
        </row>
        <row r="4228">
          <cell r="I4228">
            <v>0</v>
          </cell>
        </row>
        <row r="4229">
          <cell r="I4229">
            <v>15128.62</v>
          </cell>
        </row>
        <row r="4230">
          <cell r="I4230">
            <v>12364.52</v>
          </cell>
        </row>
        <row r="4231">
          <cell r="I4231">
            <v>9836.39</v>
          </cell>
        </row>
        <row r="4232">
          <cell r="I4232">
            <v>111.55</v>
          </cell>
        </row>
        <row r="4233">
          <cell r="I4233">
            <v>1238.55</v>
          </cell>
        </row>
        <row r="4234">
          <cell r="I4234">
            <v>1331.38</v>
          </cell>
        </row>
        <row r="4235">
          <cell r="I4235">
            <v>2616.39</v>
          </cell>
        </row>
        <row r="4236">
          <cell r="I4236">
            <v>408.8</v>
          </cell>
        </row>
        <row r="4237">
          <cell r="I4237">
            <v>1192.52</v>
          </cell>
        </row>
        <row r="4238">
          <cell r="I4238">
            <v>40532.81</v>
          </cell>
        </row>
        <row r="4239">
          <cell r="I4239">
            <v>1128.69</v>
          </cell>
        </row>
        <row r="4240">
          <cell r="I4240">
            <v>379.39</v>
          </cell>
        </row>
        <row r="4241">
          <cell r="I4241">
            <v>776.67</v>
          </cell>
        </row>
        <row r="4242">
          <cell r="I4242">
            <v>0</v>
          </cell>
        </row>
        <row r="4243">
          <cell r="I4243">
            <v>1.74</v>
          </cell>
        </row>
        <row r="4244">
          <cell r="I4244">
            <v>13.76</v>
          </cell>
        </row>
        <row r="4245">
          <cell r="I4245">
            <v>16.68</v>
          </cell>
        </row>
        <row r="4246">
          <cell r="I4246">
            <v>0</v>
          </cell>
        </row>
        <row r="4247">
          <cell r="I4247">
            <v>126.03</v>
          </cell>
        </row>
        <row r="4248">
          <cell r="I4248">
            <v>40.31</v>
          </cell>
        </row>
        <row r="4249">
          <cell r="I4249">
            <v>32.31</v>
          </cell>
        </row>
        <row r="4250">
          <cell r="I4250">
            <v>319.32</v>
          </cell>
        </row>
        <row r="4251">
          <cell r="I4251">
            <v>538.57000000000005</v>
          </cell>
        </row>
        <row r="4252">
          <cell r="I4252">
            <v>480.71</v>
          </cell>
        </row>
        <row r="4253">
          <cell r="I4253">
            <v>56.15</v>
          </cell>
        </row>
        <row r="4254">
          <cell r="I4254">
            <v>1892.29</v>
          </cell>
        </row>
        <row r="4255">
          <cell r="I4255">
            <v>32.03</v>
          </cell>
        </row>
        <row r="4256">
          <cell r="I4256">
            <v>179.82</v>
          </cell>
        </row>
        <row r="4257">
          <cell r="I4257">
            <v>14081.66</v>
          </cell>
        </row>
        <row r="4258">
          <cell r="I4258">
            <v>371.87</v>
          </cell>
        </row>
        <row r="4259">
          <cell r="I4259">
            <v>427.94</v>
          </cell>
        </row>
        <row r="4260">
          <cell r="I4260">
            <v>188.84</v>
          </cell>
        </row>
        <row r="4261">
          <cell r="I4261">
            <v>189.02</v>
          </cell>
        </row>
        <row r="4262">
          <cell r="I4262">
            <v>5744.69</v>
          </cell>
        </row>
        <row r="4263">
          <cell r="I4263">
            <v>3619.14</v>
          </cell>
        </row>
        <row r="4264">
          <cell r="I4264">
            <v>245.75</v>
          </cell>
        </row>
        <row r="4265">
          <cell r="I4265">
            <v>237.89</v>
          </cell>
        </row>
        <row r="4266">
          <cell r="I4266">
            <v>990.38</v>
          </cell>
        </row>
        <row r="4267">
          <cell r="I4267">
            <v>1276.25</v>
          </cell>
        </row>
        <row r="4268">
          <cell r="I4268">
            <v>117.15</v>
          </cell>
        </row>
        <row r="4269">
          <cell r="I4269">
            <v>56.82</v>
          </cell>
        </row>
        <row r="4270">
          <cell r="I4270">
            <v>16.8</v>
          </cell>
        </row>
        <row r="4271">
          <cell r="I4271">
            <v>277.02999999999997</v>
          </cell>
        </row>
        <row r="4272">
          <cell r="I4272">
            <v>215.33</v>
          </cell>
        </row>
        <row r="4273">
          <cell r="I4273">
            <v>113.8</v>
          </cell>
        </row>
        <row r="4274">
          <cell r="I4274">
            <v>558.34</v>
          </cell>
        </row>
        <row r="4275">
          <cell r="I4275">
            <v>249.94</v>
          </cell>
        </row>
        <row r="4276">
          <cell r="I4276">
            <v>740.18</v>
          </cell>
        </row>
        <row r="4277">
          <cell r="I4277">
            <v>2605.6799999999998</v>
          </cell>
        </row>
        <row r="4278">
          <cell r="I4278">
            <v>2182.71</v>
          </cell>
        </row>
        <row r="4279">
          <cell r="I4279">
            <v>354.06</v>
          </cell>
        </row>
        <row r="4280">
          <cell r="I4280">
            <v>0</v>
          </cell>
        </row>
        <row r="4281">
          <cell r="I4281">
            <v>7863.08</v>
          </cell>
        </row>
        <row r="4282">
          <cell r="I4282">
            <v>6.64</v>
          </cell>
        </row>
        <row r="4283">
          <cell r="I4283">
            <v>7130.87</v>
          </cell>
        </row>
        <row r="4284">
          <cell r="I4284">
            <v>7084.33</v>
          </cell>
        </row>
        <row r="4285">
          <cell r="I4285">
            <v>26.48</v>
          </cell>
        </row>
        <row r="4286">
          <cell r="I4286">
            <v>482.02</v>
          </cell>
        </row>
        <row r="4287">
          <cell r="I4287">
            <v>1007.53</v>
          </cell>
        </row>
        <row r="4288">
          <cell r="I4288">
            <v>728.91</v>
          </cell>
        </row>
        <row r="4289">
          <cell r="I4289">
            <v>0</v>
          </cell>
        </row>
        <row r="4290">
          <cell r="I4290">
            <v>0</v>
          </cell>
        </row>
        <row r="4291">
          <cell r="I4291">
            <v>0</v>
          </cell>
        </row>
        <row r="4292">
          <cell r="I4292">
            <v>0</v>
          </cell>
        </row>
        <row r="4293">
          <cell r="I4293">
            <v>0</v>
          </cell>
        </row>
        <row r="4294">
          <cell r="I4294">
            <v>0</v>
          </cell>
        </row>
        <row r="4295">
          <cell r="I4295">
            <v>0</v>
          </cell>
        </row>
        <row r="4296">
          <cell r="I4296">
            <v>0</v>
          </cell>
        </row>
        <row r="4297">
          <cell r="I4297">
            <v>0</v>
          </cell>
        </row>
        <row r="4298">
          <cell r="I4298">
            <v>0</v>
          </cell>
        </row>
        <row r="4299">
          <cell r="I4299">
            <v>0</v>
          </cell>
        </row>
        <row r="4300">
          <cell r="I4300">
            <v>0</v>
          </cell>
        </row>
        <row r="4301">
          <cell r="I4301">
            <v>0</v>
          </cell>
        </row>
        <row r="4302">
          <cell r="I4302">
            <v>0</v>
          </cell>
        </row>
        <row r="4303">
          <cell r="I4303">
            <v>0</v>
          </cell>
        </row>
        <row r="4304">
          <cell r="I4304">
            <v>0</v>
          </cell>
        </row>
        <row r="4305">
          <cell r="I4305">
            <v>0</v>
          </cell>
        </row>
        <row r="4306">
          <cell r="I4306">
            <v>0</v>
          </cell>
        </row>
        <row r="4307">
          <cell r="I4307">
            <v>0</v>
          </cell>
        </row>
        <row r="4308">
          <cell r="I4308">
            <v>0</v>
          </cell>
        </row>
        <row r="4309">
          <cell r="I4309">
            <v>0</v>
          </cell>
        </row>
        <row r="4310">
          <cell r="I4310">
            <v>0</v>
          </cell>
        </row>
        <row r="4311">
          <cell r="I4311">
            <v>0</v>
          </cell>
        </row>
        <row r="4312">
          <cell r="I4312">
            <v>0</v>
          </cell>
        </row>
        <row r="4313">
          <cell r="I4313">
            <v>0</v>
          </cell>
        </row>
        <row r="4314">
          <cell r="I4314">
            <v>0</v>
          </cell>
        </row>
        <row r="4315">
          <cell r="I4315">
            <v>0</v>
          </cell>
        </row>
        <row r="4316">
          <cell r="I4316">
            <v>0</v>
          </cell>
        </row>
        <row r="4317">
          <cell r="I4317">
            <v>0</v>
          </cell>
        </row>
        <row r="4318">
          <cell r="I4318">
            <v>0</v>
          </cell>
        </row>
        <row r="4319">
          <cell r="I4319">
            <v>1196.17</v>
          </cell>
        </row>
        <row r="4320">
          <cell r="I4320">
            <v>0</v>
          </cell>
        </row>
        <row r="4321">
          <cell r="I4321">
            <v>0</v>
          </cell>
        </row>
        <row r="4322">
          <cell r="I4322">
            <v>0</v>
          </cell>
        </row>
        <row r="4323">
          <cell r="I4323">
            <v>4.9800000000000004</v>
          </cell>
        </row>
        <row r="4324">
          <cell r="I4324">
            <v>0</v>
          </cell>
        </row>
        <row r="4325">
          <cell r="I4325">
            <v>0</v>
          </cell>
        </row>
        <row r="4326">
          <cell r="I4326">
            <v>2.2400000000000002</v>
          </cell>
        </row>
        <row r="4327">
          <cell r="I4327">
            <v>0</v>
          </cell>
        </row>
        <row r="4328">
          <cell r="I4328">
            <v>0</v>
          </cell>
        </row>
        <row r="4329">
          <cell r="I4329">
            <v>1140.1300000000001</v>
          </cell>
        </row>
        <row r="4330">
          <cell r="I4330">
            <v>119.53</v>
          </cell>
        </row>
        <row r="4331">
          <cell r="I4331">
            <v>0</v>
          </cell>
        </row>
        <row r="4332">
          <cell r="I4332">
            <v>0</v>
          </cell>
        </row>
        <row r="4333">
          <cell r="I4333">
            <v>0</v>
          </cell>
        </row>
        <row r="4334">
          <cell r="I4334">
            <v>0</v>
          </cell>
        </row>
        <row r="4335">
          <cell r="I4335">
            <v>0</v>
          </cell>
        </row>
        <row r="4336">
          <cell r="I4336">
            <v>0</v>
          </cell>
        </row>
        <row r="4337">
          <cell r="I4337">
            <v>0</v>
          </cell>
        </row>
        <row r="4338">
          <cell r="I4338">
            <v>0</v>
          </cell>
        </row>
        <row r="4339">
          <cell r="I4339">
            <v>0</v>
          </cell>
        </row>
        <row r="4340">
          <cell r="I4340">
            <v>0</v>
          </cell>
        </row>
        <row r="4341">
          <cell r="I4341">
            <v>0</v>
          </cell>
        </row>
        <row r="4342">
          <cell r="I4342">
            <v>0</v>
          </cell>
        </row>
        <row r="4343">
          <cell r="I4343">
            <v>0</v>
          </cell>
        </row>
        <row r="4344">
          <cell r="I4344">
            <v>0</v>
          </cell>
        </row>
        <row r="4345">
          <cell r="I4345">
            <v>0</v>
          </cell>
        </row>
        <row r="4346">
          <cell r="I4346">
            <v>0</v>
          </cell>
        </row>
        <row r="4347">
          <cell r="I4347">
            <v>0</v>
          </cell>
        </row>
        <row r="4348">
          <cell r="I4348">
            <v>0</v>
          </cell>
        </row>
        <row r="4349">
          <cell r="I4349">
            <v>0</v>
          </cell>
        </row>
        <row r="4350">
          <cell r="I4350">
            <v>0</v>
          </cell>
        </row>
        <row r="4351">
          <cell r="I4351">
            <v>0</v>
          </cell>
        </row>
        <row r="4352">
          <cell r="I4352">
            <v>0</v>
          </cell>
        </row>
        <row r="4353">
          <cell r="I4353">
            <v>0</v>
          </cell>
        </row>
        <row r="4354">
          <cell r="I4354">
            <v>0</v>
          </cell>
        </row>
        <row r="4355">
          <cell r="I4355">
            <v>0</v>
          </cell>
        </row>
        <row r="4356">
          <cell r="I4356">
            <v>0</v>
          </cell>
        </row>
        <row r="4357">
          <cell r="I4357">
            <v>0</v>
          </cell>
        </row>
        <row r="4358">
          <cell r="I4358">
            <v>0</v>
          </cell>
        </row>
        <row r="4359">
          <cell r="I4359">
            <v>0</v>
          </cell>
        </row>
        <row r="4360">
          <cell r="I4360">
            <v>0</v>
          </cell>
        </row>
        <row r="4361">
          <cell r="I4361">
            <v>0</v>
          </cell>
        </row>
        <row r="4362">
          <cell r="I4362">
            <v>0</v>
          </cell>
        </row>
        <row r="4363">
          <cell r="I4363">
            <v>0</v>
          </cell>
        </row>
        <row r="4364">
          <cell r="I4364">
            <v>0</v>
          </cell>
        </row>
        <row r="4365">
          <cell r="I4365">
            <v>0</v>
          </cell>
        </row>
        <row r="4366">
          <cell r="I4366">
            <v>0</v>
          </cell>
        </row>
        <row r="4367">
          <cell r="I4367">
            <v>0</v>
          </cell>
        </row>
        <row r="4368">
          <cell r="I4368">
            <v>0</v>
          </cell>
        </row>
        <row r="4369">
          <cell r="I4369">
            <v>0</v>
          </cell>
        </row>
        <row r="4370">
          <cell r="I4370">
            <v>0</v>
          </cell>
        </row>
        <row r="4371">
          <cell r="I4371">
            <v>0</v>
          </cell>
        </row>
        <row r="4372">
          <cell r="I4372">
            <v>0</v>
          </cell>
        </row>
        <row r="4373">
          <cell r="I4373">
            <v>0</v>
          </cell>
        </row>
        <row r="4374">
          <cell r="I4374">
            <v>0</v>
          </cell>
        </row>
        <row r="4375">
          <cell r="I4375">
            <v>0</v>
          </cell>
        </row>
        <row r="4376">
          <cell r="I4376">
            <v>0</v>
          </cell>
        </row>
        <row r="4377">
          <cell r="I4377">
            <v>0</v>
          </cell>
        </row>
        <row r="4378">
          <cell r="I4378">
            <v>0</v>
          </cell>
        </row>
        <row r="4379">
          <cell r="I4379">
            <v>0</v>
          </cell>
        </row>
        <row r="4380">
          <cell r="I4380">
            <v>0</v>
          </cell>
        </row>
        <row r="4381">
          <cell r="I4381">
            <v>0</v>
          </cell>
        </row>
        <row r="4382">
          <cell r="I4382">
            <v>0</v>
          </cell>
        </row>
        <row r="4383">
          <cell r="I4383">
            <v>0</v>
          </cell>
        </row>
        <row r="4384">
          <cell r="I4384">
            <v>0</v>
          </cell>
        </row>
        <row r="4385">
          <cell r="I4385">
            <v>0</v>
          </cell>
        </row>
        <row r="4386">
          <cell r="I4386">
            <v>0</v>
          </cell>
        </row>
        <row r="4387">
          <cell r="I4387">
            <v>0</v>
          </cell>
        </row>
        <row r="4388">
          <cell r="I4388">
            <v>0</v>
          </cell>
        </row>
        <row r="4389">
          <cell r="I4389">
            <v>0</v>
          </cell>
        </row>
        <row r="4390">
          <cell r="I4390">
            <v>0</v>
          </cell>
        </row>
        <row r="4391">
          <cell r="I4391">
            <v>0</v>
          </cell>
        </row>
        <row r="4392">
          <cell r="I4392">
            <v>0</v>
          </cell>
        </row>
        <row r="4393">
          <cell r="I4393">
            <v>0</v>
          </cell>
        </row>
        <row r="4394">
          <cell r="I4394">
            <v>0</v>
          </cell>
        </row>
        <row r="4395">
          <cell r="I4395">
            <v>0</v>
          </cell>
        </row>
        <row r="4396">
          <cell r="I4396">
            <v>0</v>
          </cell>
        </row>
        <row r="4397">
          <cell r="I4397">
            <v>0</v>
          </cell>
        </row>
        <row r="4398">
          <cell r="I4398">
            <v>0</v>
          </cell>
        </row>
        <row r="4399">
          <cell r="I4399">
            <v>0</v>
          </cell>
        </row>
        <row r="4400">
          <cell r="I4400">
            <v>0</v>
          </cell>
        </row>
        <row r="4401">
          <cell r="I4401">
            <v>0</v>
          </cell>
        </row>
        <row r="4402">
          <cell r="I4402">
            <v>0</v>
          </cell>
        </row>
        <row r="4403">
          <cell r="I4403">
            <v>0</v>
          </cell>
        </row>
        <row r="4404">
          <cell r="I4404">
            <v>0</v>
          </cell>
        </row>
        <row r="4405">
          <cell r="I4405">
            <v>0</v>
          </cell>
        </row>
        <row r="4406">
          <cell r="I4406">
            <v>0</v>
          </cell>
        </row>
        <row r="4407">
          <cell r="I4407">
            <v>0</v>
          </cell>
        </row>
        <row r="4408">
          <cell r="I4408">
            <v>0</v>
          </cell>
        </row>
        <row r="4409">
          <cell r="I4409">
            <v>0</v>
          </cell>
        </row>
        <row r="4410">
          <cell r="I4410">
            <v>0</v>
          </cell>
        </row>
        <row r="4411">
          <cell r="I4411">
            <v>0</v>
          </cell>
        </row>
        <row r="4412">
          <cell r="I4412">
            <v>0</v>
          </cell>
        </row>
        <row r="4413">
          <cell r="I4413">
            <v>0</v>
          </cell>
        </row>
        <row r="4414">
          <cell r="I4414">
            <v>0</v>
          </cell>
        </row>
        <row r="4415">
          <cell r="I4415">
            <v>0</v>
          </cell>
        </row>
        <row r="4416">
          <cell r="I4416">
            <v>0</v>
          </cell>
        </row>
        <row r="4417">
          <cell r="I4417">
            <v>0</v>
          </cell>
        </row>
        <row r="4418">
          <cell r="I4418">
            <v>0</v>
          </cell>
        </row>
        <row r="4419">
          <cell r="I4419">
            <v>0</v>
          </cell>
        </row>
        <row r="4420">
          <cell r="I4420">
            <v>0</v>
          </cell>
        </row>
        <row r="4421">
          <cell r="I4421">
            <v>0</v>
          </cell>
        </row>
        <row r="4422">
          <cell r="I4422">
            <v>8088.52</v>
          </cell>
        </row>
        <row r="4423">
          <cell r="I4423">
            <v>24157.07</v>
          </cell>
        </row>
        <row r="4424">
          <cell r="I4424">
            <v>0</v>
          </cell>
        </row>
        <row r="4425">
          <cell r="I4425">
            <v>259296.35</v>
          </cell>
        </row>
        <row r="4426">
          <cell r="I4426">
            <v>0</v>
          </cell>
        </row>
        <row r="4427">
          <cell r="I4427">
            <v>0</v>
          </cell>
        </row>
        <row r="4428">
          <cell r="I4428">
            <v>0</v>
          </cell>
        </row>
        <row r="4429">
          <cell r="I4429">
            <v>0</v>
          </cell>
        </row>
        <row r="4430">
          <cell r="I4430">
            <v>0</v>
          </cell>
        </row>
        <row r="4431">
          <cell r="I4431">
            <v>39972.31</v>
          </cell>
        </row>
        <row r="4432">
          <cell r="I4432">
            <v>0</v>
          </cell>
        </row>
        <row r="4433">
          <cell r="I4433">
            <v>0</v>
          </cell>
        </row>
        <row r="4434">
          <cell r="I4434">
            <v>0</v>
          </cell>
        </row>
        <row r="4435">
          <cell r="I4435">
            <v>361078.65</v>
          </cell>
        </row>
        <row r="4436">
          <cell r="I4436">
            <v>0</v>
          </cell>
        </row>
        <row r="4437">
          <cell r="I4437">
            <v>0</v>
          </cell>
        </row>
        <row r="4438">
          <cell r="I4438">
            <v>0</v>
          </cell>
        </row>
        <row r="4439">
          <cell r="I4439">
            <v>0</v>
          </cell>
        </row>
        <row r="4440">
          <cell r="I4440">
            <v>0</v>
          </cell>
        </row>
        <row r="4441">
          <cell r="I4441">
            <v>0</v>
          </cell>
        </row>
        <row r="4442">
          <cell r="I4442">
            <v>0</v>
          </cell>
        </row>
        <row r="4443">
          <cell r="I4443">
            <v>0</v>
          </cell>
        </row>
        <row r="4444">
          <cell r="I4444">
            <v>0</v>
          </cell>
        </row>
        <row r="4445">
          <cell r="I4445">
            <v>190296.21</v>
          </cell>
        </row>
        <row r="4446">
          <cell r="I4446">
            <v>603172.78</v>
          </cell>
        </row>
        <row r="4447">
          <cell r="I4447">
            <v>0</v>
          </cell>
        </row>
        <row r="4448">
          <cell r="I4448">
            <v>0</v>
          </cell>
        </row>
        <row r="4449">
          <cell r="I4449">
            <v>0</v>
          </cell>
        </row>
        <row r="4450">
          <cell r="I4450">
            <v>0</v>
          </cell>
        </row>
        <row r="4451">
          <cell r="I4451">
            <v>0</v>
          </cell>
        </row>
        <row r="4452">
          <cell r="I4452">
            <v>0</v>
          </cell>
        </row>
        <row r="4453">
          <cell r="I4453">
            <v>0</v>
          </cell>
        </row>
        <row r="4454">
          <cell r="I4454">
            <v>0</v>
          </cell>
        </row>
        <row r="4455">
          <cell r="I4455">
            <v>0</v>
          </cell>
        </row>
        <row r="4456">
          <cell r="I4456">
            <v>0</v>
          </cell>
        </row>
        <row r="4457">
          <cell r="I4457">
            <v>0</v>
          </cell>
        </row>
        <row r="4458">
          <cell r="I4458">
            <v>0</v>
          </cell>
        </row>
        <row r="4459">
          <cell r="I4459">
            <v>0</v>
          </cell>
        </row>
        <row r="4460">
          <cell r="I4460">
            <v>0</v>
          </cell>
        </row>
        <row r="4461">
          <cell r="I4461">
            <v>0</v>
          </cell>
        </row>
        <row r="4462">
          <cell r="I4462">
            <v>0</v>
          </cell>
        </row>
        <row r="4463">
          <cell r="I4463">
            <v>0</v>
          </cell>
        </row>
        <row r="4464">
          <cell r="I4464">
            <v>0</v>
          </cell>
        </row>
        <row r="4465">
          <cell r="I4465">
            <v>0</v>
          </cell>
        </row>
        <row r="4466">
          <cell r="I4466">
            <v>0</v>
          </cell>
        </row>
        <row r="4467">
          <cell r="I4467">
            <v>0</v>
          </cell>
        </row>
        <row r="4468">
          <cell r="I4468">
            <v>0</v>
          </cell>
        </row>
        <row r="4469">
          <cell r="I4469">
            <v>0</v>
          </cell>
        </row>
        <row r="4470">
          <cell r="I4470">
            <v>0</v>
          </cell>
        </row>
        <row r="4471">
          <cell r="I4471">
            <v>0</v>
          </cell>
        </row>
        <row r="4472">
          <cell r="I4472">
            <v>0</v>
          </cell>
        </row>
        <row r="4473">
          <cell r="I4473">
            <v>0</v>
          </cell>
        </row>
        <row r="4474">
          <cell r="I4474">
            <v>0</v>
          </cell>
        </row>
        <row r="4475">
          <cell r="I4475">
            <v>0</v>
          </cell>
        </row>
        <row r="4476">
          <cell r="I4476">
            <v>0</v>
          </cell>
        </row>
        <row r="4477">
          <cell r="I4477">
            <v>0</v>
          </cell>
        </row>
        <row r="4478">
          <cell r="I4478">
            <v>0</v>
          </cell>
        </row>
        <row r="4479">
          <cell r="I4479">
            <v>0</v>
          </cell>
        </row>
        <row r="4480">
          <cell r="I4480">
            <v>0</v>
          </cell>
        </row>
        <row r="4481">
          <cell r="I4481">
            <v>0</v>
          </cell>
        </row>
        <row r="4482">
          <cell r="I4482">
            <v>0</v>
          </cell>
        </row>
        <row r="4483">
          <cell r="I4483">
            <v>0</v>
          </cell>
        </row>
        <row r="4484">
          <cell r="I4484">
            <v>0</v>
          </cell>
        </row>
        <row r="4485">
          <cell r="I4485">
            <v>0</v>
          </cell>
        </row>
        <row r="4486">
          <cell r="I4486">
            <v>0</v>
          </cell>
        </row>
        <row r="4487">
          <cell r="I4487">
            <v>0</v>
          </cell>
        </row>
        <row r="4488">
          <cell r="I4488">
            <v>0</v>
          </cell>
        </row>
        <row r="4489">
          <cell r="I4489">
            <v>0</v>
          </cell>
        </row>
        <row r="4490">
          <cell r="I4490">
            <v>0</v>
          </cell>
        </row>
        <row r="4491">
          <cell r="I4491">
            <v>0</v>
          </cell>
        </row>
        <row r="4492">
          <cell r="I4492">
            <v>0</v>
          </cell>
        </row>
        <row r="4493">
          <cell r="I4493">
            <v>0</v>
          </cell>
        </row>
        <row r="4494">
          <cell r="I4494">
            <v>0</v>
          </cell>
        </row>
        <row r="4495">
          <cell r="I4495">
            <v>0</v>
          </cell>
        </row>
        <row r="4496">
          <cell r="I4496">
            <v>0</v>
          </cell>
        </row>
        <row r="4497">
          <cell r="I4497">
            <v>0</v>
          </cell>
        </row>
        <row r="4498">
          <cell r="I4498">
            <v>0</v>
          </cell>
        </row>
        <row r="4499">
          <cell r="I4499">
            <v>0</v>
          </cell>
        </row>
        <row r="4500">
          <cell r="I4500">
            <v>0</v>
          </cell>
        </row>
        <row r="4501">
          <cell r="I4501">
            <v>0</v>
          </cell>
        </row>
        <row r="4502">
          <cell r="I4502">
            <v>0</v>
          </cell>
        </row>
        <row r="4503">
          <cell r="I4503">
            <v>0</v>
          </cell>
        </row>
        <row r="4504">
          <cell r="I4504">
            <v>0</v>
          </cell>
        </row>
        <row r="4505">
          <cell r="I4505">
            <v>0</v>
          </cell>
        </row>
        <row r="4506">
          <cell r="I4506">
            <v>0</v>
          </cell>
        </row>
        <row r="4507">
          <cell r="I4507">
            <v>0</v>
          </cell>
        </row>
        <row r="4508">
          <cell r="I4508">
            <v>0</v>
          </cell>
        </row>
        <row r="4509">
          <cell r="I4509">
            <v>0</v>
          </cell>
        </row>
        <row r="4510">
          <cell r="I4510">
            <v>0</v>
          </cell>
        </row>
        <row r="4511">
          <cell r="I4511">
            <v>0</v>
          </cell>
        </row>
        <row r="4512">
          <cell r="I4512">
            <v>0</v>
          </cell>
        </row>
        <row r="4513">
          <cell r="I4513">
            <v>0</v>
          </cell>
        </row>
        <row r="4514">
          <cell r="I4514">
            <v>0</v>
          </cell>
        </row>
        <row r="4515">
          <cell r="I4515">
            <v>0</v>
          </cell>
        </row>
        <row r="4516">
          <cell r="I4516">
            <v>74.38</v>
          </cell>
        </row>
        <row r="4517">
          <cell r="I4517">
            <v>0</v>
          </cell>
        </row>
        <row r="4518">
          <cell r="I4518">
            <v>0</v>
          </cell>
        </row>
        <row r="4519">
          <cell r="I4519">
            <v>0</v>
          </cell>
        </row>
        <row r="4520">
          <cell r="I4520">
            <v>0</v>
          </cell>
        </row>
        <row r="4521">
          <cell r="I4521">
            <v>0</v>
          </cell>
        </row>
        <row r="4522">
          <cell r="I4522">
            <v>0</v>
          </cell>
        </row>
        <row r="4523">
          <cell r="I4523">
            <v>9995.9500000000007</v>
          </cell>
        </row>
        <row r="4524">
          <cell r="I4524">
            <v>0</v>
          </cell>
        </row>
        <row r="4525">
          <cell r="I4525">
            <v>0</v>
          </cell>
        </row>
        <row r="4526">
          <cell r="I4526">
            <v>0</v>
          </cell>
        </row>
        <row r="4527">
          <cell r="I4527">
            <v>0</v>
          </cell>
        </row>
        <row r="4528">
          <cell r="I4528">
            <v>0</v>
          </cell>
        </row>
        <row r="4529">
          <cell r="I4529">
            <v>0</v>
          </cell>
        </row>
        <row r="4530">
          <cell r="I4530">
            <v>0</v>
          </cell>
        </row>
        <row r="4531">
          <cell r="I4531">
            <v>0</v>
          </cell>
        </row>
        <row r="4532">
          <cell r="I4532">
            <v>0</v>
          </cell>
        </row>
        <row r="4533">
          <cell r="I4533">
            <v>0</v>
          </cell>
        </row>
        <row r="4534">
          <cell r="I4534">
            <v>0</v>
          </cell>
        </row>
        <row r="4535">
          <cell r="I4535">
            <v>14113.77</v>
          </cell>
        </row>
        <row r="4536">
          <cell r="I4536">
            <v>0</v>
          </cell>
        </row>
        <row r="4537">
          <cell r="I4537">
            <v>27034.28</v>
          </cell>
        </row>
        <row r="4538">
          <cell r="I4538">
            <v>0</v>
          </cell>
        </row>
        <row r="4539">
          <cell r="I4539">
            <v>66231.59</v>
          </cell>
        </row>
        <row r="4540">
          <cell r="I4540">
            <v>2.91</v>
          </cell>
        </row>
        <row r="4541">
          <cell r="I4541">
            <v>0</v>
          </cell>
        </row>
        <row r="4542">
          <cell r="I4542">
            <v>1600664.12</v>
          </cell>
        </row>
        <row r="4543">
          <cell r="I4543">
            <v>0</v>
          </cell>
        </row>
        <row r="4544">
          <cell r="I4544">
            <v>0</v>
          </cell>
        </row>
        <row r="4545">
          <cell r="I4545">
            <v>0</v>
          </cell>
        </row>
        <row r="4546">
          <cell r="I4546">
            <v>0</v>
          </cell>
        </row>
        <row r="4547">
          <cell r="I4547">
            <v>0</v>
          </cell>
        </row>
        <row r="4548">
          <cell r="I4548">
            <v>0</v>
          </cell>
        </row>
        <row r="4549">
          <cell r="I4549">
            <v>0</v>
          </cell>
        </row>
        <row r="4550">
          <cell r="I4550">
            <v>0</v>
          </cell>
        </row>
        <row r="4551">
          <cell r="I4551">
            <v>0</v>
          </cell>
        </row>
        <row r="4552">
          <cell r="I4552">
            <v>0</v>
          </cell>
        </row>
        <row r="4553">
          <cell r="I4553">
            <v>0</v>
          </cell>
        </row>
        <row r="4554">
          <cell r="I4554">
            <v>0</v>
          </cell>
        </row>
        <row r="4555">
          <cell r="I4555">
            <v>0</v>
          </cell>
        </row>
        <row r="4556">
          <cell r="I4556">
            <v>0</v>
          </cell>
        </row>
        <row r="4557">
          <cell r="I4557">
            <v>0</v>
          </cell>
        </row>
        <row r="4558">
          <cell r="I4558">
            <v>0</v>
          </cell>
        </row>
        <row r="4559">
          <cell r="I4559">
            <v>0</v>
          </cell>
        </row>
        <row r="4560">
          <cell r="I4560">
            <v>0</v>
          </cell>
        </row>
        <row r="4561">
          <cell r="I4561">
            <v>0</v>
          </cell>
        </row>
        <row r="4562">
          <cell r="I4562">
            <v>0</v>
          </cell>
        </row>
        <row r="4563">
          <cell r="I4563">
            <v>0</v>
          </cell>
        </row>
        <row r="4564">
          <cell r="I4564">
            <v>0</v>
          </cell>
        </row>
        <row r="4565">
          <cell r="I4565">
            <v>0</v>
          </cell>
        </row>
        <row r="4566">
          <cell r="I4566">
            <v>574.61</v>
          </cell>
        </row>
        <row r="4567">
          <cell r="I4567">
            <v>0</v>
          </cell>
        </row>
        <row r="4568">
          <cell r="I4568">
            <v>0</v>
          </cell>
        </row>
        <row r="4569">
          <cell r="I4569">
            <v>0</v>
          </cell>
        </row>
        <row r="4570">
          <cell r="I4570">
            <v>0</v>
          </cell>
        </row>
        <row r="4571">
          <cell r="I4571">
            <v>0</v>
          </cell>
        </row>
        <row r="4572">
          <cell r="I4572">
            <v>0</v>
          </cell>
        </row>
        <row r="4573">
          <cell r="I4573">
            <v>0</v>
          </cell>
        </row>
        <row r="4574">
          <cell r="I4574">
            <v>0</v>
          </cell>
        </row>
        <row r="4575">
          <cell r="I4575">
            <v>0</v>
          </cell>
        </row>
        <row r="4576">
          <cell r="I4576">
            <v>0</v>
          </cell>
        </row>
        <row r="4577">
          <cell r="I4577">
            <v>0</v>
          </cell>
        </row>
        <row r="4578">
          <cell r="I4578">
            <v>0</v>
          </cell>
        </row>
        <row r="4579">
          <cell r="I4579">
            <v>36716.400000000001</v>
          </cell>
        </row>
        <row r="4580">
          <cell r="I4580">
            <v>0</v>
          </cell>
        </row>
        <row r="4581">
          <cell r="I4581">
            <v>1931.2</v>
          </cell>
        </row>
        <row r="4582">
          <cell r="I4582">
            <v>0</v>
          </cell>
        </row>
        <row r="4583">
          <cell r="I4583">
            <v>0</v>
          </cell>
        </row>
        <row r="4584">
          <cell r="I4584">
            <v>668.1</v>
          </cell>
        </row>
        <row r="4585">
          <cell r="I4585">
            <v>0</v>
          </cell>
        </row>
        <row r="4586">
          <cell r="I4586">
            <v>8793.18</v>
          </cell>
        </row>
        <row r="4587">
          <cell r="I4587">
            <v>0</v>
          </cell>
        </row>
        <row r="4588">
          <cell r="I4588">
            <v>809.6</v>
          </cell>
        </row>
        <row r="4589">
          <cell r="I4589">
            <v>0</v>
          </cell>
        </row>
        <row r="4590">
          <cell r="I4590">
            <v>12185.8</v>
          </cell>
        </row>
        <row r="4591">
          <cell r="I4591">
            <v>0</v>
          </cell>
        </row>
        <row r="4592">
          <cell r="I4592">
            <v>0</v>
          </cell>
        </row>
        <row r="4593">
          <cell r="I4593">
            <v>0</v>
          </cell>
        </row>
        <row r="4594">
          <cell r="I4594">
            <v>0</v>
          </cell>
        </row>
        <row r="4595">
          <cell r="I4595">
            <v>0</v>
          </cell>
        </row>
        <row r="4596">
          <cell r="I4596">
            <v>0</v>
          </cell>
        </row>
        <row r="4597">
          <cell r="I4597">
            <v>0</v>
          </cell>
        </row>
        <row r="4598">
          <cell r="I4598">
            <v>0</v>
          </cell>
        </row>
        <row r="4599">
          <cell r="I4599">
            <v>0</v>
          </cell>
        </row>
        <row r="4600">
          <cell r="I4600">
            <v>0</v>
          </cell>
        </row>
        <row r="4601">
          <cell r="I4601">
            <v>0</v>
          </cell>
        </row>
        <row r="4602">
          <cell r="I4602">
            <v>0</v>
          </cell>
        </row>
        <row r="4603">
          <cell r="I4603">
            <v>0</v>
          </cell>
        </row>
        <row r="4604">
          <cell r="I4604">
            <v>0</v>
          </cell>
        </row>
        <row r="4605">
          <cell r="I4605">
            <v>0</v>
          </cell>
        </row>
        <row r="4606">
          <cell r="I4606">
            <v>0</v>
          </cell>
        </row>
        <row r="4607">
          <cell r="I4607">
            <v>0</v>
          </cell>
        </row>
        <row r="4608">
          <cell r="I4608">
            <v>0</v>
          </cell>
        </row>
        <row r="4609">
          <cell r="I4609">
            <v>0</v>
          </cell>
        </row>
        <row r="4610">
          <cell r="I4610">
            <v>0</v>
          </cell>
        </row>
        <row r="4611">
          <cell r="I4611">
            <v>0</v>
          </cell>
        </row>
        <row r="4612">
          <cell r="I4612">
            <v>0</v>
          </cell>
        </row>
        <row r="4613">
          <cell r="I4613">
            <v>0</v>
          </cell>
        </row>
        <row r="4614">
          <cell r="I4614">
            <v>0</v>
          </cell>
        </row>
        <row r="4615">
          <cell r="I4615">
            <v>0</v>
          </cell>
        </row>
        <row r="4616">
          <cell r="I4616">
            <v>0</v>
          </cell>
        </row>
        <row r="4617">
          <cell r="I4617">
            <v>0</v>
          </cell>
        </row>
        <row r="4618">
          <cell r="I4618">
            <v>0</v>
          </cell>
        </row>
        <row r="4619">
          <cell r="I4619">
            <v>0</v>
          </cell>
        </row>
        <row r="4620">
          <cell r="I4620">
            <v>0</v>
          </cell>
        </row>
        <row r="4621">
          <cell r="I4621">
            <v>0</v>
          </cell>
        </row>
        <row r="4622">
          <cell r="I4622">
            <v>0</v>
          </cell>
        </row>
        <row r="4623">
          <cell r="I4623">
            <v>0</v>
          </cell>
        </row>
        <row r="4624">
          <cell r="I4624">
            <v>0</v>
          </cell>
        </row>
        <row r="4625">
          <cell r="I4625">
            <v>0</v>
          </cell>
        </row>
        <row r="4626">
          <cell r="I4626">
            <v>0</v>
          </cell>
        </row>
        <row r="4627">
          <cell r="I4627">
            <v>0</v>
          </cell>
        </row>
        <row r="4628">
          <cell r="I4628">
            <v>0</v>
          </cell>
        </row>
        <row r="4629">
          <cell r="I4629">
            <v>0</v>
          </cell>
        </row>
        <row r="4630">
          <cell r="I4630">
            <v>0</v>
          </cell>
        </row>
        <row r="4631">
          <cell r="I4631">
            <v>0</v>
          </cell>
        </row>
        <row r="4632">
          <cell r="I4632">
            <v>0</v>
          </cell>
        </row>
        <row r="4633">
          <cell r="I4633">
            <v>0</v>
          </cell>
        </row>
        <row r="4634">
          <cell r="I4634">
            <v>0</v>
          </cell>
        </row>
        <row r="4635">
          <cell r="I4635">
            <v>0</v>
          </cell>
        </row>
        <row r="4636">
          <cell r="I4636">
            <v>0</v>
          </cell>
        </row>
        <row r="4637">
          <cell r="I4637">
            <v>0</v>
          </cell>
        </row>
        <row r="4638">
          <cell r="I4638">
            <v>0</v>
          </cell>
        </row>
        <row r="4639">
          <cell r="I4639">
            <v>0</v>
          </cell>
        </row>
        <row r="4640">
          <cell r="I4640">
            <v>0</v>
          </cell>
        </row>
        <row r="4641">
          <cell r="I4641">
            <v>0</v>
          </cell>
        </row>
        <row r="4642">
          <cell r="I4642">
            <v>0</v>
          </cell>
        </row>
        <row r="4643">
          <cell r="I4643">
            <v>0</v>
          </cell>
        </row>
        <row r="4644">
          <cell r="I4644">
            <v>0</v>
          </cell>
        </row>
        <row r="4645">
          <cell r="I4645">
            <v>0</v>
          </cell>
        </row>
        <row r="4646">
          <cell r="I4646">
            <v>0</v>
          </cell>
        </row>
        <row r="4647">
          <cell r="I4647">
            <v>0</v>
          </cell>
        </row>
        <row r="4648">
          <cell r="I4648">
            <v>0</v>
          </cell>
        </row>
        <row r="4649">
          <cell r="I4649">
            <v>0</v>
          </cell>
        </row>
        <row r="4650">
          <cell r="I4650">
            <v>0</v>
          </cell>
        </row>
        <row r="4651">
          <cell r="I4651">
            <v>0</v>
          </cell>
        </row>
        <row r="4652">
          <cell r="I4652">
            <v>0</v>
          </cell>
        </row>
        <row r="4653">
          <cell r="I4653">
            <v>0</v>
          </cell>
        </row>
        <row r="4654">
          <cell r="I4654">
            <v>0</v>
          </cell>
        </row>
        <row r="4655">
          <cell r="I4655">
            <v>0</v>
          </cell>
        </row>
        <row r="4656">
          <cell r="I4656">
            <v>0</v>
          </cell>
        </row>
        <row r="4657">
          <cell r="I4657">
            <v>0</v>
          </cell>
        </row>
        <row r="4658">
          <cell r="I4658">
            <v>0</v>
          </cell>
        </row>
        <row r="4659">
          <cell r="I4659">
            <v>0</v>
          </cell>
        </row>
        <row r="4660">
          <cell r="I4660">
            <v>0</v>
          </cell>
        </row>
        <row r="4661">
          <cell r="I4661">
            <v>0</v>
          </cell>
        </row>
        <row r="4662">
          <cell r="I4662">
            <v>0</v>
          </cell>
        </row>
        <row r="4663">
          <cell r="I4663">
            <v>0</v>
          </cell>
        </row>
        <row r="4664">
          <cell r="I4664">
            <v>0</v>
          </cell>
        </row>
        <row r="4665">
          <cell r="I4665">
            <v>0</v>
          </cell>
        </row>
        <row r="4666">
          <cell r="I4666">
            <v>0</v>
          </cell>
        </row>
        <row r="4667">
          <cell r="I4667">
            <v>0</v>
          </cell>
        </row>
        <row r="4668">
          <cell r="I4668">
            <v>0</v>
          </cell>
        </row>
        <row r="4669">
          <cell r="I4669">
            <v>0</v>
          </cell>
        </row>
        <row r="4670">
          <cell r="I4670">
            <v>0</v>
          </cell>
        </row>
        <row r="4671">
          <cell r="I4671">
            <v>0</v>
          </cell>
        </row>
        <row r="4672">
          <cell r="I4672">
            <v>0</v>
          </cell>
        </row>
        <row r="4673">
          <cell r="I4673">
            <v>0</v>
          </cell>
        </row>
        <row r="4674">
          <cell r="I4674">
            <v>0</v>
          </cell>
        </row>
        <row r="4675">
          <cell r="I4675">
            <v>0</v>
          </cell>
        </row>
        <row r="4676">
          <cell r="I4676">
            <v>0</v>
          </cell>
        </row>
        <row r="4677">
          <cell r="I4677">
            <v>0</v>
          </cell>
        </row>
        <row r="4678">
          <cell r="I4678">
            <v>0</v>
          </cell>
        </row>
        <row r="4679">
          <cell r="I4679">
            <v>0</v>
          </cell>
        </row>
        <row r="4680">
          <cell r="I4680">
            <v>0</v>
          </cell>
        </row>
        <row r="4681">
          <cell r="I4681">
            <v>0</v>
          </cell>
        </row>
        <row r="4682">
          <cell r="I4682">
            <v>0</v>
          </cell>
        </row>
        <row r="4683">
          <cell r="I4683">
            <v>0</v>
          </cell>
        </row>
        <row r="4684">
          <cell r="I4684">
            <v>0</v>
          </cell>
        </row>
        <row r="4685">
          <cell r="I4685">
            <v>0</v>
          </cell>
        </row>
        <row r="4686">
          <cell r="I4686">
            <v>0</v>
          </cell>
        </row>
        <row r="4687">
          <cell r="I4687">
            <v>0</v>
          </cell>
        </row>
        <row r="4688">
          <cell r="I4688">
            <v>0</v>
          </cell>
        </row>
        <row r="4689">
          <cell r="I4689">
            <v>0</v>
          </cell>
        </row>
        <row r="4690">
          <cell r="I4690">
            <v>0</v>
          </cell>
        </row>
        <row r="4691">
          <cell r="I4691">
            <v>0</v>
          </cell>
        </row>
        <row r="4692">
          <cell r="I4692">
            <v>0</v>
          </cell>
        </row>
        <row r="4693">
          <cell r="I4693">
            <v>0</v>
          </cell>
        </row>
        <row r="4694">
          <cell r="I4694">
            <v>0</v>
          </cell>
        </row>
        <row r="4695">
          <cell r="I4695">
            <v>0</v>
          </cell>
        </row>
        <row r="4696">
          <cell r="I4696">
            <v>0</v>
          </cell>
        </row>
        <row r="4697">
          <cell r="I4697">
            <v>0</v>
          </cell>
        </row>
        <row r="4698">
          <cell r="I4698">
            <v>0</v>
          </cell>
        </row>
        <row r="4699">
          <cell r="I4699">
            <v>0</v>
          </cell>
        </row>
        <row r="4700">
          <cell r="I4700">
            <v>0</v>
          </cell>
        </row>
        <row r="4701">
          <cell r="I4701">
            <v>0</v>
          </cell>
        </row>
        <row r="4702">
          <cell r="I4702">
            <v>0</v>
          </cell>
        </row>
        <row r="4703">
          <cell r="I4703">
            <v>0</v>
          </cell>
        </row>
        <row r="4704">
          <cell r="I4704">
            <v>0</v>
          </cell>
        </row>
        <row r="4705">
          <cell r="I4705">
            <v>0</v>
          </cell>
        </row>
        <row r="4706">
          <cell r="I4706">
            <v>0</v>
          </cell>
        </row>
        <row r="4707">
          <cell r="I4707">
            <v>0</v>
          </cell>
        </row>
        <row r="4708">
          <cell r="I4708">
            <v>0</v>
          </cell>
        </row>
      </sheetData>
      <sheetData sheetId="13" refreshError="1"/>
      <sheetData sheetId="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VÉIO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omparativo de Mercado "/>
      <sheetName val="Capa Simulador"/>
      <sheetName val="FLUXO + DRE  Original 20 anos"/>
      <sheetName val="Fatores 20 anos - Cenário 1"/>
      <sheetName val="RELATA_VÉIO"/>
      <sheetName val="Comparativo_de_Mercado_"/>
      <sheetName val="Capa_Simulador"/>
      <sheetName val="FLUXO_+_DRE__Original_20_anos"/>
      <sheetName val="Fatores_20_anos_-_Cenário_1"/>
      <sheetName val="RELATA_VÉIO1"/>
      <sheetName val="Comparativo_de_Mercado_1"/>
      <sheetName val="Capa_Simulador1"/>
      <sheetName val="FLUXO_+_DRE__Original_20_anos1"/>
      <sheetName val="Fatores_20_anos_-_Cenário_11"/>
      <sheetName val="RELATA_VÉIO2"/>
      <sheetName val="Comparativo_de_Mercado_2"/>
      <sheetName val="Capa_Simulador2"/>
      <sheetName val="FLUXO_+_DRE__Original_20_anos2"/>
      <sheetName val="Fatores_20_anos_-_Cenário_12"/>
      <sheetName val="RELATA_VÉIO3"/>
      <sheetName val="Comparativo_de_Mercado_3"/>
      <sheetName val="Capa_Simulador3"/>
      <sheetName val="FLUXO_+_DRE__Original_20_anos3"/>
      <sheetName val="Fatores_20_anos_-_Cenário_13"/>
      <sheetName val="RELATA_VÉIO4"/>
      <sheetName val="Comparativo_de_Mercado_4"/>
      <sheetName val="Capa_Simulador4"/>
      <sheetName val="FLUXO_+_DRE__Original_20_anos4"/>
      <sheetName val="Fatores_20_anos_-_Cenário_14"/>
      <sheetName val="RELATA_VÉIO5"/>
      <sheetName val="Comparativo_de_Mercado_5"/>
      <sheetName val="Capa_Simulador5"/>
      <sheetName val="FLUXO_+_DRE__Original_20_anos5"/>
      <sheetName val="Fatores_20_anos_-_Cenário_15"/>
      <sheetName val="RELATA_VÉIO6"/>
      <sheetName val="Comparativo_de_Mercado_6"/>
      <sheetName val="Capa_Simulador6"/>
      <sheetName val="FLUXO_+_DRE__Original_20_anos6"/>
      <sheetName val="Fatores_20_anos_-_Cenário_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 t="str">
            <v>ESTUDO DO REEQUILÍBRIO ECONÔMICO-FINANCEIRO</v>
          </cell>
        </row>
        <row r="55">
          <cell r="F55" t="str">
            <v>DA CONCESSIONÁRIA AUTOVIAS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8183.03449669155</v>
          </cell>
          <cell r="H67">
            <v>34487.193485475902</v>
          </cell>
          <cell r="I67">
            <v>0.18821865392873935</v>
          </cell>
        </row>
        <row r="68">
          <cell r="B68" t="str">
            <v>FATOR 2</v>
          </cell>
          <cell r="C68" t="str">
            <v>2ª Adequação - Investimentos</v>
          </cell>
          <cell r="G68">
            <v>-7407.7661226006167</v>
          </cell>
          <cell r="H68">
            <v>-31219.844382737283</v>
          </cell>
          <cell r="I68">
            <v>0.16244313544914771</v>
          </cell>
        </row>
        <row r="69">
          <cell r="B69" t="str">
            <v>FATOR 3</v>
          </cell>
          <cell r="C69" t="str">
            <v>3ª Adequação - Investimentos</v>
          </cell>
          <cell r="G69">
            <v>10079.253419958328</v>
          </cell>
          <cell r="H69">
            <v>42478.760540944371</v>
          </cell>
          <cell r="I69">
            <v>0.19114595825835864</v>
          </cell>
        </row>
        <row r="70">
          <cell r="B70" t="str">
            <v>FATOR 4</v>
          </cell>
          <cell r="C70" t="str">
            <v>4ª Adequação - Investimentos (inclui os Custos da Exec. Obra do Disp. Altern. da TAM)</v>
          </cell>
          <cell r="G70">
            <v>1750.1478451563992</v>
          </cell>
          <cell r="H70">
            <v>7375.9541632753026</v>
          </cell>
          <cell r="I70">
            <v>0.17607867614966902</v>
          </cell>
        </row>
        <row r="71">
          <cell r="B71" t="str">
            <v>FATOR 5</v>
          </cell>
          <cell r="C71" t="str">
            <v>Alt. Rec: Recl.Tarif. Pça. Batatais-Pista Simples p/ Dupla (Dez/01-Jun/02)</v>
          </cell>
          <cell r="G71">
            <v>-808.28912455400609</v>
          </cell>
          <cell r="H71">
            <v>-3406.514226717512</v>
          </cell>
          <cell r="I71">
            <v>0.17207029083098982</v>
          </cell>
        </row>
        <row r="72">
          <cell r="B72" t="str">
            <v>FATOR 6</v>
          </cell>
          <cell r="C72" t="str">
            <v>Perda de Receita: Parcelamento do Reajuste Tarifário de Julho de 2003</v>
          </cell>
          <cell r="G72">
            <v>-617.14517734210028</v>
          </cell>
          <cell r="H72">
            <v>-2600.9428590616894</v>
          </cell>
          <cell r="I72">
            <v>0.17236325216692613</v>
          </cell>
        </row>
        <row r="73">
          <cell r="B73" t="str">
            <v>FATOR 7</v>
          </cell>
          <cell r="C73" t="str">
            <v>Majoração da COFINS</v>
          </cell>
          <cell r="G73">
            <v>-3073.4565680272935</v>
          </cell>
          <cell r="H73">
            <v>-12953.005559687959</v>
          </cell>
          <cell r="I73">
            <v>0.16856529493292857</v>
          </cell>
        </row>
        <row r="74">
          <cell r="B74" t="str">
            <v>FATOR 8</v>
          </cell>
          <cell r="C74" t="str">
            <v>Majoração PIS</v>
          </cell>
          <cell r="G74">
            <v>-119.49641617366855</v>
          </cell>
          <cell r="H74">
            <v>-503.61464650655489</v>
          </cell>
          <cell r="I74">
            <v>0.17313329934641625</v>
          </cell>
        </row>
        <row r="75">
          <cell r="B75" t="str">
            <v>FATOR 9</v>
          </cell>
          <cell r="C75" t="str">
            <v>Alteração do ISS-QN</v>
          </cell>
          <cell r="G75">
            <v>-7841.2391813936847</v>
          </cell>
          <cell r="H75">
            <v>-33046.705708493842</v>
          </cell>
          <cell r="I75">
            <v>0.16081002788495755</v>
          </cell>
        </row>
        <row r="76">
          <cell r="B76" t="str">
            <v>FATOR 10</v>
          </cell>
          <cell r="C76" t="str">
            <v>5ª Adequação - Investimentos</v>
          </cell>
          <cell r="G76">
            <v>-50.586583345250226</v>
          </cell>
          <cell r="H76">
            <v>-213.19588574411429</v>
          </cell>
          <cell r="I76">
            <v>0.17323981779709988</v>
          </cell>
        </row>
        <row r="77">
          <cell r="B77" t="str">
            <v>FATOR 11</v>
          </cell>
          <cell r="C77">
            <v>0</v>
          </cell>
          <cell r="G77">
            <v>5.5500545851902748E-10</v>
          </cell>
          <cell r="H77">
            <v>2.339056573839402E-9</v>
          </cell>
          <cell r="I77">
            <v>0.17331856195985743</v>
          </cell>
        </row>
        <row r="78">
          <cell r="B78" t="str">
            <v>FATOR 12</v>
          </cell>
          <cell r="C78">
            <v>0</v>
          </cell>
          <cell r="G78">
            <v>5.5500545851902748E-10</v>
          </cell>
          <cell r="H78">
            <v>2.339056573839402E-9</v>
          </cell>
          <cell r="I78">
            <v>0.17331856195985743</v>
          </cell>
        </row>
        <row r="79">
          <cell r="B79" t="str">
            <v>FATOR 13</v>
          </cell>
          <cell r="C79">
            <v>0</v>
          </cell>
          <cell r="G79">
            <v>5.5500545851902748E-10</v>
          </cell>
          <cell r="H79">
            <v>2.339056573839402E-9</v>
          </cell>
          <cell r="I79">
            <v>0.17331856195985743</v>
          </cell>
        </row>
        <row r="80">
          <cell r="B80" t="str">
            <v>FATOR 14</v>
          </cell>
          <cell r="C80">
            <v>0</v>
          </cell>
          <cell r="G80">
            <v>5.5500545851902748E-10</v>
          </cell>
          <cell r="H80">
            <v>2.339056573839402E-9</v>
          </cell>
          <cell r="I80">
            <v>0.17331856195985743</v>
          </cell>
        </row>
        <row r="81">
          <cell r="B81" t="str">
            <v>FATOR 15</v>
          </cell>
          <cell r="C81">
            <v>0</v>
          </cell>
          <cell r="G81">
            <v>5.5500545851902748E-10</v>
          </cell>
          <cell r="H81">
            <v>2.339056573839402E-9</v>
          </cell>
          <cell r="I81">
            <v>0.17331856195985743</v>
          </cell>
        </row>
        <row r="82">
          <cell r="B82" t="str">
            <v>TOTAL GERAL</v>
          </cell>
          <cell r="G82">
            <v>94.456588372433359</v>
          </cell>
          <cell r="H82">
            <v>398.08492075831765</v>
          </cell>
          <cell r="I82">
            <v>0.17351276554387782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20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0.17331856195985743</v>
          </cell>
        </row>
        <row r="98">
          <cell r="B98" t="str">
            <v>TIR Resultante dos Desequilibrio no Contrato Original (ao ano)</v>
          </cell>
          <cell r="J98">
            <v>0.17351276554387782</v>
          </cell>
        </row>
        <row r="100">
          <cell r="B100" t="str">
            <v>Diferença entre a TIR Original x TIR Desequilibrios</v>
          </cell>
          <cell r="J100">
            <v>1.9420358402039151E-4</v>
          </cell>
        </row>
        <row r="102">
          <cell r="B102" t="str">
            <v>TIR Resultante das Alternativas Utilizadas para o Reequilibrio (ao ano)</v>
          </cell>
          <cell r="J102">
            <v>0.17351082152394567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5.5500545851902748E-10</v>
          </cell>
          <cell r="G136">
            <v>0.17331856195985743</v>
          </cell>
          <cell r="H136">
            <v>-41966.338999999993</v>
          </cell>
          <cell r="I136">
            <v>-24439.738599999997</v>
          </cell>
          <cell r="J136">
            <v>-19144.064299999998</v>
          </cell>
          <cell r="K136">
            <v>-31594.811899999986</v>
          </cell>
          <cell r="L136">
            <v>-19295.849000000002</v>
          </cell>
          <cell r="M136">
            <v>35531.796300000002</v>
          </cell>
          <cell r="N136">
            <v>38757.6783</v>
          </cell>
          <cell r="O136">
            <v>41276.131000000001</v>
          </cell>
          <cell r="P136">
            <v>42352.070199999995</v>
          </cell>
          <cell r="Q136">
            <v>9958.6160999999993</v>
          </cell>
          <cell r="R136">
            <v>23605.308499999999</v>
          </cell>
          <cell r="S136">
            <v>39990.570900000006</v>
          </cell>
          <cell r="T136">
            <v>48788.863599999997</v>
          </cell>
          <cell r="U136">
            <v>51491.495699999999</v>
          </cell>
          <cell r="V136">
            <v>50623.698600000003</v>
          </cell>
          <cell r="W136">
            <v>56701.420800000007</v>
          </cell>
          <cell r="X136">
            <v>59239.083400000003</v>
          </cell>
          <cell r="Y136">
            <v>28787.475600000005</v>
          </cell>
          <cell r="Z136">
            <v>45874.205199999997</v>
          </cell>
          <cell r="AA136">
            <v>63756.090800000005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41808</v>
          </cell>
          <cell r="I139">
            <v>-15829.07</v>
          </cell>
          <cell r="J139">
            <v>-17967.04</v>
          </cell>
          <cell r="K139">
            <v>-6486.7699999999995</v>
          </cell>
          <cell r="L139">
            <v>-91.339999999999918</v>
          </cell>
          <cell r="M139">
            <v>0.14999999999992042</v>
          </cell>
          <cell r="N139">
            <v>30.009999999999991</v>
          </cell>
          <cell r="O139">
            <v>5.999999999994543E-2</v>
          </cell>
          <cell r="P139">
            <v>-18419.3</v>
          </cell>
          <cell r="Q139">
            <v>17583.3</v>
          </cell>
          <cell r="R139">
            <v>-329.62999999999829</v>
          </cell>
          <cell r="S139">
            <v>-7374.17</v>
          </cell>
          <cell r="T139">
            <v>29.909999999999854</v>
          </cell>
          <cell r="U139">
            <v>7.999999999992724E-2</v>
          </cell>
          <cell r="V139">
            <v>0.40999999999962711</v>
          </cell>
          <cell r="W139">
            <v>30.280000000000019</v>
          </cell>
          <cell r="X139">
            <v>0.23000000000004661</v>
          </cell>
          <cell r="Y139">
            <v>14766</v>
          </cell>
          <cell r="Z139">
            <v>2485.33</v>
          </cell>
          <cell r="AA139">
            <v>-9199</v>
          </cell>
        </row>
        <row r="140">
          <cell r="B140" t="str">
            <v>Somatoria com Projeto Original</v>
          </cell>
          <cell r="F140">
            <v>8183.03449669155</v>
          </cell>
          <cell r="G140">
            <v>0.18821865392873935</v>
          </cell>
          <cell r="H140">
            <v>-158.33899999999267</v>
          </cell>
          <cell r="I140">
            <v>-40268.808599999997</v>
          </cell>
          <cell r="J140">
            <v>-37111.104299999999</v>
          </cell>
          <cell r="K140">
            <v>-38081.581899999983</v>
          </cell>
          <cell r="L140">
            <v>-19387.189000000002</v>
          </cell>
          <cell r="M140">
            <v>35531.946300000003</v>
          </cell>
          <cell r="N140">
            <v>38787.688300000002</v>
          </cell>
          <cell r="O140">
            <v>41276.190999999999</v>
          </cell>
          <cell r="P140">
            <v>23932.770199999995</v>
          </cell>
          <cell r="Q140">
            <v>27541.916099999999</v>
          </cell>
          <cell r="R140">
            <v>23275.678500000002</v>
          </cell>
          <cell r="S140">
            <v>32616.400900000008</v>
          </cell>
          <cell r="T140">
            <v>48818.7736</v>
          </cell>
          <cell r="U140">
            <v>51491.575700000001</v>
          </cell>
          <cell r="V140">
            <v>50624.1086</v>
          </cell>
          <cell r="W140">
            <v>56731.700800000006</v>
          </cell>
          <cell r="X140">
            <v>59239.313400000006</v>
          </cell>
          <cell r="Y140">
            <v>43553.475600000005</v>
          </cell>
          <cell r="Z140">
            <v>48359.535199999998</v>
          </cell>
          <cell r="AA140">
            <v>54557.090800000005</v>
          </cell>
        </row>
        <row r="141">
          <cell r="B141" t="str">
            <v>2ª Adequação - Investimentos</v>
          </cell>
        </row>
        <row r="142">
          <cell r="B142" t="str">
            <v>Fluxo de Caixa do Fator</v>
          </cell>
          <cell r="H142">
            <v>0</v>
          </cell>
          <cell r="I142">
            <v>-13822.671999999999</v>
          </cell>
          <cell r="J142">
            <v>17067.629999999997</v>
          </cell>
          <cell r="K142">
            <v>-15318.559999999998</v>
          </cell>
          <cell r="L142">
            <v>12469.600000000002</v>
          </cell>
          <cell r="M142">
            <v>0</v>
          </cell>
          <cell r="N142">
            <v>808.99</v>
          </cell>
          <cell r="O142">
            <v>-34275.31</v>
          </cell>
          <cell r="P142">
            <v>-15368.46</v>
          </cell>
          <cell r="Q142">
            <v>10803.18</v>
          </cell>
          <cell r="R142">
            <v>16580.18</v>
          </cell>
          <cell r="S142">
            <v>16539.169999999998</v>
          </cell>
          <cell r="T142">
            <v>1591.09</v>
          </cell>
          <cell r="U142">
            <v>1465.27</v>
          </cell>
          <cell r="V142">
            <v>996.96</v>
          </cell>
          <cell r="W142">
            <v>647.04999999999995</v>
          </cell>
          <cell r="X142">
            <v>-21473.72</v>
          </cell>
          <cell r="Y142">
            <v>-249.40000000000146</v>
          </cell>
          <cell r="Z142">
            <v>5703.07</v>
          </cell>
          <cell r="AA142">
            <v>16062</v>
          </cell>
        </row>
        <row r="143">
          <cell r="B143" t="str">
            <v>Somatoria com Projeto Original</v>
          </cell>
          <cell r="F143">
            <v>-7407.7661226006167</v>
          </cell>
          <cell r="G143">
            <v>0.16244313544914771</v>
          </cell>
          <cell r="H143">
            <v>-41966.338999999993</v>
          </cell>
          <cell r="I143">
            <v>-38262.410599999996</v>
          </cell>
          <cell r="J143">
            <v>-2076.4343000000008</v>
          </cell>
          <cell r="K143">
            <v>-46913.371899999984</v>
          </cell>
          <cell r="L143">
            <v>-6826.2489999999998</v>
          </cell>
          <cell r="M143">
            <v>35531.796300000002</v>
          </cell>
          <cell r="N143">
            <v>39566.668299999998</v>
          </cell>
          <cell r="O143">
            <v>7000.8210000000036</v>
          </cell>
          <cell r="P143">
            <v>26983.610199999996</v>
          </cell>
          <cell r="Q143">
            <v>20761.7961</v>
          </cell>
          <cell r="R143">
            <v>40185.488499999999</v>
          </cell>
          <cell r="S143">
            <v>56529.740900000004</v>
          </cell>
          <cell r="T143">
            <v>50379.953599999993</v>
          </cell>
          <cell r="U143">
            <v>52956.765699999996</v>
          </cell>
          <cell r="V143">
            <v>51620.658600000002</v>
          </cell>
          <cell r="W143">
            <v>57348.47080000001</v>
          </cell>
          <cell r="X143">
            <v>37765.363400000002</v>
          </cell>
          <cell r="Y143">
            <v>28538.075600000004</v>
          </cell>
          <cell r="Z143">
            <v>51577.275199999996</v>
          </cell>
          <cell r="AA143">
            <v>79818.090800000005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-1172.3437824999999</v>
          </cell>
          <cell r="I145">
            <v>6939.8326536842105</v>
          </cell>
          <cell r="J145">
            <v>5792.0265745175438</v>
          </cell>
          <cell r="K145">
            <v>36785.401953929308</v>
          </cell>
          <cell r="L145">
            <v>2545.005928929309</v>
          </cell>
          <cell r="M145">
            <v>-33124.696771070696</v>
          </cell>
          <cell r="N145">
            <v>-14240.730928213548</v>
          </cell>
          <cell r="O145">
            <v>-7241.2167503289356</v>
          </cell>
          <cell r="P145">
            <v>2463.4361871710707</v>
          </cell>
          <cell r="Q145">
            <v>1996.4538246710663</v>
          </cell>
          <cell r="R145">
            <v>2341.7844171710663</v>
          </cell>
          <cell r="S145">
            <v>1088.9083421710657</v>
          </cell>
          <cell r="T145">
            <v>402.41846717106614</v>
          </cell>
          <cell r="U145">
            <v>556.723692171067</v>
          </cell>
          <cell r="V145">
            <v>-174.87715782893463</v>
          </cell>
          <cell r="W145">
            <v>-2055.5265203289337</v>
          </cell>
          <cell r="X145">
            <v>-23.446420328933019</v>
          </cell>
          <cell r="Y145">
            <v>-515.31004532893337</v>
          </cell>
          <cell r="Z145">
            <v>-1273.1544953289297</v>
          </cell>
          <cell r="AA145">
            <v>-3264.5518703289317</v>
          </cell>
        </row>
        <row r="146">
          <cell r="B146" t="str">
            <v>Somatoria com Projeto Original</v>
          </cell>
          <cell r="F146">
            <v>10079.253419958328</v>
          </cell>
          <cell r="G146">
            <v>0.19114595825835864</v>
          </cell>
          <cell r="H146">
            <v>-43138.682782499993</v>
          </cell>
          <cell r="I146">
            <v>-17499.905946315786</v>
          </cell>
          <cell r="J146">
            <v>-13352.037725482454</v>
          </cell>
          <cell r="K146">
            <v>5190.5900539293216</v>
          </cell>
          <cell r="L146">
            <v>-16750.843071070693</v>
          </cell>
          <cell r="M146">
            <v>2407.099528929306</v>
          </cell>
          <cell r="N146">
            <v>24516.947371786453</v>
          </cell>
          <cell r="O146">
            <v>34034.914249671063</v>
          </cell>
          <cell r="P146">
            <v>44815.506387171066</v>
          </cell>
          <cell r="Q146">
            <v>11955.069924671065</v>
          </cell>
          <cell r="R146">
            <v>25947.092917171067</v>
          </cell>
          <cell r="S146">
            <v>41079.479242171074</v>
          </cell>
          <cell r="T146">
            <v>49191.282067171065</v>
          </cell>
          <cell r="U146">
            <v>52048.219392171064</v>
          </cell>
          <cell r="V146">
            <v>50448.821442171065</v>
          </cell>
          <cell r="W146">
            <v>54645.894279671076</v>
          </cell>
          <cell r="X146">
            <v>59215.636979671071</v>
          </cell>
          <cell r="Y146">
            <v>28272.165554671072</v>
          </cell>
          <cell r="Z146">
            <v>44601.05070467107</v>
          </cell>
          <cell r="AA146">
            <v>60491.538929671071</v>
          </cell>
        </row>
        <row r="147">
          <cell r="B147" t="str">
            <v>4ª Adequação - Investimentos (inclui os Custos da Exec. Obra do Disp. Altern. da TAM)</v>
          </cell>
        </row>
        <row r="148">
          <cell r="B148" t="str">
            <v>Fluxo de Caixa do Fator</v>
          </cell>
          <cell r="H148">
            <v>-4.1376225000000204</v>
          </cell>
          <cell r="I148">
            <v>-15.891245526316087</v>
          </cell>
          <cell r="J148">
            <v>-19.524133026316377</v>
          </cell>
          <cell r="K148">
            <v>83.441611091330472</v>
          </cell>
          <cell r="L148">
            <v>2975.11603609133</v>
          </cell>
          <cell r="M148">
            <v>5894.63313609133</v>
          </cell>
          <cell r="N148">
            <v>-1386.9843139086702</v>
          </cell>
          <cell r="O148">
            <v>2314.8111235913329</v>
          </cell>
          <cell r="P148">
            <v>4668.3706860913308</v>
          </cell>
          <cell r="Q148">
            <v>-15622.665201408667</v>
          </cell>
          <cell r="R148">
            <v>-758.18774390866884</v>
          </cell>
          <cell r="S148">
            <v>91.230331091332147</v>
          </cell>
          <cell r="T148">
            <v>99.492706091331684</v>
          </cell>
          <cell r="U148">
            <v>37.557481091330814</v>
          </cell>
          <cell r="V148">
            <v>84.470831091332073</v>
          </cell>
          <cell r="W148">
            <v>375.86289359133281</v>
          </cell>
          <cell r="X148">
            <v>712.92654359133235</v>
          </cell>
          <cell r="Y148">
            <v>67.142668591332324</v>
          </cell>
          <cell r="Z148">
            <v>98.068618591328772</v>
          </cell>
          <cell r="AA148">
            <v>117.67187032893155</v>
          </cell>
        </row>
        <row r="149">
          <cell r="B149" t="str">
            <v>Somatoria com Projeto Original</v>
          </cell>
          <cell r="F149">
            <v>1750.1478451563992</v>
          </cell>
          <cell r="G149">
            <v>0.17607867614966902</v>
          </cell>
          <cell r="H149">
            <v>-41970.476622499991</v>
          </cell>
          <cell r="I149">
            <v>-24455.629845526313</v>
          </cell>
          <cell r="J149">
            <v>-19163.588433026314</v>
          </cell>
          <cell r="K149">
            <v>-31511.370288908656</v>
          </cell>
          <cell r="L149">
            <v>-16320.732963908671</v>
          </cell>
          <cell r="M149">
            <v>41426.429436091334</v>
          </cell>
          <cell r="N149">
            <v>37370.693986091326</v>
          </cell>
          <cell r="O149">
            <v>43590.942123591332</v>
          </cell>
          <cell r="P149">
            <v>47020.440886091325</v>
          </cell>
          <cell r="Q149">
            <v>-5664.0491014086674</v>
          </cell>
          <cell r="R149">
            <v>22847.120756091332</v>
          </cell>
          <cell r="S149">
            <v>40081.80123109134</v>
          </cell>
          <cell r="T149">
            <v>48888.356306091329</v>
          </cell>
          <cell r="U149">
            <v>51529.053181091331</v>
          </cell>
          <cell r="V149">
            <v>50708.169431091337</v>
          </cell>
          <cell r="W149">
            <v>57077.283693591336</v>
          </cell>
          <cell r="X149">
            <v>59952.009943591336</v>
          </cell>
          <cell r="Y149">
            <v>28854.618268591337</v>
          </cell>
          <cell r="Z149">
            <v>45972.273818591326</v>
          </cell>
          <cell r="AA149">
            <v>63873.762670328935</v>
          </cell>
        </row>
        <row r="150">
          <cell r="B150" t="str">
            <v>Alt. Rec: Recl.Tarif. Pça. Batatais-Pista Simples p/ Dupla (Dez/01-Jun/02)</v>
          </cell>
        </row>
        <row r="151">
          <cell r="B151" t="str">
            <v>Fluxo de Caixa do Fator</v>
          </cell>
          <cell r="H151">
            <v>0</v>
          </cell>
          <cell r="I151">
            <v>0</v>
          </cell>
          <cell r="J151">
            <v>0</v>
          </cell>
          <cell r="K151">
            <v>-1531.9002978198646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</row>
        <row r="152">
          <cell r="B152" t="str">
            <v>Somatoria com Projeto Original</v>
          </cell>
          <cell r="F152">
            <v>-808.28912455400609</v>
          </cell>
          <cell r="G152">
            <v>0.17207029083098982</v>
          </cell>
          <cell r="H152">
            <v>-41966.338999999993</v>
          </cell>
          <cell r="I152">
            <v>-24439.738599999997</v>
          </cell>
          <cell r="J152">
            <v>-19144.064299999998</v>
          </cell>
          <cell r="K152">
            <v>-33126.712197819848</v>
          </cell>
          <cell r="L152">
            <v>-19295.849000000002</v>
          </cell>
          <cell r="M152">
            <v>35531.796300000002</v>
          </cell>
          <cell r="N152">
            <v>38757.6783</v>
          </cell>
          <cell r="O152">
            <v>41276.131000000001</v>
          </cell>
          <cell r="P152">
            <v>42352.070199999995</v>
          </cell>
          <cell r="Q152">
            <v>9958.6160999999993</v>
          </cell>
          <cell r="R152">
            <v>23605.308499999999</v>
          </cell>
          <cell r="S152">
            <v>39990.570900000006</v>
          </cell>
          <cell r="T152">
            <v>48788.863599999997</v>
          </cell>
          <cell r="U152">
            <v>51491.495699999999</v>
          </cell>
          <cell r="V152">
            <v>50623.698600000003</v>
          </cell>
          <cell r="W152">
            <v>56701.420800000007</v>
          </cell>
          <cell r="X152">
            <v>59239.083400000003</v>
          </cell>
          <cell r="Y152">
            <v>28787.475600000005</v>
          </cell>
          <cell r="Z152">
            <v>45874.205199999997</v>
          </cell>
          <cell r="AA152">
            <v>63756.090800000005</v>
          </cell>
        </row>
        <row r="153">
          <cell r="B153" t="str">
            <v>Perda de Receita: Parcelamento do Reajuste Tarifário de Julho de 2003</v>
          </cell>
        </row>
        <row r="154">
          <cell r="B154" t="str">
            <v>Fluxo de Caixa do Fator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-476.03805497893615</v>
          </cell>
          <cell r="M154">
            <v>-1051.6674484885925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B155" t="str">
            <v>Somatoria com Projeto Original</v>
          </cell>
          <cell r="F155">
            <v>-617.14517734210028</v>
          </cell>
          <cell r="G155">
            <v>0.17236325216692613</v>
          </cell>
          <cell r="H155">
            <v>-41966.338999999993</v>
          </cell>
          <cell r="I155">
            <v>-24439.738599999997</v>
          </cell>
          <cell r="J155">
            <v>-19144.064299999998</v>
          </cell>
          <cell r="K155">
            <v>-31594.811899999986</v>
          </cell>
          <cell r="L155">
            <v>-19771.887054978939</v>
          </cell>
          <cell r="M155">
            <v>34480.128851511407</v>
          </cell>
          <cell r="N155">
            <v>38757.6783</v>
          </cell>
          <cell r="O155">
            <v>41276.131000000001</v>
          </cell>
          <cell r="P155">
            <v>42352.070199999995</v>
          </cell>
          <cell r="Q155">
            <v>9958.6160999999993</v>
          </cell>
          <cell r="R155">
            <v>23605.308499999999</v>
          </cell>
          <cell r="S155">
            <v>39990.570900000006</v>
          </cell>
          <cell r="T155">
            <v>48788.863599999997</v>
          </cell>
          <cell r="U155">
            <v>51491.495699999999</v>
          </cell>
          <cell r="V155">
            <v>50623.698600000003</v>
          </cell>
          <cell r="W155">
            <v>56701.420800000007</v>
          </cell>
          <cell r="X155">
            <v>59239.083400000003</v>
          </cell>
          <cell r="Y155">
            <v>28787.475600000005</v>
          </cell>
          <cell r="Z155">
            <v>45874.205199999997</v>
          </cell>
          <cell r="AA155">
            <v>63756.090800000005</v>
          </cell>
        </row>
        <row r="156">
          <cell r="B156" t="str">
            <v>Majoração da COFINS</v>
          </cell>
        </row>
        <row r="157">
          <cell r="B157" t="str">
            <v>Fluxo de Caixa do Fator</v>
          </cell>
          <cell r="H157">
            <v>-177.173125</v>
          </cell>
          <cell r="I157">
            <v>-455.68709999999999</v>
          </cell>
          <cell r="J157">
            <v>-499.71280000000002</v>
          </cell>
          <cell r="K157">
            <v>-500.76413275237633</v>
          </cell>
          <cell r="L157">
            <v>-529.53856465246918</v>
          </cell>
          <cell r="M157">
            <v>-1045.8201562208742</v>
          </cell>
          <cell r="N157">
            <v>-609.2645</v>
          </cell>
          <cell r="O157">
            <v>-629.39799999999991</v>
          </cell>
          <cell r="P157">
            <v>-650.39580000000001</v>
          </cell>
          <cell r="Q157">
            <v>-669.24289999999996</v>
          </cell>
          <cell r="R157">
            <v>-688.19050000000004</v>
          </cell>
          <cell r="S157">
            <v>-711.96210000000008</v>
          </cell>
          <cell r="T157">
            <v>-736.71859999999992</v>
          </cell>
          <cell r="U157">
            <v>-761.93740000000003</v>
          </cell>
          <cell r="V157">
            <v>-786.89490000000001</v>
          </cell>
          <cell r="W157">
            <v>-812.71669999999995</v>
          </cell>
          <cell r="X157">
            <v>-838.77970000000005</v>
          </cell>
          <cell r="Y157">
            <v>-861.24480000000005</v>
          </cell>
          <cell r="Z157">
            <v>-885.67970000000003</v>
          </cell>
          <cell r="AA157">
            <v>-912.26529999999991</v>
          </cell>
        </row>
        <row r="158">
          <cell r="B158" t="str">
            <v>Somatoria com Projeto Original</v>
          </cell>
          <cell r="F158">
            <v>-3073.4565680272935</v>
          </cell>
          <cell r="G158">
            <v>0.16856529493292857</v>
          </cell>
          <cell r="H158">
            <v>-42143.512124999994</v>
          </cell>
          <cell r="I158">
            <v>-24895.425699999996</v>
          </cell>
          <cell r="J158">
            <v>-19643.777099999999</v>
          </cell>
          <cell r="K158">
            <v>-32095.576032752364</v>
          </cell>
          <cell r="L158">
            <v>-19825.387564652472</v>
          </cell>
          <cell r="M158">
            <v>34485.976143779131</v>
          </cell>
          <cell r="N158">
            <v>38148.413800000002</v>
          </cell>
          <cell r="O158">
            <v>40646.733</v>
          </cell>
          <cell r="P158">
            <v>41701.674399999996</v>
          </cell>
          <cell r="Q158">
            <v>9289.3732</v>
          </cell>
          <cell r="R158">
            <v>22917.117999999999</v>
          </cell>
          <cell r="S158">
            <v>39278.608800000009</v>
          </cell>
          <cell r="T158">
            <v>48052.144999999997</v>
          </cell>
          <cell r="U158">
            <v>50729.558299999997</v>
          </cell>
          <cell r="V158">
            <v>49836.803700000004</v>
          </cell>
          <cell r="W158">
            <v>55888.70410000001</v>
          </cell>
          <cell r="X158">
            <v>58400.303700000004</v>
          </cell>
          <cell r="Y158">
            <v>27926.230800000005</v>
          </cell>
          <cell r="Z158">
            <v>44988.525499999996</v>
          </cell>
          <cell r="AA158">
            <v>62843.825500000006</v>
          </cell>
        </row>
        <row r="159">
          <cell r="B159" t="str">
            <v>Majoração PIS</v>
          </cell>
        </row>
        <row r="160">
          <cell r="B160" t="str">
            <v>Fluxo de Caixa do Fator</v>
          </cell>
          <cell r="H160">
            <v>-0.12562499999999999</v>
          </cell>
          <cell r="I160">
            <v>-0.24220499999998538</v>
          </cell>
          <cell r="J160">
            <v>-0.22243999999995764</v>
          </cell>
          <cell r="K160">
            <v>-4.9290361717303312E-2</v>
          </cell>
          <cell r="L160">
            <v>-114.92920892871916</v>
          </cell>
          <cell r="M160">
            <v>-162.85739727889438</v>
          </cell>
          <cell r="N160">
            <v>-0.53097500000001219</v>
          </cell>
          <cell r="O160">
            <v>-0.14740000000001829</v>
          </cell>
          <cell r="P160">
            <v>-0.62109000000001402</v>
          </cell>
          <cell r="Q160">
            <v>-0.62879499999998423</v>
          </cell>
          <cell r="R160">
            <v>-0.65827499999997263</v>
          </cell>
          <cell r="S160">
            <v>-1.7329550000000005</v>
          </cell>
          <cell r="T160">
            <v>-3.0210300000000099</v>
          </cell>
          <cell r="U160">
            <v>-4.4092700000000118</v>
          </cell>
          <cell r="V160">
            <v>-5.7408949999999805</v>
          </cell>
          <cell r="W160">
            <v>-7.2597849999999404</v>
          </cell>
          <cell r="X160">
            <v>-8.8309349999999576</v>
          </cell>
          <cell r="Y160">
            <v>-9.6225399999999777</v>
          </cell>
          <cell r="Z160">
            <v>-10.840934999999959</v>
          </cell>
          <cell r="AA160">
            <v>-12.525314999999965</v>
          </cell>
        </row>
        <row r="161">
          <cell r="B161" t="str">
            <v>Somatoria com Projeto Original</v>
          </cell>
          <cell r="F161">
            <v>-119.49641617366855</v>
          </cell>
          <cell r="G161">
            <v>0.17313329934641625</v>
          </cell>
          <cell r="H161">
            <v>-41966.464624999993</v>
          </cell>
          <cell r="I161">
            <v>-24439.980804999996</v>
          </cell>
          <cell r="J161">
            <v>-19144.28674</v>
          </cell>
          <cell r="K161">
            <v>-31594.861190361702</v>
          </cell>
          <cell r="L161">
            <v>-19410.778208928721</v>
          </cell>
          <cell r="M161">
            <v>35368.938902721107</v>
          </cell>
          <cell r="N161">
            <v>38757.147324999998</v>
          </cell>
          <cell r="O161">
            <v>41275.9836</v>
          </cell>
          <cell r="P161">
            <v>42351.449109999994</v>
          </cell>
          <cell r="Q161">
            <v>9957.9873049999987</v>
          </cell>
          <cell r="R161">
            <v>23604.650224999998</v>
          </cell>
          <cell r="S161">
            <v>39988.837945000007</v>
          </cell>
          <cell r="T161">
            <v>48785.842569999993</v>
          </cell>
          <cell r="U161">
            <v>51487.086430000003</v>
          </cell>
          <cell r="V161">
            <v>50617.957705000001</v>
          </cell>
          <cell r="W161">
            <v>56694.161015000005</v>
          </cell>
          <cell r="X161">
            <v>59230.252465000005</v>
          </cell>
          <cell r="Y161">
            <v>28777.853060000005</v>
          </cell>
          <cell r="Z161">
            <v>45863.364264999997</v>
          </cell>
          <cell r="AA161">
            <v>63743.565485000006</v>
          </cell>
        </row>
        <row r="162">
          <cell r="B162" t="str">
            <v>Alteração do ISS-QN</v>
          </cell>
        </row>
        <row r="163">
          <cell r="B163" t="str">
            <v>Fluxo de Caixa do Fator</v>
          </cell>
          <cell r="H163">
            <v>0</v>
          </cell>
          <cell r="I163">
            <v>0</v>
          </cell>
          <cell r="J163">
            <v>0</v>
          </cell>
          <cell r="K163">
            <v>-97.79209618878437</v>
          </cell>
          <cell r="L163">
            <v>-414.91023693772394</v>
          </cell>
          <cell r="M163">
            <v>-2588.0312155727347</v>
          </cell>
          <cell r="N163">
            <v>-2890.0702718593921</v>
          </cell>
          <cell r="O163">
            <v>-3070.359334265645</v>
          </cell>
          <cell r="P163">
            <v>-3167.5254999999997</v>
          </cell>
          <cell r="Q163">
            <v>-3260.3539999999998</v>
          </cell>
          <cell r="R163">
            <v>-3353.35</v>
          </cell>
          <cell r="S163">
            <v>-3446.346</v>
          </cell>
          <cell r="T163">
            <v>-3539.2415000000001</v>
          </cell>
          <cell r="U163">
            <v>-3632.3379999999997</v>
          </cell>
          <cell r="V163">
            <v>-3725.1664999999998</v>
          </cell>
          <cell r="W163">
            <v>-3818.2295000000004</v>
          </cell>
          <cell r="X163">
            <v>-3911.1585</v>
          </cell>
          <cell r="Y163">
            <v>-4004.2214999999997</v>
          </cell>
          <cell r="Z163">
            <v>-4097.1504999999997</v>
          </cell>
          <cell r="AA163">
            <v>-4190.0794999999998</v>
          </cell>
        </row>
        <row r="164">
          <cell r="B164" t="str">
            <v>Somatoria com Projeto Original</v>
          </cell>
          <cell r="F164">
            <v>-7841.2391813936847</v>
          </cell>
          <cell r="G164">
            <v>0.16081002788495755</v>
          </cell>
          <cell r="H164">
            <v>-41966.338999999993</v>
          </cell>
          <cell r="I164">
            <v>-24439.738599999997</v>
          </cell>
          <cell r="J164">
            <v>-19144.064299999998</v>
          </cell>
          <cell r="K164">
            <v>-31692.603996188769</v>
          </cell>
          <cell r="L164">
            <v>-19710.759236937727</v>
          </cell>
          <cell r="M164">
            <v>32943.765084427265</v>
          </cell>
          <cell r="N164">
            <v>35867.60802814061</v>
          </cell>
          <cell r="O164">
            <v>38205.771665734355</v>
          </cell>
          <cell r="P164">
            <v>39184.544699999999</v>
          </cell>
          <cell r="Q164">
            <v>6698.2620999999999</v>
          </cell>
          <cell r="R164">
            <v>20251.958500000001</v>
          </cell>
          <cell r="S164">
            <v>36544.224900000008</v>
          </cell>
          <cell r="T164">
            <v>45249.622099999993</v>
          </cell>
          <cell r="U164">
            <v>47859.157699999996</v>
          </cell>
          <cell r="V164">
            <v>46898.532100000004</v>
          </cell>
          <cell r="W164">
            <v>52883.191300000006</v>
          </cell>
          <cell r="X164">
            <v>55327.924900000005</v>
          </cell>
          <cell r="Y164">
            <v>24783.254100000006</v>
          </cell>
          <cell r="Z164">
            <v>41777.054699999993</v>
          </cell>
          <cell r="AA164">
            <v>59566.011300000006</v>
          </cell>
        </row>
        <row r="165">
          <cell r="B165" t="str">
            <v>5ª Adequação - Investimentos</v>
          </cell>
        </row>
        <row r="166">
          <cell r="B166" t="str">
            <v>Fluxo de Caixa do Fator</v>
          </cell>
          <cell r="H166">
            <v>1.1467500000010206E-2</v>
          </cell>
          <cell r="I166">
            <v>1.0798392105291714</v>
          </cell>
          <cell r="J166">
            <v>-1.0685482894728922</v>
          </cell>
          <cell r="K166">
            <v>91.27014288699722</v>
          </cell>
          <cell r="L166">
            <v>309.87231788699762</v>
          </cell>
          <cell r="M166">
            <v>-291.56924711300229</v>
          </cell>
          <cell r="N166">
            <v>1400.4386993155688</v>
          </cell>
          <cell r="O166">
            <v>3969.5434541232607</v>
          </cell>
          <cell r="P166">
            <v>-4492.68174587674</v>
          </cell>
          <cell r="Q166">
            <v>-3500.3181458767403</v>
          </cell>
          <cell r="R166">
            <v>91.782496623260855</v>
          </cell>
          <cell r="S166">
            <v>91.707421623261766</v>
          </cell>
          <cell r="T166">
            <v>91.695046623261049</v>
          </cell>
          <cell r="U166">
            <v>91.722271623261179</v>
          </cell>
          <cell r="V166">
            <v>91.723921623260324</v>
          </cell>
          <cell r="W166">
            <v>91.748259123260169</v>
          </cell>
          <cell r="X166">
            <v>91.751146623260468</v>
          </cell>
          <cell r="Y166">
            <v>87.716759123261227</v>
          </cell>
          <cell r="Z166">
            <v>87.744809123260922</v>
          </cell>
          <cell r="AA166">
            <v>87.756757385661331</v>
          </cell>
        </row>
        <row r="167">
          <cell r="B167" t="str">
            <v>Somatoria com Projeto Original</v>
          </cell>
          <cell r="F167">
            <v>-50.586583345250226</v>
          </cell>
          <cell r="G167">
            <v>0.17323981779709988</v>
          </cell>
          <cell r="H167">
            <v>-41966.327532499992</v>
          </cell>
          <cell r="I167">
            <v>-24438.658760789469</v>
          </cell>
          <cell r="J167">
            <v>-19145.132848289471</v>
          </cell>
          <cell r="K167">
            <v>-31503.541757112987</v>
          </cell>
          <cell r="L167">
            <v>-18985.976682113003</v>
          </cell>
          <cell r="M167">
            <v>35240.227052886999</v>
          </cell>
          <cell r="N167">
            <v>40158.116999315571</v>
          </cell>
          <cell r="O167">
            <v>45245.674454123262</v>
          </cell>
          <cell r="P167">
            <v>37859.388454123255</v>
          </cell>
          <cell r="Q167">
            <v>6458.2979541232589</v>
          </cell>
          <cell r="R167">
            <v>23697.090996623261</v>
          </cell>
          <cell r="S167">
            <v>40082.278321623271</v>
          </cell>
          <cell r="T167">
            <v>48880.558646623256</v>
          </cell>
          <cell r="U167">
            <v>51583.217971623264</v>
          </cell>
          <cell r="V167">
            <v>50715.422521623266</v>
          </cell>
          <cell r="W167">
            <v>56793.169059123269</v>
          </cell>
          <cell r="X167">
            <v>59330.834546623264</v>
          </cell>
          <cell r="Y167">
            <v>28875.192359123266</v>
          </cell>
          <cell r="Z167">
            <v>45961.950009123255</v>
          </cell>
          <cell r="AA167">
            <v>63843.84755738567</v>
          </cell>
        </row>
        <row r="168">
          <cell r="B168">
            <v>0</v>
          </cell>
        </row>
        <row r="169">
          <cell r="B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>
            <v>0</v>
          </cell>
          <cell r="F170">
            <v>5.5500545851902748E-10</v>
          </cell>
          <cell r="G170">
            <v>0.17331856195985743</v>
          </cell>
          <cell r="H170">
            <v>-41966.338999999993</v>
          </cell>
          <cell r="I170">
            <v>-24439.738599999997</v>
          </cell>
          <cell r="J170">
            <v>-19144.064299999998</v>
          </cell>
          <cell r="K170">
            <v>-31594.811899999986</v>
          </cell>
          <cell r="L170">
            <v>-19295.849000000002</v>
          </cell>
          <cell r="M170">
            <v>35531.796300000002</v>
          </cell>
          <cell r="N170">
            <v>38757.6783</v>
          </cell>
          <cell r="O170">
            <v>41276.131000000001</v>
          </cell>
          <cell r="P170">
            <v>42352.070199999995</v>
          </cell>
          <cell r="Q170">
            <v>9958.6160999999993</v>
          </cell>
          <cell r="R170">
            <v>23605.308499999999</v>
          </cell>
          <cell r="S170">
            <v>39990.570900000006</v>
          </cell>
          <cell r="T170">
            <v>48788.863599999997</v>
          </cell>
          <cell r="U170">
            <v>51491.495699999999</v>
          </cell>
          <cell r="V170">
            <v>50623.698600000003</v>
          </cell>
          <cell r="W170">
            <v>56701.420800000007</v>
          </cell>
          <cell r="X170">
            <v>59239.083400000003</v>
          </cell>
          <cell r="Y170">
            <v>28787.475600000005</v>
          </cell>
          <cell r="Z170">
            <v>45874.205199999997</v>
          </cell>
          <cell r="AA170">
            <v>63756.090800000005</v>
          </cell>
        </row>
        <row r="171">
          <cell r="B171">
            <v>0</v>
          </cell>
        </row>
        <row r="172">
          <cell r="B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>
            <v>0</v>
          </cell>
          <cell r="F173">
            <v>5.5500545851902748E-10</v>
          </cell>
          <cell r="G173">
            <v>0.17331856195985743</v>
          </cell>
          <cell r="H173">
            <v>-41966.338999999993</v>
          </cell>
          <cell r="I173">
            <v>-24439.738599999997</v>
          </cell>
          <cell r="J173">
            <v>-19144.064299999998</v>
          </cell>
          <cell r="K173">
            <v>-31594.811899999986</v>
          </cell>
          <cell r="L173">
            <v>-19295.849000000002</v>
          </cell>
          <cell r="M173">
            <v>35531.796300000002</v>
          </cell>
          <cell r="N173">
            <v>38757.6783</v>
          </cell>
          <cell r="O173">
            <v>41276.131000000001</v>
          </cell>
          <cell r="P173">
            <v>42352.070199999995</v>
          </cell>
          <cell r="Q173">
            <v>9958.6160999999993</v>
          </cell>
          <cell r="R173">
            <v>23605.308499999999</v>
          </cell>
          <cell r="S173">
            <v>39990.570900000006</v>
          </cell>
          <cell r="T173">
            <v>48788.863599999997</v>
          </cell>
          <cell r="U173">
            <v>51491.495699999999</v>
          </cell>
          <cell r="V173">
            <v>50623.698600000003</v>
          </cell>
          <cell r="W173">
            <v>56701.420800000007</v>
          </cell>
          <cell r="X173">
            <v>59239.083400000003</v>
          </cell>
          <cell r="Y173">
            <v>28787.475600000005</v>
          </cell>
          <cell r="Z173">
            <v>45874.205199999997</v>
          </cell>
          <cell r="AA173">
            <v>63756.090800000005</v>
          </cell>
        </row>
        <row r="174">
          <cell r="B174">
            <v>0</v>
          </cell>
        </row>
        <row r="175">
          <cell r="B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>
            <v>0</v>
          </cell>
          <cell r="F176">
            <v>5.5500545851902748E-10</v>
          </cell>
          <cell r="G176">
            <v>0.17331856195985743</v>
          </cell>
          <cell r="H176">
            <v>-41966.338999999993</v>
          </cell>
          <cell r="I176">
            <v>-24439.738599999997</v>
          </cell>
          <cell r="J176">
            <v>-19144.064299999998</v>
          </cell>
          <cell r="K176">
            <v>-31594.811899999986</v>
          </cell>
          <cell r="L176">
            <v>-19295.849000000002</v>
          </cell>
          <cell r="M176">
            <v>35531.796300000002</v>
          </cell>
          <cell r="N176">
            <v>38757.6783</v>
          </cell>
          <cell r="O176">
            <v>41276.131000000001</v>
          </cell>
          <cell r="P176">
            <v>42352.070199999995</v>
          </cell>
          <cell r="Q176">
            <v>9958.6160999999993</v>
          </cell>
          <cell r="R176">
            <v>23605.308499999999</v>
          </cell>
          <cell r="S176">
            <v>39990.570900000006</v>
          </cell>
          <cell r="T176">
            <v>48788.863599999997</v>
          </cell>
          <cell r="U176">
            <v>51491.495699999999</v>
          </cell>
          <cell r="V176">
            <v>50623.698600000003</v>
          </cell>
          <cell r="W176">
            <v>56701.420800000007</v>
          </cell>
          <cell r="X176">
            <v>59239.083400000003</v>
          </cell>
          <cell r="Y176">
            <v>28787.475600000005</v>
          </cell>
          <cell r="Z176">
            <v>45874.205199999997</v>
          </cell>
          <cell r="AA176">
            <v>63756.090800000005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5.5500545851902748E-10</v>
          </cell>
          <cell r="G179">
            <v>0.17331856195985743</v>
          </cell>
          <cell r="H179">
            <v>-41966.338999999993</v>
          </cell>
          <cell r="I179">
            <v>-24439.738599999997</v>
          </cell>
          <cell r="J179">
            <v>-19144.064299999998</v>
          </cell>
          <cell r="K179">
            <v>-31594.811899999986</v>
          </cell>
          <cell r="L179">
            <v>-19295.849000000002</v>
          </cell>
          <cell r="M179">
            <v>35531.796300000002</v>
          </cell>
          <cell r="N179">
            <v>38757.6783</v>
          </cell>
          <cell r="O179">
            <v>41276.131000000001</v>
          </cell>
          <cell r="P179">
            <v>42352.070199999995</v>
          </cell>
          <cell r="Q179">
            <v>9958.6160999999993</v>
          </cell>
          <cell r="R179">
            <v>23605.308499999999</v>
          </cell>
          <cell r="S179">
            <v>39990.570900000006</v>
          </cell>
          <cell r="T179">
            <v>48788.863599999997</v>
          </cell>
          <cell r="U179">
            <v>51491.495699999999</v>
          </cell>
          <cell r="V179">
            <v>50623.698600000003</v>
          </cell>
          <cell r="W179">
            <v>56701.420800000007</v>
          </cell>
          <cell r="X179">
            <v>59239.083400000003</v>
          </cell>
          <cell r="Y179">
            <v>28787.475600000005</v>
          </cell>
          <cell r="Z179">
            <v>45874.205199999997</v>
          </cell>
          <cell r="AA179">
            <v>63756.090800000005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5.5500545851902748E-10</v>
          </cell>
          <cell r="G182">
            <v>0.17331856195985743</v>
          </cell>
          <cell r="H182">
            <v>-41966.338999999993</v>
          </cell>
          <cell r="I182">
            <v>-24439.738599999997</v>
          </cell>
          <cell r="J182">
            <v>-19144.064299999998</v>
          </cell>
          <cell r="K182">
            <v>-31594.811899999986</v>
          </cell>
          <cell r="L182">
            <v>-19295.849000000002</v>
          </cell>
          <cell r="M182">
            <v>35531.796300000002</v>
          </cell>
          <cell r="N182">
            <v>38757.6783</v>
          </cell>
          <cell r="O182">
            <v>41276.131000000001</v>
          </cell>
          <cell r="P182">
            <v>42352.070199999995</v>
          </cell>
          <cell r="Q182">
            <v>9958.6160999999993</v>
          </cell>
          <cell r="R182">
            <v>23605.308499999999</v>
          </cell>
          <cell r="S182">
            <v>39990.570900000006</v>
          </cell>
          <cell r="T182">
            <v>48788.863599999997</v>
          </cell>
          <cell r="U182">
            <v>51491.495699999999</v>
          </cell>
          <cell r="V182">
            <v>50623.698600000003</v>
          </cell>
          <cell r="W182">
            <v>56701.420800000007</v>
          </cell>
          <cell r="X182">
            <v>59239.083400000003</v>
          </cell>
          <cell r="Y182">
            <v>28787.475600000005</v>
          </cell>
          <cell r="Z182">
            <v>45874.205199999997</v>
          </cell>
          <cell r="AA182">
            <v>63756.090800000005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40454.2313125</v>
          </cell>
          <cell r="I184">
            <v>-23182.650057631574</v>
          </cell>
          <cell r="J184">
            <v>4372.0886532017512</v>
          </cell>
          <cell r="K184">
            <v>13024.277890784893</v>
          </cell>
          <cell r="L184">
            <v>16672.83821740979</v>
          </cell>
          <cell r="M184">
            <v>-32369.859099653459</v>
          </cell>
          <cell r="N184">
            <v>-16888.142289666041</v>
          </cell>
          <cell r="O184">
            <v>-38932.016906879995</v>
          </cell>
          <cell r="P184">
            <v>-34967.177262614336</v>
          </cell>
          <cell r="Q184">
            <v>7329.7247823856587</v>
          </cell>
          <cell r="R184">
            <v>13883.730394885661</v>
          </cell>
          <cell r="S184">
            <v>6276.8050398856576</v>
          </cell>
          <cell r="T184">
            <v>-2064.3749101143412</v>
          </cell>
          <cell r="U184">
            <v>-2247.3312251143411</v>
          </cell>
          <cell r="V184">
            <v>-3519.1147001143427</v>
          </cell>
          <cell r="W184">
            <v>-5548.7913526143411</v>
          </cell>
          <cell r="X184">
            <v>-25451.027865114342</v>
          </cell>
          <cell r="Y184">
            <v>9281.0605423856578</v>
          </cell>
          <cell r="Z184">
            <v>2107.3877973856606</v>
          </cell>
          <cell r="AA184">
            <v>-1310.9933576143385</v>
          </cell>
        </row>
        <row r="185">
          <cell r="B185" t="str">
            <v>Somatoria com Projeto Original</v>
          </cell>
          <cell r="F185">
            <v>94.45658836469525</v>
          </cell>
          <cell r="G185">
            <v>0.17351276554387782</v>
          </cell>
          <cell r="H185">
            <v>-1512.1076874999926</v>
          </cell>
          <cell r="I185">
            <v>-47622.388657631571</v>
          </cell>
          <cell r="J185">
            <v>-14771.975646798248</v>
          </cell>
          <cell r="K185">
            <v>-18570.534009215095</v>
          </cell>
          <cell r="L185">
            <v>-2623.0107825902123</v>
          </cell>
          <cell r="M185">
            <v>3161.9372003465432</v>
          </cell>
          <cell r="N185">
            <v>21869.536010333959</v>
          </cell>
          <cell r="O185">
            <v>2344.1140931200061</v>
          </cell>
          <cell r="P185">
            <v>7384.892937385659</v>
          </cell>
          <cell r="Q185">
            <v>17288.340882385659</v>
          </cell>
          <cell r="R185">
            <v>37489.038894885656</v>
          </cell>
          <cell r="S185">
            <v>46267.375939885664</v>
          </cell>
          <cell r="T185">
            <v>46724.488689885657</v>
          </cell>
          <cell r="U185">
            <v>49244.164474885656</v>
          </cell>
          <cell r="V185">
            <v>47104.583899885663</v>
          </cell>
          <cell r="W185">
            <v>51152.629447385669</v>
          </cell>
          <cell r="X185">
            <v>33788.055534885658</v>
          </cell>
          <cell r="Y185">
            <v>38068.536142385667</v>
          </cell>
          <cell r="Z185">
            <v>47981.592997385655</v>
          </cell>
          <cell r="AA185">
            <v>62445.097442385668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43874.828301604466</v>
          </cell>
          <cell r="H191">
            <v>66672.686697217141</v>
          </cell>
          <cell r="I191">
            <v>73129.312999281799</v>
          </cell>
          <cell r="J191">
            <v>73280.197502380339</v>
          </cell>
          <cell r="K191">
            <v>77500.954890478781</v>
          </cell>
          <cell r="L191">
            <v>84519.537275869807</v>
          </cell>
          <cell r="M191">
            <v>89001.34350154901</v>
          </cell>
          <cell r="N191">
            <v>91773.86879580922</v>
          </cell>
          <cell r="O191">
            <v>94549.000407191008</v>
          </cell>
          <cell r="P191">
            <v>97324.010100041502</v>
          </cell>
          <cell r="Q191">
            <v>100097.85880192516</v>
          </cell>
          <cell r="R191">
            <v>102875.27279696046</v>
          </cell>
          <cell r="S191">
            <v>105649.15149995698</v>
          </cell>
          <cell r="T191">
            <v>108426.52539374406</v>
          </cell>
          <cell r="U191">
            <v>111200.47460026521</v>
          </cell>
          <cell r="V191">
            <v>113976.88890047764</v>
          </cell>
          <cell r="W191">
            <v>116751.71710030711</v>
          </cell>
          <cell r="X191">
            <v>119528.13140334275</v>
          </cell>
          <cell r="Y191">
            <v>122303.04040002644</v>
          </cell>
          <cell r="Z191">
            <v>125077.04039987404</v>
          </cell>
          <cell r="AA191">
            <v>1917511.8417683032</v>
          </cell>
        </row>
        <row r="192">
          <cell r="B192" t="str">
            <v>1.1 - Operacionais    (1.1.1 + 1.1.2)</v>
          </cell>
          <cell r="G192">
            <v>43874.828301604466</v>
          </cell>
          <cell r="H192">
            <v>66672.686697217141</v>
          </cell>
          <cell r="I192">
            <v>73129.312999281799</v>
          </cell>
          <cell r="J192">
            <v>73280.197502380339</v>
          </cell>
          <cell r="K192">
            <v>77500.954890478781</v>
          </cell>
          <cell r="L192">
            <v>84519.537275869807</v>
          </cell>
          <cell r="M192">
            <v>89001.34350154901</v>
          </cell>
          <cell r="N192">
            <v>91773.86879580922</v>
          </cell>
          <cell r="O192">
            <v>94549.000407191008</v>
          </cell>
          <cell r="P192">
            <v>97324.010100041502</v>
          </cell>
          <cell r="Q192">
            <v>100097.85880192516</v>
          </cell>
          <cell r="R192">
            <v>102875.27279696046</v>
          </cell>
          <cell r="S192">
            <v>105649.15149995698</v>
          </cell>
          <cell r="T192">
            <v>108426.52539374406</v>
          </cell>
          <cell r="U192">
            <v>111200.47460026521</v>
          </cell>
          <cell r="V192">
            <v>113976.88890047764</v>
          </cell>
          <cell r="W192">
            <v>116751.71710030711</v>
          </cell>
          <cell r="X192">
            <v>119528.13140334275</v>
          </cell>
          <cell r="Y192">
            <v>122303.04040002644</v>
          </cell>
          <cell r="Z192">
            <v>125077.04039987404</v>
          </cell>
          <cell r="AA192">
            <v>1917511.8417683032</v>
          </cell>
        </row>
        <row r="193">
          <cell r="B193" t="str">
            <v>1.1.1 - Receitas de  Pedágios    (Transp. Qd.2.1.1.2)</v>
          </cell>
          <cell r="G193">
            <v>43440.829999999994</v>
          </cell>
          <cell r="H193">
            <v>66012.670000000013</v>
          </cell>
          <cell r="I193">
            <v>72405.299999999988</v>
          </cell>
          <cell r="J193">
            <v>72530.207208333319</v>
          </cell>
          <cell r="K193">
            <v>76725.954690478786</v>
          </cell>
          <cell r="L193">
            <v>83665.509165336582</v>
          </cell>
          <cell r="M193">
            <v>88120.35</v>
          </cell>
          <cell r="N193">
            <v>90864.88</v>
          </cell>
          <cell r="O193">
            <v>93613.040000000008</v>
          </cell>
          <cell r="P193">
            <v>96360.01</v>
          </cell>
          <cell r="Q193">
            <v>99106.880000000005</v>
          </cell>
          <cell r="R193">
            <v>101856.28000000001</v>
          </cell>
          <cell r="S193">
            <v>104603.15</v>
          </cell>
          <cell r="T193">
            <v>107352.54</v>
          </cell>
          <cell r="U193">
            <v>110099.45999999999</v>
          </cell>
          <cell r="V193">
            <v>112848.89000000001</v>
          </cell>
          <cell r="W193">
            <v>115595.71</v>
          </cell>
          <cell r="X193">
            <v>118345.14000000001</v>
          </cell>
          <cell r="Y193">
            <v>121092.04000000001</v>
          </cell>
          <cell r="Z193">
            <v>123839.04000000001</v>
          </cell>
          <cell r="AA193">
            <v>1898477.8810641491</v>
          </cell>
        </row>
        <row r="194">
          <cell r="B194" t="str">
            <v>1.1.2 - Outras Receitas Operacionais    (calculado 2.1.2.)</v>
          </cell>
          <cell r="G194">
            <v>433.99830160447499</v>
          </cell>
          <cell r="H194">
            <v>660.01669721713051</v>
          </cell>
          <cell r="I194">
            <v>724.01299928180754</v>
          </cell>
          <cell r="J194">
            <v>749.99029404701537</v>
          </cell>
          <cell r="K194">
            <v>775.00020000000006</v>
          </cell>
          <cell r="L194">
            <v>854.02811053322102</v>
          </cell>
          <cell r="M194">
            <v>880.99350154900651</v>
          </cell>
          <cell r="N194">
            <v>908.98879580921368</v>
          </cell>
          <cell r="O194">
            <v>935.96040719100176</v>
          </cell>
          <cell r="P194">
            <v>964.0001000415109</v>
          </cell>
          <cell r="Q194">
            <v>990.97880192515322</v>
          </cell>
          <cell r="R194">
            <v>1018.9927969604447</v>
          </cell>
          <cell r="S194">
            <v>1046.0014999569801</v>
          </cell>
          <cell r="T194">
            <v>1073.9853937440616</v>
          </cell>
          <cell r="U194">
            <v>1101.0146002652182</v>
          </cell>
          <cell r="V194">
            <v>1127.9989004776296</v>
          </cell>
          <cell r="W194">
            <v>1156.0071003071066</v>
          </cell>
          <cell r="X194">
            <v>1182.991403342741</v>
          </cell>
          <cell r="Y194">
            <v>1211.0004000264262</v>
          </cell>
          <cell r="Z194">
            <v>1238.0003998740301</v>
          </cell>
          <cell r="AA194">
            <v>19033.960704154171</v>
          </cell>
        </row>
        <row r="195">
          <cell r="B195" t="str">
            <v>2 -  DEDUÇÕES DA RECEITA    (2.1)</v>
          </cell>
          <cell r="G195">
            <v>1520.8079832560252</v>
          </cell>
          <cell r="H195">
            <v>2433.8973579661724</v>
          </cell>
          <cell r="I195">
            <v>2669.538533058947</v>
          </cell>
          <cell r="J195">
            <v>2820.7715535713469</v>
          </cell>
          <cell r="K195">
            <v>3619.4365103274072</v>
          </cell>
          <cell r="L195">
            <v>7889.4103602417999</v>
          </cell>
          <cell r="M195">
            <v>7564.1759550512033</v>
          </cell>
          <cell r="N195">
            <v>7935.7536231553049</v>
          </cell>
          <cell r="O195">
            <v>8185.8063170287442</v>
          </cell>
          <cell r="P195">
            <v>8425.6147656295143</v>
          </cell>
          <cell r="Q195">
            <v>8665.7261860628205</v>
          </cell>
          <cell r="R195">
            <v>8914.6913741698663</v>
          </cell>
          <cell r="S195">
            <v>9165.2614846636825</v>
          </cell>
          <cell r="T195">
            <v>9416.9442161473271</v>
          </cell>
          <cell r="U195">
            <v>9667.8207854321608</v>
          </cell>
          <cell r="V195">
            <v>9920.5430778336104</v>
          </cell>
          <cell r="W195">
            <v>10173.540861766211</v>
          </cell>
          <cell r="X195">
            <v>10420.167653540382</v>
          </cell>
          <cell r="Y195">
            <v>10670.211062653023</v>
          </cell>
          <cell r="Z195">
            <v>10924.136062670243</v>
          </cell>
          <cell r="AA195">
            <v>151004.2557242258</v>
          </cell>
        </row>
        <row r="196">
          <cell r="B196" t="str">
            <v>2.1 - Tributos sobre Faturamento    (2.1.1+ .... + 2.1.4)</v>
          </cell>
          <cell r="G196">
            <v>1520.8079832560252</v>
          </cell>
          <cell r="H196">
            <v>2433.8973579661724</v>
          </cell>
          <cell r="I196">
            <v>2669.538533058947</v>
          </cell>
          <cell r="J196">
            <v>2820.7715535713469</v>
          </cell>
          <cell r="K196">
            <v>3619.4365103274072</v>
          </cell>
          <cell r="L196">
            <v>7889.4103602417999</v>
          </cell>
          <cell r="M196">
            <v>7564.1759550512033</v>
          </cell>
          <cell r="N196">
            <v>7935.7536231553049</v>
          </cell>
          <cell r="O196">
            <v>8185.8063170287442</v>
          </cell>
          <cell r="P196">
            <v>8425.6147656295143</v>
          </cell>
          <cell r="Q196">
            <v>8665.7261860628205</v>
          </cell>
          <cell r="R196">
            <v>8914.6913741698663</v>
          </cell>
          <cell r="S196">
            <v>9165.2614846636825</v>
          </cell>
          <cell r="T196">
            <v>9416.9442161473271</v>
          </cell>
          <cell r="U196">
            <v>9667.8207854321608</v>
          </cell>
          <cell r="V196">
            <v>9920.5430778336104</v>
          </cell>
          <cell r="W196">
            <v>10173.540861766211</v>
          </cell>
          <cell r="X196">
            <v>10420.167653540382</v>
          </cell>
          <cell r="Y196">
            <v>10670.211062653023</v>
          </cell>
          <cell r="Z196">
            <v>10924.136062670243</v>
          </cell>
          <cell r="AA196">
            <v>151004.2557242258</v>
          </cell>
        </row>
        <row r="197">
          <cell r="B197" t="str">
            <v>2.1.1 - I.S.S    (transp. Qd  1.3.)</v>
          </cell>
          <cell r="G197">
            <v>0</v>
          </cell>
          <cell r="H197">
            <v>0</v>
          </cell>
          <cell r="I197">
            <v>0</v>
          </cell>
          <cell r="J197">
            <v>145.9583525205737</v>
          </cell>
          <cell r="K197">
            <v>619.26901035481183</v>
          </cell>
          <cell r="L197">
            <v>3862.733157571246</v>
          </cell>
          <cell r="M197">
            <v>4313.5377191931229</v>
          </cell>
          <cell r="N197">
            <v>4582.6258720382757</v>
          </cell>
          <cell r="O197">
            <v>4727.6499999999996</v>
          </cell>
          <cell r="P197">
            <v>4866.2</v>
          </cell>
          <cell r="Q197">
            <v>5005</v>
          </cell>
          <cell r="R197">
            <v>5143.8</v>
          </cell>
          <cell r="S197">
            <v>5282.45</v>
          </cell>
          <cell r="T197">
            <v>5421.4</v>
          </cell>
          <cell r="U197">
            <v>5559.95</v>
          </cell>
          <cell r="V197">
            <v>5698.85</v>
          </cell>
          <cell r="W197">
            <v>5837.55</v>
          </cell>
          <cell r="X197">
            <v>5976.45</v>
          </cell>
          <cell r="Y197">
            <v>6115.15</v>
          </cell>
          <cell r="Z197">
            <v>6253.85</v>
          </cell>
          <cell r="AA197">
            <v>79412.424111678032</v>
          </cell>
        </row>
        <row r="198">
          <cell r="B198" t="str">
            <v>2.1.2 - Cofins    (transp. Qd 1.3.)</v>
          </cell>
          <cell r="G198">
            <v>1133.4340992955961</v>
          </cell>
          <cell r="H198">
            <v>2000.1633944342611</v>
          </cell>
          <cell r="I198">
            <v>2193.8659985636154</v>
          </cell>
          <cell r="J198">
            <v>2198.4159172853015</v>
          </cell>
          <cell r="K198">
            <v>2324.8751604550516</v>
          </cell>
          <cell r="L198">
            <v>3234.2207065052098</v>
          </cell>
          <cell r="M198">
            <v>2671.3370030980127</v>
          </cell>
          <cell r="N198">
            <v>2756.3776039442696</v>
          </cell>
          <cell r="O198">
            <v>2842.6608143820031</v>
          </cell>
          <cell r="P198">
            <v>2925.8701999792443</v>
          </cell>
          <cell r="Q198">
            <v>3009.1076038503065</v>
          </cell>
          <cell r="R198">
            <v>3099.6156009896231</v>
          </cell>
          <cell r="S198">
            <v>3191.5829999139605</v>
          </cell>
          <cell r="T198">
            <v>3284.1908010879897</v>
          </cell>
          <cell r="U198">
            <v>3376.4992005304366</v>
          </cell>
          <cell r="V198">
            <v>3470.0077999805053</v>
          </cell>
          <cell r="W198">
            <v>3563.924200614214</v>
          </cell>
          <cell r="X198">
            <v>3652.422799418654</v>
          </cell>
          <cell r="Y198">
            <v>3743.9108000528522</v>
          </cell>
          <cell r="Z198">
            <v>3838.5908000710597</v>
          </cell>
          <cell r="AA198">
            <v>58511.073504452172</v>
          </cell>
        </row>
        <row r="199">
          <cell r="B199" t="str">
            <v>2.1.3 - Pis / Pasep    (transp. Qd 1.3.)</v>
          </cell>
          <cell r="G199">
            <v>285.373883960429</v>
          </cell>
          <cell r="H199">
            <v>433.7339635319114</v>
          </cell>
          <cell r="I199">
            <v>475.6725344953316</v>
          </cell>
          <cell r="J199">
            <v>476.39728376547214</v>
          </cell>
          <cell r="K199">
            <v>675.29233951754361</v>
          </cell>
          <cell r="L199">
            <v>792.45649616534433</v>
          </cell>
          <cell r="M199">
            <v>579.30123276006861</v>
          </cell>
          <cell r="N199">
            <v>596.75014717275997</v>
          </cell>
          <cell r="O199">
            <v>615.49550264674156</v>
          </cell>
          <cell r="P199">
            <v>633.54456565026976</v>
          </cell>
          <cell r="Q199">
            <v>651.6185822125135</v>
          </cell>
          <cell r="R199">
            <v>671.27577318024294</v>
          </cell>
          <cell r="S199">
            <v>691.22848474972034</v>
          </cell>
          <cell r="T199">
            <v>711.35341505933638</v>
          </cell>
          <cell r="U199">
            <v>731.37158490172385</v>
          </cell>
          <cell r="V199">
            <v>751.68527785310459</v>
          </cell>
          <cell r="W199">
            <v>772.06666115199619</v>
          </cell>
          <cell r="X199">
            <v>791.29485412172778</v>
          </cell>
          <cell r="Y199">
            <v>811.1502626001718</v>
          </cell>
          <cell r="Z199">
            <v>831.69526259918121</v>
          </cell>
          <cell r="AA199">
            <v>12978.75810809559</v>
          </cell>
        </row>
        <row r="200">
          <cell r="B200" t="str">
            <v>2.1.4 - CPMF    (transp Qd 1.3.)</v>
          </cell>
          <cell r="G200">
            <v>102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102</v>
          </cell>
        </row>
        <row r="201">
          <cell r="B201" t="str">
            <v>3 -  RECEITA LIQUIDA    (1 - 2)</v>
          </cell>
          <cell r="G201">
            <v>42354.020318348441</v>
          </cell>
          <cell r="H201">
            <v>64238.789339250972</v>
          </cell>
          <cell r="I201">
            <v>70459.774466222851</v>
          </cell>
          <cell r="J201">
            <v>70459.425948808988</v>
          </cell>
          <cell r="K201">
            <v>73881.518380151378</v>
          </cell>
          <cell r="L201">
            <v>76630.126915628003</v>
          </cell>
          <cell r="M201">
            <v>81437.167546497803</v>
          </cell>
          <cell r="N201">
            <v>83838.11517265391</v>
          </cell>
          <cell r="O201">
            <v>86363.194090162258</v>
          </cell>
          <cell r="P201">
            <v>88898.395334411995</v>
          </cell>
          <cell r="Q201">
            <v>91432.132615862341</v>
          </cell>
          <cell r="R201">
            <v>93960.581422790594</v>
          </cell>
          <cell r="S201">
            <v>96483.890015293291</v>
          </cell>
          <cell r="T201">
            <v>99009.58117759673</v>
          </cell>
          <cell r="U201">
            <v>101532.65381483304</v>
          </cell>
          <cell r="V201">
            <v>104056.34582264403</v>
          </cell>
          <cell r="W201">
            <v>106578.17623854091</v>
          </cell>
          <cell r="X201">
            <v>109107.96374980237</v>
          </cell>
          <cell r="Y201">
            <v>111632.82933737342</v>
          </cell>
          <cell r="Z201">
            <v>114152.9043372038</v>
          </cell>
          <cell r="AA201">
            <v>1766507.5860440773</v>
          </cell>
        </row>
        <row r="202">
          <cell r="B202" t="str">
            <v>4 -  DESPESAS    (4.1)</v>
          </cell>
          <cell r="G202">
            <v>33815.521409754801</v>
          </cell>
          <cell r="H202">
            <v>40275.320218162131</v>
          </cell>
          <cell r="I202">
            <v>45668.626915597415</v>
          </cell>
          <cell r="J202">
            <v>49303.359831532711</v>
          </cell>
          <cell r="K202">
            <v>52360.677318352449</v>
          </cell>
          <cell r="L202">
            <v>52512.706571677612</v>
          </cell>
          <cell r="M202">
            <v>53288.557988928733</v>
          </cell>
          <cell r="N202">
            <v>57847.733211178071</v>
          </cell>
          <cell r="O202">
            <v>62710.057151226196</v>
          </cell>
          <cell r="P202">
            <v>62571.211389698976</v>
          </cell>
          <cell r="Q202">
            <v>62879.112425795494</v>
          </cell>
          <cell r="R202">
            <v>60508.539020606549</v>
          </cell>
          <cell r="S202">
            <v>59604.111206736445</v>
          </cell>
          <cell r="T202">
            <v>59267.846598510048</v>
          </cell>
          <cell r="U202">
            <v>60118.105066412361</v>
          </cell>
          <cell r="V202">
            <v>57609.692920378729</v>
          </cell>
          <cell r="W202">
            <v>60573.039841413622</v>
          </cell>
          <cell r="X202">
            <v>64505.930195464694</v>
          </cell>
          <cell r="Y202">
            <v>72235.989123738531</v>
          </cell>
          <cell r="Z202">
            <v>77614.018298693947</v>
          </cell>
          <cell r="AA202">
            <v>1145270.1567038593</v>
          </cell>
        </row>
        <row r="203">
          <cell r="B203" t="str">
            <v>4.1 - Operacionais    (4.1.1+ .... + 4.1.10)</v>
          </cell>
          <cell r="G203">
            <v>33815.521409754801</v>
          </cell>
          <cell r="H203">
            <v>40275.320218162131</v>
          </cell>
          <cell r="I203">
            <v>45668.626915597415</v>
          </cell>
          <cell r="J203">
            <v>49303.359831532711</v>
          </cell>
          <cell r="K203">
            <v>52360.677318352449</v>
          </cell>
          <cell r="L203">
            <v>52512.706571677612</v>
          </cell>
          <cell r="M203">
            <v>53288.557988928733</v>
          </cell>
          <cell r="N203">
            <v>57847.733211178071</v>
          </cell>
          <cell r="O203">
            <v>62710.057151226196</v>
          </cell>
          <cell r="P203">
            <v>62571.211389698976</v>
          </cell>
          <cell r="Q203">
            <v>62879.112425795494</v>
          </cell>
          <cell r="R203">
            <v>60508.539020606549</v>
          </cell>
          <cell r="S203">
            <v>59604.111206736445</v>
          </cell>
          <cell r="T203">
            <v>59267.846598510048</v>
          </cell>
          <cell r="U203">
            <v>60118.105066412361</v>
          </cell>
          <cell r="V203">
            <v>57609.692920378729</v>
          </cell>
          <cell r="W203">
            <v>60573.039841413622</v>
          </cell>
          <cell r="X203">
            <v>64505.930195464694</v>
          </cell>
          <cell r="Y203">
            <v>72235.989123738531</v>
          </cell>
          <cell r="Z203">
            <v>77614.018298693947</v>
          </cell>
          <cell r="AA203">
            <v>1145270.1567038593</v>
          </cell>
        </row>
        <row r="204">
          <cell r="B204" t="str">
            <v>4.1.1  -  Pessoal e Administradores    (Transp. Qd. 1.3.)</v>
          </cell>
          <cell r="G204">
            <v>12290</v>
          </cell>
          <cell r="H204">
            <v>17262</v>
          </cell>
          <cell r="I204">
            <v>18749</v>
          </cell>
          <cell r="J204">
            <v>18988</v>
          </cell>
          <cell r="K204">
            <v>19269</v>
          </cell>
          <cell r="L204">
            <v>18929</v>
          </cell>
          <cell r="M204">
            <v>18929</v>
          </cell>
          <cell r="N204">
            <v>18929</v>
          </cell>
          <cell r="O204">
            <v>18929</v>
          </cell>
          <cell r="P204">
            <v>18929</v>
          </cell>
          <cell r="Q204">
            <v>18929</v>
          </cell>
          <cell r="R204">
            <v>18837</v>
          </cell>
          <cell r="S204">
            <v>18837</v>
          </cell>
          <cell r="T204">
            <v>18837</v>
          </cell>
          <cell r="U204">
            <v>18837</v>
          </cell>
          <cell r="V204">
            <v>18837</v>
          </cell>
          <cell r="W204">
            <v>18760</v>
          </cell>
          <cell r="X204">
            <v>18760</v>
          </cell>
          <cell r="Y204">
            <v>18683</v>
          </cell>
          <cell r="Z204">
            <v>18683</v>
          </cell>
          <cell r="AA204">
            <v>369203</v>
          </cell>
        </row>
        <row r="205">
          <cell r="B205" t="str">
            <v>4.1.2  -  Conservação de Rotina    (Transp. Qd. 1.3.)</v>
          </cell>
          <cell r="G205">
            <v>8585</v>
          </cell>
          <cell r="H205">
            <v>4340</v>
          </cell>
          <cell r="I205">
            <v>4410</v>
          </cell>
          <cell r="J205">
            <v>4707</v>
          </cell>
          <cell r="K205">
            <v>4811</v>
          </cell>
          <cell r="L205">
            <v>5072</v>
          </cell>
          <cell r="M205">
            <v>5072</v>
          </cell>
          <cell r="N205">
            <v>5072</v>
          </cell>
          <cell r="O205">
            <v>5072</v>
          </cell>
          <cell r="P205">
            <v>5072</v>
          </cell>
          <cell r="Q205">
            <v>5072</v>
          </cell>
          <cell r="R205">
            <v>5072</v>
          </cell>
          <cell r="S205">
            <v>5072</v>
          </cell>
          <cell r="T205">
            <v>5072</v>
          </cell>
          <cell r="U205">
            <v>5072</v>
          </cell>
          <cell r="V205">
            <v>5072</v>
          </cell>
          <cell r="W205">
            <v>5072</v>
          </cell>
          <cell r="X205">
            <v>5072</v>
          </cell>
          <cell r="Y205">
            <v>5072</v>
          </cell>
          <cell r="Z205">
            <v>5072</v>
          </cell>
          <cell r="AA205">
            <v>102933</v>
          </cell>
        </row>
        <row r="206">
          <cell r="B206" t="str">
            <v>4.1.3  -  Consumo    (Transp. Qd. 1.3.)</v>
          </cell>
          <cell r="G206">
            <v>547</v>
          </cell>
          <cell r="H206">
            <v>989</v>
          </cell>
          <cell r="I206">
            <v>1126</v>
          </cell>
          <cell r="J206">
            <v>1123</v>
          </cell>
          <cell r="K206">
            <v>1123</v>
          </cell>
          <cell r="L206">
            <v>1094</v>
          </cell>
          <cell r="M206">
            <v>1094</v>
          </cell>
          <cell r="N206">
            <v>1094</v>
          </cell>
          <cell r="O206">
            <v>1094</v>
          </cell>
          <cell r="P206">
            <v>1094</v>
          </cell>
          <cell r="Q206">
            <v>1094</v>
          </cell>
          <cell r="R206">
            <v>1083</v>
          </cell>
          <cell r="S206">
            <v>1083</v>
          </cell>
          <cell r="T206">
            <v>1083</v>
          </cell>
          <cell r="U206">
            <v>1083</v>
          </cell>
          <cell r="V206">
            <v>1083</v>
          </cell>
          <cell r="W206">
            <v>1075</v>
          </cell>
          <cell r="X206">
            <v>1075</v>
          </cell>
          <cell r="Y206">
            <v>1066</v>
          </cell>
          <cell r="Z206">
            <v>1066</v>
          </cell>
          <cell r="AA206">
            <v>21169</v>
          </cell>
        </row>
        <row r="207">
          <cell r="B207" t="str">
            <v>4.1.4  -  Transportes    (Transp. Qd. 1.3.)</v>
          </cell>
          <cell r="G207">
            <v>824</v>
          </cell>
          <cell r="H207">
            <v>1206</v>
          </cell>
          <cell r="I207">
            <v>1435</v>
          </cell>
          <cell r="J207">
            <v>1435</v>
          </cell>
          <cell r="K207">
            <v>1435</v>
          </cell>
          <cell r="L207">
            <v>1539</v>
          </cell>
          <cell r="M207">
            <v>1539</v>
          </cell>
          <cell r="N207">
            <v>1539</v>
          </cell>
          <cell r="O207">
            <v>1539</v>
          </cell>
          <cell r="P207">
            <v>1539</v>
          </cell>
          <cell r="Q207">
            <v>1539</v>
          </cell>
          <cell r="R207">
            <v>1539</v>
          </cell>
          <cell r="S207">
            <v>1539</v>
          </cell>
          <cell r="T207">
            <v>1539</v>
          </cell>
          <cell r="U207">
            <v>1539</v>
          </cell>
          <cell r="V207">
            <v>1539</v>
          </cell>
          <cell r="W207">
            <v>1539</v>
          </cell>
          <cell r="X207">
            <v>1539</v>
          </cell>
          <cell r="Y207">
            <v>1539</v>
          </cell>
          <cell r="Z207">
            <v>1539</v>
          </cell>
          <cell r="AA207">
            <v>29420</v>
          </cell>
        </row>
        <row r="208">
          <cell r="B208" t="str">
            <v>4.1.5  -  Diversas    (Transp. Qd. 1.3.)</v>
          </cell>
          <cell r="G208">
            <v>3449</v>
          </cell>
          <cell r="H208">
            <v>1889</v>
          </cell>
          <cell r="I208">
            <v>1649</v>
          </cell>
          <cell r="J208">
            <v>1649</v>
          </cell>
          <cell r="K208">
            <v>1649</v>
          </cell>
          <cell r="L208">
            <v>1649</v>
          </cell>
          <cell r="M208">
            <v>1649</v>
          </cell>
          <cell r="N208">
            <v>1649</v>
          </cell>
          <cell r="O208">
            <v>1649</v>
          </cell>
          <cell r="P208">
            <v>1649</v>
          </cell>
          <cell r="Q208">
            <v>1649</v>
          </cell>
          <cell r="R208">
            <v>1649</v>
          </cell>
          <cell r="S208">
            <v>1649</v>
          </cell>
          <cell r="T208">
            <v>1649</v>
          </cell>
          <cell r="U208">
            <v>1649</v>
          </cell>
          <cell r="V208">
            <v>1649</v>
          </cell>
          <cell r="W208">
            <v>1649</v>
          </cell>
          <cell r="X208">
            <v>1649</v>
          </cell>
          <cell r="Y208">
            <v>1649</v>
          </cell>
          <cell r="Z208">
            <v>1649</v>
          </cell>
          <cell r="AA208">
            <v>35020</v>
          </cell>
        </row>
        <row r="209">
          <cell r="B209" t="str">
            <v>4.1.6  -  Depreciação/Amortização    (Transp. Qd. 1.3.)</v>
          </cell>
          <cell r="G209">
            <v>711.89791666666747</v>
          </cell>
          <cell r="H209">
            <v>8297.7292982456111</v>
          </cell>
          <cell r="I209">
            <v>11667.368881578948</v>
          </cell>
          <cell r="J209">
            <v>14911.543587461298</v>
          </cell>
          <cell r="K209">
            <v>17330.096087461301</v>
          </cell>
          <cell r="L209">
            <v>17442.362254127966</v>
          </cell>
          <cell r="M209">
            <v>17897.139039842252</v>
          </cell>
          <cell r="N209">
            <v>22520.106828303789</v>
          </cell>
          <cell r="O209">
            <v>27152.208494970455</v>
          </cell>
          <cell r="P209">
            <v>27077.080767697727</v>
          </cell>
          <cell r="Q209">
            <v>27154.798017697729</v>
          </cell>
          <cell r="R209">
            <v>24950.870517697731</v>
          </cell>
          <cell r="S209">
            <v>23816.258017697728</v>
          </cell>
          <cell r="T209">
            <v>23543.640517697731</v>
          </cell>
          <cell r="U209">
            <v>24163.712184364394</v>
          </cell>
          <cell r="V209">
            <v>21718.9759343644</v>
          </cell>
          <cell r="W209">
            <v>24537.109684364401</v>
          </cell>
          <cell r="X209">
            <v>28533.675934364404</v>
          </cell>
          <cell r="Y209">
            <v>36119.519267697731</v>
          </cell>
          <cell r="Z209">
            <v>41561.296767697735</v>
          </cell>
          <cell r="AA209">
            <v>441107.38999999996</v>
          </cell>
        </row>
        <row r="210">
          <cell r="B210" t="str">
            <v>4.1.7  -  Seguros    (transp. Qd 1.3.)</v>
          </cell>
          <cell r="G210">
            <v>469.30625600000002</v>
          </cell>
          <cell r="H210">
            <v>469.30625600000002</v>
          </cell>
          <cell r="I210">
            <v>469.30625600000002</v>
          </cell>
          <cell r="J210">
            <v>469.30625600000002</v>
          </cell>
          <cell r="K210">
            <v>469.30625600000002</v>
          </cell>
          <cell r="L210">
            <v>469.30625600000002</v>
          </cell>
          <cell r="M210">
            <v>469.30625600000002</v>
          </cell>
          <cell r="N210">
            <v>469.30625600000002</v>
          </cell>
          <cell r="O210">
            <v>469.30625600000002</v>
          </cell>
          <cell r="P210">
            <v>469.30625600000002</v>
          </cell>
          <cell r="Q210">
            <v>469.30625600000002</v>
          </cell>
          <cell r="R210">
            <v>469.30625600000002</v>
          </cell>
          <cell r="S210">
            <v>469.30625600000002</v>
          </cell>
          <cell r="T210">
            <v>469.30625600000002</v>
          </cell>
          <cell r="U210">
            <v>469.30625600000002</v>
          </cell>
          <cell r="V210">
            <v>469.30625600000002</v>
          </cell>
          <cell r="W210">
            <v>469.30625600000002</v>
          </cell>
          <cell r="X210">
            <v>469.30625600000002</v>
          </cell>
          <cell r="Y210">
            <v>469.30625600000002</v>
          </cell>
          <cell r="Z210">
            <v>469.30625600000002</v>
          </cell>
          <cell r="AA210">
            <v>9386.1251199999988</v>
          </cell>
        </row>
        <row r="211">
          <cell r="B211" t="str">
            <v xml:space="preserve">4.1.8  -  Garantias  (transp. Qd 1.3.)  </v>
          </cell>
          <cell r="G211">
            <v>1984.0723880400003</v>
          </cell>
          <cell r="H211">
            <v>1837.1040630000002</v>
          </cell>
          <cell r="I211">
            <v>1984.0723880400003</v>
          </cell>
          <cell r="J211">
            <v>1837.1040630000002</v>
          </cell>
          <cell r="K211">
            <v>1984.0723880400003</v>
          </cell>
          <cell r="L211">
            <v>1837.1040630000002</v>
          </cell>
          <cell r="M211">
            <v>1984.0723880400003</v>
          </cell>
          <cell r="N211">
            <v>1837.1040630000002</v>
          </cell>
          <cell r="O211">
            <v>1984.0723880400003</v>
          </cell>
          <cell r="P211">
            <v>1837.1040630000002</v>
          </cell>
          <cell r="Q211">
            <v>1984.0723880400003</v>
          </cell>
          <cell r="R211">
            <v>1837.1040630000002</v>
          </cell>
          <cell r="S211">
            <v>1984.0723880400003</v>
          </cell>
          <cell r="T211">
            <v>1837.1040630000002</v>
          </cell>
          <cell r="U211">
            <v>1984.0723880400003</v>
          </cell>
          <cell r="V211">
            <v>1837.1040630000002</v>
          </cell>
          <cell r="W211">
            <v>1984.0723880400003</v>
          </cell>
          <cell r="X211">
            <v>1837.1040630000002</v>
          </cell>
          <cell r="Y211">
            <v>1984.0723880400003</v>
          </cell>
          <cell r="Z211">
            <v>1837.1040630000002</v>
          </cell>
          <cell r="AA211">
            <v>38211.764510400004</v>
          </cell>
        </row>
        <row r="212">
          <cell r="B212" t="str">
            <v xml:space="preserve">4.1.9  -  Parc.Variável da Concessão   </v>
          </cell>
          <cell r="G212">
            <v>1316.244849048134</v>
          </cell>
          <cell r="H212">
            <v>2000.1806009165141</v>
          </cell>
          <cell r="I212">
            <v>2193.8793899784541</v>
          </cell>
          <cell r="J212">
            <v>2198.4059250714099</v>
          </cell>
          <cell r="K212">
            <v>2325.0286467143633</v>
          </cell>
          <cell r="L212">
            <v>2535.5861182760941</v>
          </cell>
          <cell r="M212">
            <v>2670.0403050464702</v>
          </cell>
          <cell r="N212">
            <v>2753.2160638742766</v>
          </cell>
          <cell r="O212">
            <v>2836.4700122157301</v>
          </cell>
          <cell r="P212">
            <v>2919.7203030012452</v>
          </cell>
          <cell r="Q212">
            <v>3002.9357640577546</v>
          </cell>
          <cell r="R212">
            <v>3086.2581839088139</v>
          </cell>
          <cell r="S212">
            <v>3169.474544998709</v>
          </cell>
          <cell r="T212">
            <v>3252.7957618123214</v>
          </cell>
          <cell r="U212">
            <v>3336.014238007956</v>
          </cell>
          <cell r="V212">
            <v>3419.3066670143294</v>
          </cell>
          <cell r="W212">
            <v>3502.5515130092131</v>
          </cell>
          <cell r="X212">
            <v>3585.8439421002822</v>
          </cell>
          <cell r="Y212">
            <v>3669.0912120007929</v>
          </cell>
          <cell r="Z212">
            <v>3752.3112119962211</v>
          </cell>
          <cell r="AA212">
            <v>57525.355253049085</v>
          </cell>
        </row>
        <row r="213">
          <cell r="B213" t="str">
            <v xml:space="preserve">4.1.10 - Parcela Fixa da Concessão   </v>
          </cell>
          <cell r="G213">
            <v>3639</v>
          </cell>
          <cell r="H213">
            <v>1985</v>
          </cell>
          <cell r="I213">
            <v>1985</v>
          </cell>
          <cell r="J213">
            <v>1985</v>
          </cell>
          <cell r="K213">
            <v>1965.173940136779</v>
          </cell>
          <cell r="L213">
            <v>1945.3478802735578</v>
          </cell>
          <cell r="M213">
            <v>1985</v>
          </cell>
          <cell r="N213">
            <v>1985</v>
          </cell>
          <cell r="O213">
            <v>1985</v>
          </cell>
          <cell r="P213">
            <v>1985</v>
          </cell>
          <cell r="Q213">
            <v>1985</v>
          </cell>
          <cell r="R213">
            <v>1985</v>
          </cell>
          <cell r="S213">
            <v>1985</v>
          </cell>
          <cell r="T213">
            <v>1985</v>
          </cell>
          <cell r="U213">
            <v>1985</v>
          </cell>
          <cell r="V213">
            <v>1985</v>
          </cell>
          <cell r="W213">
            <v>1985</v>
          </cell>
          <cell r="X213">
            <v>1985</v>
          </cell>
          <cell r="Y213">
            <v>1985</v>
          </cell>
          <cell r="Z213">
            <v>1985</v>
          </cell>
          <cell r="AA213">
            <v>41294.521820410337</v>
          </cell>
        </row>
        <row r="214">
          <cell r="B214" t="str">
            <v>5 -  RESULTADO BRUTO OPERACIONAL     (3 - 4)</v>
          </cell>
          <cell r="G214">
            <v>8538.4989085936395</v>
          </cell>
          <cell r="H214">
            <v>23963.469121088841</v>
          </cell>
          <cell r="I214">
            <v>24791.147550625436</v>
          </cell>
          <cell r="J214">
            <v>21156.066117276278</v>
          </cell>
          <cell r="K214">
            <v>21520.841061798928</v>
          </cell>
          <cell r="L214">
            <v>24117.420343950391</v>
          </cell>
          <cell r="M214">
            <v>28148.609557569071</v>
          </cell>
          <cell r="N214">
            <v>25990.381961475839</v>
          </cell>
          <cell r="O214">
            <v>23653.136938936063</v>
          </cell>
          <cell r="P214">
            <v>26327.183944713019</v>
          </cell>
          <cell r="Q214">
            <v>28553.020190066847</v>
          </cell>
          <cell r="R214">
            <v>33452.042402184044</v>
          </cell>
          <cell r="S214">
            <v>36879.778808556846</v>
          </cell>
          <cell r="T214">
            <v>39741.734579086682</v>
          </cell>
          <cell r="U214">
            <v>41414.548748420682</v>
          </cell>
          <cell r="V214">
            <v>46446.652902265298</v>
          </cell>
          <cell r="W214">
            <v>46005.136397127288</v>
          </cell>
          <cell r="X214">
            <v>44602.033554337671</v>
          </cell>
          <cell r="Y214">
            <v>39396.840213634889</v>
          </cell>
          <cell r="Z214">
            <v>36538.886038509852</v>
          </cell>
          <cell r="AA214">
            <v>621237.42934021796</v>
          </cell>
        </row>
        <row r="215">
          <cell r="B215" t="str">
            <v>6 -  RESULTADO FINANCEIRO    (6.1)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7.0002304142067295</v>
          </cell>
          <cell r="M215">
            <v>42.999682822482725</v>
          </cell>
          <cell r="N215">
            <v>104.99870578654281</v>
          </cell>
          <cell r="O215">
            <v>204.99132849802925</v>
          </cell>
          <cell r="P215">
            <v>205.00002127438771</v>
          </cell>
          <cell r="Q215">
            <v>204.99561492901756</v>
          </cell>
          <cell r="R215">
            <v>444.99685441354063</v>
          </cell>
          <cell r="S215">
            <v>737.00105685305391</v>
          </cell>
          <cell r="T215">
            <v>1045.9857745403058</v>
          </cell>
          <cell r="U215">
            <v>1350.0179022325563</v>
          </cell>
          <cell r="V215">
            <v>1689.9983526659521</v>
          </cell>
          <cell r="W215">
            <v>2046.012566806523</v>
          </cell>
          <cell r="X215">
            <v>2218.983874909165</v>
          </cell>
          <cell r="Y215">
            <v>2494.0008238364221</v>
          </cell>
          <cell r="Z215">
            <v>2876.0009289480699</v>
          </cell>
          <cell r="AA215">
            <v>15672.983718930256</v>
          </cell>
        </row>
        <row r="216">
          <cell r="B216" t="str">
            <v>6.1 - Receitas    (Transp. Qd. 2B)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7.0002304142067295</v>
          </cell>
          <cell r="M216">
            <v>42.999682822482725</v>
          </cell>
          <cell r="N216">
            <v>104.99870578654281</v>
          </cell>
          <cell r="O216">
            <v>204.99132849802925</v>
          </cell>
          <cell r="P216">
            <v>205.00002127438771</v>
          </cell>
          <cell r="Q216">
            <v>204.99561492901756</v>
          </cell>
          <cell r="R216">
            <v>444.99685441354063</v>
          </cell>
          <cell r="S216">
            <v>737.00105685305391</v>
          </cell>
          <cell r="T216">
            <v>1045.9857745403058</v>
          </cell>
          <cell r="U216">
            <v>1350.0179022325563</v>
          </cell>
          <cell r="V216">
            <v>1689.9983526659521</v>
          </cell>
          <cell r="W216">
            <v>2046.012566806523</v>
          </cell>
          <cell r="X216">
            <v>2218.983874909165</v>
          </cell>
          <cell r="Y216">
            <v>2494.0008238364221</v>
          </cell>
          <cell r="Z216">
            <v>2876.0009289480699</v>
          </cell>
          <cell r="AA216">
            <v>15672.983718930256</v>
          </cell>
        </row>
        <row r="217">
          <cell r="B217" t="str">
            <v>7 -  RESULTADO OPERACIONAL    (5 + 6)</v>
          </cell>
          <cell r="G217">
            <v>8538.4989085936395</v>
          </cell>
          <cell r="H217">
            <v>23963.469121088841</v>
          </cell>
          <cell r="I217">
            <v>24791.147550625436</v>
          </cell>
          <cell r="J217">
            <v>21156.066117276278</v>
          </cell>
          <cell r="K217">
            <v>21520.841061798928</v>
          </cell>
          <cell r="L217">
            <v>24124.420574364598</v>
          </cell>
          <cell r="M217">
            <v>28191.609240391554</v>
          </cell>
          <cell r="N217">
            <v>26095.380667262383</v>
          </cell>
          <cell r="O217">
            <v>23858.128267434091</v>
          </cell>
          <cell r="P217">
            <v>26532.183965987406</v>
          </cell>
          <cell r="Q217">
            <v>28758.015804995866</v>
          </cell>
          <cell r="R217">
            <v>33897.039256597585</v>
          </cell>
          <cell r="S217">
            <v>37616.779865409902</v>
          </cell>
          <cell r="T217">
            <v>40787.720353626988</v>
          </cell>
          <cell r="U217">
            <v>42764.566650653236</v>
          </cell>
          <cell r="V217">
            <v>48136.651254931247</v>
          </cell>
          <cell r="W217">
            <v>48051.148963933811</v>
          </cell>
          <cell r="X217">
            <v>46821.017429246836</v>
          </cell>
          <cell r="Y217">
            <v>41890.841037471313</v>
          </cell>
          <cell r="Z217">
            <v>39414.886967457925</v>
          </cell>
          <cell r="AA217">
            <v>636910.41305914824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8538.4989085936395</v>
          </cell>
          <cell r="H219">
            <v>23963.469121088841</v>
          </cell>
          <cell r="I219">
            <v>24791.147550625436</v>
          </cell>
          <cell r="J219">
            <v>21156.066117276278</v>
          </cell>
          <cell r="K219">
            <v>21520.841061798928</v>
          </cell>
          <cell r="L219">
            <v>24124.420574364598</v>
          </cell>
          <cell r="M219">
            <v>28191.609240391554</v>
          </cell>
          <cell r="N219">
            <v>26095.380667262383</v>
          </cell>
          <cell r="O219">
            <v>23858.128267434091</v>
          </cell>
          <cell r="P219">
            <v>26532.183965987406</v>
          </cell>
          <cell r="Q219">
            <v>28758.015804995866</v>
          </cell>
          <cell r="R219">
            <v>33897.039256597585</v>
          </cell>
          <cell r="S219">
            <v>37616.779865409902</v>
          </cell>
          <cell r="T219">
            <v>40787.720353626988</v>
          </cell>
          <cell r="U219">
            <v>42764.566650653236</v>
          </cell>
          <cell r="V219">
            <v>48136.651254931247</v>
          </cell>
          <cell r="W219">
            <v>48051.148963933811</v>
          </cell>
          <cell r="X219">
            <v>46821.017429246836</v>
          </cell>
          <cell r="Y219">
            <v>41890.841037471313</v>
          </cell>
          <cell r="Z219">
            <v>39414.886967457925</v>
          </cell>
          <cell r="AA219">
            <v>636910.41305914824</v>
          </cell>
        </row>
        <row r="220">
          <cell r="B220" t="str">
            <v>10- CONTRIBUIÇÃO SOCIAL (Legislação vigente)</v>
          </cell>
          <cell r="G220">
            <v>683.07991268749117</v>
          </cell>
          <cell r="H220">
            <v>1917.0775296871072</v>
          </cell>
          <cell r="I220">
            <v>1983.2918040500351</v>
          </cell>
          <cell r="J220">
            <v>1692.4052893821022</v>
          </cell>
          <cell r="K220">
            <v>1721.6672849439126</v>
          </cell>
          <cell r="L220">
            <v>1929.953645949169</v>
          </cell>
          <cell r="M220">
            <v>2255.3287392313246</v>
          </cell>
          <cell r="N220">
            <v>2087.6304533809921</v>
          </cell>
          <cell r="O220">
            <v>1908.6502613947284</v>
          </cell>
          <cell r="P220">
            <v>2122.5747172789929</v>
          </cell>
          <cell r="Q220">
            <v>2300.6412643996696</v>
          </cell>
          <cell r="R220">
            <v>2711.7631405278071</v>
          </cell>
          <cell r="S220">
            <v>3009.3423892327928</v>
          </cell>
          <cell r="T220">
            <v>3263.0176282901584</v>
          </cell>
          <cell r="U220">
            <v>3421.1653320522596</v>
          </cell>
          <cell r="V220">
            <v>3850.9321003945001</v>
          </cell>
          <cell r="W220">
            <v>3844.0919171147048</v>
          </cell>
          <cell r="X220">
            <v>3745.6813943397465</v>
          </cell>
          <cell r="Y220">
            <v>3351.2672829977041</v>
          </cell>
          <cell r="Z220">
            <v>3153.1909573966332</v>
          </cell>
          <cell r="AA220">
            <v>50952.753044731828</v>
          </cell>
        </row>
        <row r="221">
          <cell r="B221" t="str">
            <v>11- RESULTADO ANTES IMPOSTO DE RENDA    (9 - 10)</v>
          </cell>
          <cell r="G221">
            <v>7855.4189959061487</v>
          </cell>
          <cell r="H221">
            <v>22046.391591401734</v>
          </cell>
          <cell r="I221">
            <v>22807.855746575402</v>
          </cell>
          <cell r="J221">
            <v>19463.660827894175</v>
          </cell>
          <cell r="K221">
            <v>19799.173776855016</v>
          </cell>
          <cell r="L221">
            <v>22194.46692841543</v>
          </cell>
          <cell r="M221">
            <v>25936.280501160229</v>
          </cell>
          <cell r="N221">
            <v>24007.750213881391</v>
          </cell>
          <cell r="O221">
            <v>21949.478006039364</v>
          </cell>
          <cell r="P221">
            <v>24409.609248708413</v>
          </cell>
          <cell r="Q221">
            <v>26457.374540596196</v>
          </cell>
          <cell r="R221">
            <v>31185.276116069777</v>
          </cell>
          <cell r="S221">
            <v>34607.437476177111</v>
          </cell>
          <cell r="T221">
            <v>37524.702725336829</v>
          </cell>
          <cell r="U221">
            <v>39343.401318600976</v>
          </cell>
          <cell r="V221">
            <v>44285.719154536746</v>
          </cell>
          <cell r="W221">
            <v>44207.057046819107</v>
          </cell>
          <cell r="X221">
            <v>43075.336034907086</v>
          </cell>
          <cell r="Y221">
            <v>38539.573754473611</v>
          </cell>
          <cell r="Z221">
            <v>36261.696010061292</v>
          </cell>
          <cell r="AA221">
            <v>585957.66001441644</v>
          </cell>
        </row>
        <row r="222">
          <cell r="B222" t="str">
            <v>12- IMPOSTO DE RENDA (Legislação vigente)</v>
          </cell>
          <cell r="G222">
            <v>2110.6247271484094</v>
          </cell>
          <cell r="H222">
            <v>5966.8672802722103</v>
          </cell>
          <cell r="I222">
            <v>6173.7868876563607</v>
          </cell>
          <cell r="J222">
            <v>5264.7665293190694</v>
          </cell>
          <cell r="K222">
            <v>5356.2102654497266</v>
          </cell>
          <cell r="L222">
            <v>6007.1051435911522</v>
          </cell>
          <cell r="M222">
            <v>7023.9023100978893</v>
          </cell>
          <cell r="N222">
            <v>6499.8451668155985</v>
          </cell>
          <cell r="O222">
            <v>5940.5320668585273</v>
          </cell>
          <cell r="P222">
            <v>6609.0459914968524</v>
          </cell>
          <cell r="Q222">
            <v>7165.5039512489666</v>
          </cell>
          <cell r="R222">
            <v>8450.2598141493982</v>
          </cell>
          <cell r="S222">
            <v>9380.1949663524756</v>
          </cell>
          <cell r="T222">
            <v>10172.930088406745</v>
          </cell>
          <cell r="U222">
            <v>10667.141662663311</v>
          </cell>
          <cell r="V222">
            <v>12010.162813732808</v>
          </cell>
          <cell r="W222">
            <v>11988.787240983449</v>
          </cell>
          <cell r="X222">
            <v>11681.254357311709</v>
          </cell>
          <cell r="Y222">
            <v>10448.710259367825</v>
          </cell>
          <cell r="Z222">
            <v>9829.7217418644796</v>
          </cell>
          <cell r="AA222">
            <v>158747.35326478697</v>
          </cell>
        </row>
        <row r="223">
          <cell r="B223" t="str">
            <v>13- RESULTADO DE EXERCÍCIO    (11 - 12)</v>
          </cell>
          <cell r="G223">
            <v>5744.7942687577397</v>
          </cell>
          <cell r="H223">
            <v>16079.524311129524</v>
          </cell>
          <cell r="I223">
            <v>16634.068858919039</v>
          </cell>
          <cell r="J223">
            <v>14198.894298575105</v>
          </cell>
          <cell r="K223">
            <v>14442.963511405289</v>
          </cell>
          <cell r="L223">
            <v>16187.361784824277</v>
          </cell>
          <cell r="M223">
            <v>18912.37819106234</v>
          </cell>
          <cell r="N223">
            <v>17507.905047065793</v>
          </cell>
          <cell r="O223">
            <v>16008.945939180838</v>
          </cell>
          <cell r="P223">
            <v>17800.563257211561</v>
          </cell>
          <cell r="Q223">
            <v>19291.870589347229</v>
          </cell>
          <cell r="R223">
            <v>22735.016301920379</v>
          </cell>
          <cell r="S223">
            <v>25227.242509824635</v>
          </cell>
          <cell r="T223">
            <v>27351.772636930084</v>
          </cell>
          <cell r="U223">
            <v>28676.259655937665</v>
          </cell>
          <cell r="V223">
            <v>32275.556340803938</v>
          </cell>
          <cell r="W223">
            <v>32218.269805835658</v>
          </cell>
          <cell r="X223">
            <v>31394.081677595379</v>
          </cell>
          <cell r="Y223">
            <v>28090.863495105787</v>
          </cell>
          <cell r="Z223">
            <v>26431.974268196813</v>
          </cell>
          <cell r="AA223">
            <v>427210.30674962944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</row>
        <row r="230">
          <cell r="B230" t="str">
            <v>1.1 - Operacionais    (1.1.1 + 1.1.2)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</row>
        <row r="231">
          <cell r="B231" t="str">
            <v>1.1.1 - Receitas de  Pedágios    (Transp. Qd.2.1.1.2)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</row>
        <row r="232">
          <cell r="B232" t="str">
            <v>1.1.2 - Outras Receitas Operacionais    (calculado 2.1.2.)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</row>
        <row r="233">
          <cell r="B233" t="str">
            <v>2 -  DEDUÇÕES DA RECEITA    (2.1)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</row>
        <row r="234">
          <cell r="B234" t="str">
            <v>2.1 - Tributos sobre Faturamento    (2.1.1+ .... + 2.1.4)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</row>
        <row r="235">
          <cell r="B235" t="str">
            <v>2.1.1 - I.S.S    (transp. Qd  1.3.)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</row>
        <row r="236">
          <cell r="B236" t="str">
            <v>2.1.2 - Cofins    (transp. Qd 1.3.)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</row>
        <row r="237">
          <cell r="B237" t="str">
            <v>2.1.3 - Pis / Pasep    (transp. Qd 1.3.)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</row>
        <row r="240">
          <cell r="B240" t="str">
            <v>4 -  DESPESAS    (4.1)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</row>
        <row r="241">
          <cell r="B241" t="str">
            <v>4.1 - Operacionais    (4.1.1+ .... + 4.1.10)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</row>
        <row r="242">
          <cell r="B242" t="str">
            <v>4.1.1  -  Pessoal e Administradores    (Transp. Qd. 1.3.)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</row>
        <row r="243">
          <cell r="B243" t="str">
            <v>4.1.2  -  Conservação de Rotina    (Transp. Qd. 1.3.)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</row>
        <row r="244">
          <cell r="B244" t="str">
            <v>4.1.3  -  Consumo    (Transp. Qd. 1.3.)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</row>
        <row r="245">
          <cell r="B245" t="str">
            <v>4.1.4  -  Transportes    (Transp. Qd. 1.3.)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</row>
        <row r="246">
          <cell r="B246" t="str">
            <v>4.1.5  -  Diversas    (Transp. Qd. 1.3.)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</row>
        <row r="249">
          <cell r="B249" t="str">
            <v xml:space="preserve">4.1.8  -  Garantias  (transp. Qd 1.3.)  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</row>
        <row r="250">
          <cell r="B250" t="str">
            <v xml:space="preserve">4.1.9  -  Parc.Variável da Concessão   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</row>
        <row r="258">
          <cell r="B258" t="str">
            <v>10- CONTRIBUIÇÃO SOCIAL (Legislação vigente)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</row>
        <row r="259">
          <cell r="B259" t="str">
            <v>11- RESULTADO ANTES IMPOSTO DE RENDA    (9 - 10)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</row>
        <row r="260">
          <cell r="B260" t="str">
            <v>12- IMPOSTO DE RENDA (Legislação vigente)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</row>
        <row r="261">
          <cell r="B261" t="str">
            <v>13- RESULTADO DE EXERCÍCIO    (11 - 12)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43874.828301604466</v>
          </cell>
          <cell r="H267">
            <v>66672.686697217141</v>
          </cell>
          <cell r="I267">
            <v>73129.312999281799</v>
          </cell>
          <cell r="J267">
            <v>73280.197502380339</v>
          </cell>
          <cell r="K267">
            <v>77500.954890478781</v>
          </cell>
          <cell r="L267">
            <v>84526.537506284018</v>
          </cell>
          <cell r="M267">
            <v>89044.343184371493</v>
          </cell>
          <cell r="N267">
            <v>91878.867501595756</v>
          </cell>
          <cell r="O267">
            <v>94753.991735689036</v>
          </cell>
          <cell r="P267">
            <v>97529.010121315892</v>
          </cell>
          <cell r="Q267">
            <v>100302.85441685418</v>
          </cell>
          <cell r="R267">
            <v>103320.26965137399</v>
          </cell>
          <cell r="S267">
            <v>106386.15255681003</v>
          </cell>
          <cell r="T267">
            <v>109472.51116828436</v>
          </cell>
          <cell r="U267">
            <v>112550.49250249777</v>
          </cell>
          <cell r="V267">
            <v>115666.88725314359</v>
          </cell>
          <cell r="W267">
            <v>118797.72966711363</v>
          </cell>
          <cell r="X267">
            <v>121747.11527825191</v>
          </cell>
          <cell r="Y267">
            <v>124797.04122386286</v>
          </cell>
          <cell r="Z267">
            <v>127953.0413288221</v>
          </cell>
          <cell r="AA267">
            <v>1933184.8254872335</v>
          </cell>
        </row>
        <row r="268">
          <cell r="B268" t="str">
            <v>1.1.  RECEITAS     (1.1.1.+ ... + 1.1.4)</v>
          </cell>
          <cell r="G268">
            <v>43874.828301604466</v>
          </cell>
          <cell r="H268">
            <v>66672.686697217141</v>
          </cell>
          <cell r="I268">
            <v>73129.312999281799</v>
          </cell>
          <cell r="J268">
            <v>73280.197502380339</v>
          </cell>
          <cell r="K268">
            <v>77500.954890478781</v>
          </cell>
          <cell r="L268">
            <v>84526.537506284018</v>
          </cell>
          <cell r="M268">
            <v>89044.343184371493</v>
          </cell>
          <cell r="N268">
            <v>91878.867501595756</v>
          </cell>
          <cell r="O268">
            <v>94753.991735689036</v>
          </cell>
          <cell r="P268">
            <v>97529.010121315892</v>
          </cell>
          <cell r="Q268">
            <v>100302.85441685418</v>
          </cell>
          <cell r="R268">
            <v>103320.26965137399</v>
          </cell>
          <cell r="S268">
            <v>106386.15255681003</v>
          </cell>
          <cell r="T268">
            <v>109472.51116828436</v>
          </cell>
          <cell r="U268">
            <v>112550.49250249777</v>
          </cell>
          <cell r="V268">
            <v>115666.88725314359</v>
          </cell>
          <cell r="W268">
            <v>118797.72966711363</v>
          </cell>
          <cell r="X268">
            <v>121747.11527825191</v>
          </cell>
          <cell r="Y268">
            <v>124797.04122386286</v>
          </cell>
          <cell r="Z268">
            <v>127953.0413288221</v>
          </cell>
          <cell r="AA268">
            <v>1933184.8254872335</v>
          </cell>
        </row>
        <row r="269">
          <cell r="B269" t="str">
            <v>1.1.1   Receitas de Pedágio</v>
          </cell>
          <cell r="G269">
            <v>43440.829999999994</v>
          </cell>
          <cell r="H269">
            <v>66012.670000000013</v>
          </cell>
          <cell r="I269">
            <v>72405.299999999988</v>
          </cell>
          <cell r="J269">
            <v>72530.207208333319</v>
          </cell>
          <cell r="K269">
            <v>76725.954690478786</v>
          </cell>
          <cell r="L269">
            <v>83665.509165336582</v>
          </cell>
          <cell r="M269">
            <v>88120.35</v>
          </cell>
          <cell r="N269">
            <v>90864.88</v>
          </cell>
          <cell r="O269">
            <v>93613.040000000008</v>
          </cell>
          <cell r="P269">
            <v>96360.01</v>
          </cell>
          <cell r="Q269">
            <v>99106.880000000005</v>
          </cell>
          <cell r="R269">
            <v>101856.28000000001</v>
          </cell>
          <cell r="S269">
            <v>104603.15</v>
          </cell>
          <cell r="T269">
            <v>107352.54</v>
          </cell>
          <cell r="U269">
            <v>110099.45999999999</v>
          </cell>
          <cell r="V269">
            <v>112848.89000000001</v>
          </cell>
          <cell r="W269">
            <v>115595.71</v>
          </cell>
          <cell r="X269">
            <v>118345.14000000001</v>
          </cell>
          <cell r="Y269">
            <v>121092.04000000001</v>
          </cell>
          <cell r="Z269">
            <v>123839.04000000001</v>
          </cell>
          <cell r="AA269">
            <v>1898477.8810641491</v>
          </cell>
        </row>
        <row r="270">
          <cell r="B270" t="str">
            <v>1.1.2   Outras Receitas Operacionais</v>
          </cell>
          <cell r="G270">
            <v>433.99830160447499</v>
          </cell>
          <cell r="H270">
            <v>660.01669721713051</v>
          </cell>
          <cell r="I270">
            <v>724.01299928180754</v>
          </cell>
          <cell r="J270">
            <v>749.99029404701537</v>
          </cell>
          <cell r="K270">
            <v>775.00020000000006</v>
          </cell>
          <cell r="L270">
            <v>854.02811053322102</v>
          </cell>
          <cell r="M270">
            <v>880.99350154900651</v>
          </cell>
          <cell r="N270">
            <v>908.98879580921368</v>
          </cell>
          <cell r="O270">
            <v>935.96040719100176</v>
          </cell>
          <cell r="P270">
            <v>964.0001000415109</v>
          </cell>
          <cell r="Q270">
            <v>990.97880192515322</v>
          </cell>
          <cell r="R270">
            <v>1018.9927969604447</v>
          </cell>
          <cell r="S270">
            <v>1046.0014999569801</v>
          </cell>
          <cell r="T270">
            <v>1073.9853937440616</v>
          </cell>
          <cell r="U270">
            <v>1101.0146002652182</v>
          </cell>
          <cell r="V270">
            <v>1127.9989004776296</v>
          </cell>
          <cell r="W270">
            <v>1156.0071003071066</v>
          </cell>
          <cell r="X270">
            <v>1182.991403342741</v>
          </cell>
          <cell r="Y270">
            <v>1211.0004000264262</v>
          </cell>
          <cell r="Z270">
            <v>1238.0003998740301</v>
          </cell>
          <cell r="AA270">
            <v>19033.960704154171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7.0002304142067295</v>
          </cell>
          <cell r="M272">
            <v>42.999682822482725</v>
          </cell>
          <cell r="N272">
            <v>104.99870578654281</v>
          </cell>
          <cell r="O272">
            <v>204.99132849802925</v>
          </cell>
          <cell r="P272">
            <v>205.00002127438771</v>
          </cell>
          <cell r="Q272">
            <v>204.99561492901756</v>
          </cell>
          <cell r="R272">
            <v>444.99685441354063</v>
          </cell>
          <cell r="S272">
            <v>737.00105685305391</v>
          </cell>
          <cell r="T272">
            <v>1045.9857745403058</v>
          </cell>
          <cell r="U272">
            <v>1350.0179022325563</v>
          </cell>
          <cell r="V272">
            <v>1689.9983526659521</v>
          </cell>
          <cell r="W272">
            <v>2046.012566806523</v>
          </cell>
          <cell r="X272">
            <v>2218.983874909165</v>
          </cell>
          <cell r="Y272">
            <v>2494.0008238364221</v>
          </cell>
          <cell r="Z272">
            <v>2876.0009289480699</v>
          </cell>
          <cell r="AA272">
            <v>15672.983718930256</v>
          </cell>
        </row>
        <row r="273">
          <cell r="B273" t="str">
            <v>2.  DESEMBOLSOS     (2.1.+ ... + 2.4)</v>
          </cell>
          <cell r="G273">
            <v>45387.13611618006</v>
          </cell>
          <cell r="H273">
            <v>114294.20308784199</v>
          </cell>
          <cell r="I273">
            <v>87900.385258783805</v>
          </cell>
          <cell r="J273">
            <v>91851.369616343916</v>
          </cell>
          <cell r="K273">
            <v>80125.765291612188</v>
          </cell>
          <cell r="L273">
            <v>81363.023467331775</v>
          </cell>
          <cell r="M273">
            <v>67175.465953466904</v>
          </cell>
          <cell r="N273">
            <v>89535.245626226169</v>
          </cell>
          <cell r="O273">
            <v>87371.617301537714</v>
          </cell>
          <cell r="P273">
            <v>80240.526096406596</v>
          </cell>
          <cell r="Q273">
            <v>62814.845809809209</v>
          </cell>
          <cell r="R273">
            <v>57053.112831755891</v>
          </cell>
          <cell r="S273">
            <v>59661.262029287667</v>
          </cell>
          <cell r="T273">
            <v>60228.948013656554</v>
          </cell>
          <cell r="U273">
            <v>65444.780662195699</v>
          </cell>
          <cell r="V273">
            <v>64514.204977975249</v>
          </cell>
          <cell r="W273">
            <v>85008.840176913582</v>
          </cell>
          <cell r="X273">
            <v>83678.75766629212</v>
          </cell>
          <cell r="Y273">
            <v>76815.258461059348</v>
          </cell>
          <cell r="Z273">
            <v>65507.770292927584</v>
          </cell>
          <cell r="AA273">
            <v>1505972.5187376039</v>
          </cell>
        </row>
        <row r="274">
          <cell r="B274" t="str">
            <v>2.1.  OPERACIONAIS     (2.1.1.+ ... + 2.1.8)</v>
          </cell>
          <cell r="G274">
            <v>29669.186627296025</v>
          </cell>
          <cell r="H274">
            <v>30426.307676966171</v>
          </cell>
          <cell r="I274">
            <v>32491.917177098949</v>
          </cell>
          <cell r="J274">
            <v>33029.181872571346</v>
          </cell>
          <cell r="K274">
            <v>34359.81515436741</v>
          </cell>
          <cell r="L274">
            <v>38478.820679241806</v>
          </cell>
          <cell r="M274">
            <v>38300.554599091214</v>
          </cell>
          <cell r="N274">
            <v>38525.163942155305</v>
          </cell>
          <cell r="O274">
            <v>38922.18496106875</v>
          </cell>
          <cell r="P274">
            <v>39015.025084629517</v>
          </cell>
          <cell r="Q274">
            <v>39402.104830102828</v>
          </cell>
          <cell r="R274">
            <v>39401.101693169869</v>
          </cell>
          <cell r="S274">
            <v>39798.640128703693</v>
          </cell>
          <cell r="T274">
            <v>39903.354535147329</v>
          </cell>
          <cell r="U274">
            <v>40301.199429472166</v>
          </cell>
          <cell r="V274">
            <v>40406.953396833611</v>
          </cell>
          <cell r="W274">
            <v>40721.919505806218</v>
          </cell>
          <cell r="X274">
            <v>40821.577972540385</v>
          </cell>
          <cell r="Y274">
            <v>41132.589706693027</v>
          </cell>
          <cell r="Z274">
            <v>41239.546381670247</v>
          </cell>
          <cell r="AA274">
            <v>756347.14535462577</v>
          </cell>
        </row>
        <row r="275">
          <cell r="B275" t="str">
            <v xml:space="preserve">2.1.1.  Pessoal / Administradores   </v>
          </cell>
          <cell r="G275">
            <v>12290</v>
          </cell>
          <cell r="H275">
            <v>17262</v>
          </cell>
          <cell r="I275">
            <v>18749</v>
          </cell>
          <cell r="J275">
            <v>18988</v>
          </cell>
          <cell r="K275">
            <v>19269</v>
          </cell>
          <cell r="L275">
            <v>18929</v>
          </cell>
          <cell r="M275">
            <v>18929</v>
          </cell>
          <cell r="N275">
            <v>18929</v>
          </cell>
          <cell r="O275">
            <v>18929</v>
          </cell>
          <cell r="P275">
            <v>18929</v>
          </cell>
          <cell r="Q275">
            <v>18929</v>
          </cell>
          <cell r="R275">
            <v>18837</v>
          </cell>
          <cell r="S275">
            <v>18837</v>
          </cell>
          <cell r="T275">
            <v>18837</v>
          </cell>
          <cell r="U275">
            <v>18837</v>
          </cell>
          <cell r="V275">
            <v>18837</v>
          </cell>
          <cell r="W275">
            <v>18760</v>
          </cell>
          <cell r="X275">
            <v>18760</v>
          </cell>
          <cell r="Y275">
            <v>18683</v>
          </cell>
          <cell r="Z275">
            <v>18683</v>
          </cell>
          <cell r="AA275">
            <v>369203</v>
          </cell>
        </row>
        <row r="276">
          <cell r="B276" t="str">
            <v xml:space="preserve">2.1.2.  Conservação de Rotina  </v>
          </cell>
          <cell r="G276">
            <v>8585</v>
          </cell>
          <cell r="H276">
            <v>4340</v>
          </cell>
          <cell r="I276">
            <v>4410</v>
          </cell>
          <cell r="J276">
            <v>4707</v>
          </cell>
          <cell r="K276">
            <v>4811</v>
          </cell>
          <cell r="L276">
            <v>5072</v>
          </cell>
          <cell r="M276">
            <v>5072</v>
          </cell>
          <cell r="N276">
            <v>5072</v>
          </cell>
          <cell r="O276">
            <v>5072</v>
          </cell>
          <cell r="P276">
            <v>5072</v>
          </cell>
          <cell r="Q276">
            <v>5072</v>
          </cell>
          <cell r="R276">
            <v>5072</v>
          </cell>
          <cell r="S276">
            <v>5072</v>
          </cell>
          <cell r="T276">
            <v>5072</v>
          </cell>
          <cell r="U276">
            <v>5072</v>
          </cell>
          <cell r="V276">
            <v>5072</v>
          </cell>
          <cell r="W276">
            <v>5072</v>
          </cell>
          <cell r="X276">
            <v>5072</v>
          </cell>
          <cell r="Y276">
            <v>5072</v>
          </cell>
          <cell r="Z276">
            <v>5072</v>
          </cell>
          <cell r="AA276">
            <v>102933</v>
          </cell>
        </row>
        <row r="277">
          <cell r="B277" t="str">
            <v xml:space="preserve">2.1.3.  Consumo   </v>
          </cell>
          <cell r="G277">
            <v>547</v>
          </cell>
          <cell r="H277">
            <v>989</v>
          </cell>
          <cell r="I277">
            <v>1126</v>
          </cell>
          <cell r="J277">
            <v>1123</v>
          </cell>
          <cell r="K277">
            <v>1123</v>
          </cell>
          <cell r="L277">
            <v>1094</v>
          </cell>
          <cell r="M277">
            <v>1094</v>
          </cell>
          <cell r="N277">
            <v>1094</v>
          </cell>
          <cell r="O277">
            <v>1094</v>
          </cell>
          <cell r="P277">
            <v>1094</v>
          </cell>
          <cell r="Q277">
            <v>1094</v>
          </cell>
          <cell r="R277">
            <v>1083</v>
          </cell>
          <cell r="S277">
            <v>1083</v>
          </cell>
          <cell r="T277">
            <v>1083</v>
          </cell>
          <cell r="U277">
            <v>1083</v>
          </cell>
          <cell r="V277">
            <v>1083</v>
          </cell>
          <cell r="W277">
            <v>1075</v>
          </cell>
          <cell r="X277">
            <v>1075</v>
          </cell>
          <cell r="Y277">
            <v>1066</v>
          </cell>
          <cell r="Z277">
            <v>1066</v>
          </cell>
          <cell r="AA277">
            <v>21169</v>
          </cell>
        </row>
        <row r="278">
          <cell r="B278" t="str">
            <v>2.1.4.  Transportes</v>
          </cell>
          <cell r="G278">
            <v>824</v>
          </cell>
          <cell r="H278">
            <v>1206</v>
          </cell>
          <cell r="I278">
            <v>1435</v>
          </cell>
          <cell r="J278">
            <v>1435</v>
          </cell>
          <cell r="K278">
            <v>1435</v>
          </cell>
          <cell r="L278">
            <v>1539</v>
          </cell>
          <cell r="M278">
            <v>1539</v>
          </cell>
          <cell r="N278">
            <v>1539</v>
          </cell>
          <cell r="O278">
            <v>1539</v>
          </cell>
          <cell r="P278">
            <v>1539</v>
          </cell>
          <cell r="Q278">
            <v>1539</v>
          </cell>
          <cell r="R278">
            <v>1539</v>
          </cell>
          <cell r="S278">
            <v>1539</v>
          </cell>
          <cell r="T278">
            <v>1539</v>
          </cell>
          <cell r="U278">
            <v>1539</v>
          </cell>
          <cell r="V278">
            <v>1539</v>
          </cell>
          <cell r="W278">
            <v>1539</v>
          </cell>
          <cell r="X278">
            <v>1539</v>
          </cell>
          <cell r="Y278">
            <v>1539</v>
          </cell>
          <cell r="Z278">
            <v>1539</v>
          </cell>
          <cell r="AA278">
            <v>29420</v>
          </cell>
        </row>
        <row r="279">
          <cell r="B279" t="str">
            <v>2.1.5.  Diversas</v>
          </cell>
          <cell r="G279">
            <v>3449</v>
          </cell>
          <cell r="H279">
            <v>1889</v>
          </cell>
          <cell r="I279">
            <v>1649</v>
          </cell>
          <cell r="J279">
            <v>1649</v>
          </cell>
          <cell r="K279">
            <v>1649</v>
          </cell>
          <cell r="L279">
            <v>1649</v>
          </cell>
          <cell r="M279">
            <v>1649</v>
          </cell>
          <cell r="N279">
            <v>1649</v>
          </cell>
          <cell r="O279">
            <v>1649</v>
          </cell>
          <cell r="P279">
            <v>1649</v>
          </cell>
          <cell r="Q279">
            <v>1649</v>
          </cell>
          <cell r="R279">
            <v>1649</v>
          </cell>
          <cell r="S279">
            <v>1649</v>
          </cell>
          <cell r="T279">
            <v>1649</v>
          </cell>
          <cell r="U279">
            <v>1649</v>
          </cell>
          <cell r="V279">
            <v>1649</v>
          </cell>
          <cell r="W279">
            <v>1649</v>
          </cell>
          <cell r="X279">
            <v>1649</v>
          </cell>
          <cell r="Y279">
            <v>1649</v>
          </cell>
          <cell r="Z279">
            <v>1649</v>
          </cell>
          <cell r="AA279">
            <v>35020</v>
          </cell>
        </row>
        <row r="280">
          <cell r="B280" t="str">
            <v>2.1.6.  Tributos s/ Faturamento</v>
          </cell>
          <cell r="G280">
            <v>1520.8079832560252</v>
          </cell>
          <cell r="H280">
            <v>2433.8973579661724</v>
          </cell>
          <cell r="I280">
            <v>2669.538533058947</v>
          </cell>
          <cell r="J280">
            <v>2820.7715535713469</v>
          </cell>
          <cell r="K280">
            <v>3619.4365103274072</v>
          </cell>
          <cell r="L280">
            <v>7889.4103602417999</v>
          </cell>
          <cell r="M280">
            <v>7564.1759550512033</v>
          </cell>
          <cell r="N280">
            <v>7935.7536231553049</v>
          </cell>
          <cell r="O280">
            <v>8185.8063170287442</v>
          </cell>
          <cell r="P280">
            <v>8425.6147656295143</v>
          </cell>
          <cell r="Q280">
            <v>8665.7261860628205</v>
          </cell>
          <cell r="R280">
            <v>8914.6913741698663</v>
          </cell>
          <cell r="S280">
            <v>9165.2614846636825</v>
          </cell>
          <cell r="T280">
            <v>9416.9442161473271</v>
          </cell>
          <cell r="U280">
            <v>9667.8207854321608</v>
          </cell>
          <cell r="V280">
            <v>9920.5430778336104</v>
          </cell>
          <cell r="W280">
            <v>10173.540861766211</v>
          </cell>
          <cell r="X280">
            <v>10420.167653540382</v>
          </cell>
          <cell r="Y280">
            <v>10670.211062653023</v>
          </cell>
          <cell r="Z280">
            <v>10924.136062670243</v>
          </cell>
          <cell r="AA280">
            <v>151004.2557242258</v>
          </cell>
        </row>
        <row r="281">
          <cell r="B281" t="str">
            <v>2.1.7.  Seguros</v>
          </cell>
          <cell r="G281">
            <v>469.30625600000002</v>
          </cell>
          <cell r="H281">
            <v>469.30625600000002</v>
          </cell>
          <cell r="I281">
            <v>469.30625600000002</v>
          </cell>
          <cell r="J281">
            <v>469.30625600000002</v>
          </cell>
          <cell r="K281">
            <v>469.30625600000002</v>
          </cell>
          <cell r="L281">
            <v>469.30625600000002</v>
          </cell>
          <cell r="M281">
            <v>469.30625600000002</v>
          </cell>
          <cell r="N281">
            <v>469.30625600000002</v>
          </cell>
          <cell r="O281">
            <v>469.30625600000002</v>
          </cell>
          <cell r="P281">
            <v>469.30625600000002</v>
          </cell>
          <cell r="Q281">
            <v>469.30625600000002</v>
          </cell>
          <cell r="R281">
            <v>469.30625600000002</v>
          </cell>
          <cell r="S281">
            <v>469.30625600000002</v>
          </cell>
          <cell r="T281">
            <v>469.30625600000002</v>
          </cell>
          <cell r="U281">
            <v>469.30625600000002</v>
          </cell>
          <cell r="V281">
            <v>469.30625600000002</v>
          </cell>
          <cell r="W281">
            <v>469.30625600000002</v>
          </cell>
          <cell r="X281">
            <v>469.30625600000002</v>
          </cell>
          <cell r="Y281">
            <v>469.30625600000002</v>
          </cell>
          <cell r="Z281">
            <v>469.30625600000002</v>
          </cell>
          <cell r="AA281">
            <v>9386.1251199999988</v>
          </cell>
        </row>
        <row r="282">
          <cell r="B282" t="str">
            <v xml:space="preserve">2.1.8.  Garantias </v>
          </cell>
          <cell r="G282">
            <v>1984.0723880400003</v>
          </cell>
          <cell r="H282">
            <v>1837.1040630000002</v>
          </cell>
          <cell r="I282">
            <v>1984.0723880400003</v>
          </cell>
          <cell r="J282">
            <v>1837.1040630000002</v>
          </cell>
          <cell r="K282">
            <v>1984.0723880400003</v>
          </cell>
          <cell r="L282">
            <v>1837.1040630000002</v>
          </cell>
          <cell r="M282">
            <v>1984.0723880400003</v>
          </cell>
          <cell r="N282">
            <v>1837.1040630000002</v>
          </cell>
          <cell r="O282">
            <v>1984.0723880400003</v>
          </cell>
          <cell r="P282">
            <v>1837.1040630000002</v>
          </cell>
          <cell r="Q282">
            <v>1984.0723880400003</v>
          </cell>
          <cell r="R282">
            <v>1837.1040630000002</v>
          </cell>
          <cell r="S282">
            <v>1984.0723880400003</v>
          </cell>
          <cell r="T282">
            <v>1837.1040630000002</v>
          </cell>
          <cell r="U282">
            <v>1984.0723880400003</v>
          </cell>
          <cell r="V282">
            <v>1837.1040630000002</v>
          </cell>
          <cell r="W282">
            <v>1984.0723880400003</v>
          </cell>
          <cell r="X282">
            <v>1837.1040630000002</v>
          </cell>
          <cell r="Y282">
            <v>1984.0723880400003</v>
          </cell>
          <cell r="Z282">
            <v>1837.1040630000002</v>
          </cell>
          <cell r="AA282">
            <v>38211.764510400004</v>
          </cell>
        </row>
        <row r="283">
          <cell r="B283" t="str">
            <v>2.2.  INVESTIMENTOS / IMOBILIZADO     (2.2.1.+ ... + 2.2.7)</v>
          </cell>
          <cell r="G283">
            <v>7969</v>
          </cell>
          <cell r="H283">
            <v>71998.76999999999</v>
          </cell>
          <cell r="I283">
            <v>43072.51</v>
          </cell>
          <cell r="J283">
            <v>47681.609999999993</v>
          </cell>
          <cell r="K283">
            <v>34397.870000000003</v>
          </cell>
          <cell r="L283">
            <v>30466.210000000003</v>
          </cell>
          <cell r="M283">
            <v>14940.64</v>
          </cell>
          <cell r="N283">
            <v>37684.39</v>
          </cell>
          <cell r="O283">
            <v>35778.779999999992</v>
          </cell>
          <cell r="P283">
            <v>27589.16</v>
          </cell>
          <cell r="Q283">
            <v>8958.659999999998</v>
          </cell>
          <cell r="R283">
            <v>1418.73</v>
          </cell>
          <cell r="S283">
            <v>2318.61</v>
          </cell>
          <cell r="T283">
            <v>1651.8500000000001</v>
          </cell>
          <cell r="U283">
            <v>5734.26</v>
          </cell>
          <cell r="V283">
            <v>2841.8500000000004</v>
          </cell>
          <cell r="W283">
            <v>22966.49</v>
          </cell>
          <cell r="X283">
            <v>21859.4</v>
          </cell>
          <cell r="Y283">
            <v>16228.6</v>
          </cell>
          <cell r="Z283">
            <v>5548</v>
          </cell>
          <cell r="AA283">
            <v>441105.3899999999</v>
          </cell>
        </row>
        <row r="284">
          <cell r="B284" t="str">
            <v xml:space="preserve">2.2.1.  Ampliação Principal </v>
          </cell>
          <cell r="G284">
            <v>422.69000000000005</v>
          </cell>
          <cell r="H284">
            <v>6723.1099999999979</v>
          </cell>
          <cell r="I284">
            <v>11950.32</v>
          </cell>
          <cell r="J284">
            <v>10277.86</v>
          </cell>
          <cell r="K284">
            <v>14304.009999999998</v>
          </cell>
          <cell r="L284">
            <v>8568.5099999999984</v>
          </cell>
          <cell r="M284">
            <v>5963.51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58210.009999999987</v>
          </cell>
        </row>
        <row r="285">
          <cell r="B285" t="str">
            <v>2.2.2.  Demais Obras de Ampliação/Melhoramentos</v>
          </cell>
          <cell r="G285">
            <v>3345.5400000000009</v>
          </cell>
          <cell r="H285">
            <v>17813.419999999998</v>
          </cell>
          <cell r="I285">
            <v>17230.04</v>
          </cell>
          <cell r="J285">
            <v>30178.539999999997</v>
          </cell>
          <cell r="K285">
            <v>11438.03</v>
          </cell>
          <cell r="L285">
            <v>17049.86</v>
          </cell>
          <cell r="M285">
            <v>5682.1299999999992</v>
          </cell>
          <cell r="N285">
            <v>7024.16</v>
          </cell>
          <cell r="O285">
            <v>4660.37</v>
          </cell>
          <cell r="P285">
            <v>1116.1500000000001</v>
          </cell>
          <cell r="Q285">
            <v>824.56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116362.79999999999</v>
          </cell>
        </row>
        <row r="286">
          <cell r="B286" t="str">
            <v xml:space="preserve">2.2.3.  Equipamentos, Veiculos e Sist. Controle </v>
          </cell>
          <cell r="G286">
            <v>2465.63</v>
          </cell>
          <cell r="H286">
            <v>7320.4699999999993</v>
          </cell>
          <cell r="I286">
            <v>1860</v>
          </cell>
          <cell r="J286">
            <v>871.98000000000138</v>
          </cell>
          <cell r="K286">
            <v>6278.9999999999991</v>
          </cell>
          <cell r="L286">
            <v>2657.0599999999995</v>
          </cell>
          <cell r="M286">
            <v>1436.1</v>
          </cell>
          <cell r="N286">
            <v>1820.84</v>
          </cell>
          <cell r="O286">
            <v>2430.4</v>
          </cell>
          <cell r="P286">
            <v>760</v>
          </cell>
          <cell r="Q286">
            <v>7016.46</v>
          </cell>
          <cell r="R286">
            <v>180</v>
          </cell>
          <cell r="S286">
            <v>920</v>
          </cell>
          <cell r="T286">
            <v>180</v>
          </cell>
          <cell r="U286">
            <v>4195.6000000000004</v>
          </cell>
          <cell r="V286">
            <v>1139.7</v>
          </cell>
          <cell r="W286">
            <v>1285.8</v>
          </cell>
          <cell r="X286">
            <v>180</v>
          </cell>
          <cell r="Y286">
            <v>551.6</v>
          </cell>
          <cell r="Z286">
            <v>180</v>
          </cell>
          <cell r="AA286">
            <v>43730.64</v>
          </cell>
        </row>
        <row r="287">
          <cell r="B287" t="str">
            <v>2.2.4.  Desapropriações</v>
          </cell>
          <cell r="G287">
            <v>122.93</v>
          </cell>
          <cell r="H287">
            <v>359.19</v>
          </cell>
          <cell r="I287">
            <v>567.37</v>
          </cell>
          <cell r="J287">
            <v>365.02</v>
          </cell>
          <cell r="K287">
            <v>309.27999999999997</v>
          </cell>
          <cell r="L287">
            <v>232.45</v>
          </cell>
          <cell r="M287">
            <v>141.35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2097.59</v>
          </cell>
        </row>
        <row r="288">
          <cell r="B288" t="str">
            <v xml:space="preserve">2.2.5.  Conservação Especial </v>
          </cell>
          <cell r="G288">
            <v>1612.2099999999991</v>
          </cell>
          <cell r="H288">
            <v>39782.58</v>
          </cell>
          <cell r="I288">
            <v>11464.78</v>
          </cell>
          <cell r="J288">
            <v>5988.2099999999982</v>
          </cell>
          <cell r="K288">
            <v>2067.5500000000002</v>
          </cell>
          <cell r="L288">
            <v>1958.3300000000002</v>
          </cell>
          <cell r="M288">
            <v>1717.55</v>
          </cell>
          <cell r="N288">
            <v>28839.39</v>
          </cell>
          <cell r="O288">
            <v>28688.009999999991</v>
          </cell>
          <cell r="P288">
            <v>25713.01</v>
          </cell>
          <cell r="Q288">
            <v>1117.6399999999981</v>
          </cell>
          <cell r="R288">
            <v>1238.73</v>
          </cell>
          <cell r="S288">
            <v>1398.6100000000001</v>
          </cell>
          <cell r="T288">
            <v>1471.8500000000001</v>
          </cell>
          <cell r="U288">
            <v>1538.6599999999999</v>
          </cell>
          <cell r="V288">
            <v>1702.15</v>
          </cell>
          <cell r="W288">
            <v>21680.690000000002</v>
          </cell>
          <cell r="X288">
            <v>21679.4</v>
          </cell>
          <cell r="Y288">
            <v>15677</v>
          </cell>
          <cell r="Z288">
            <v>5368</v>
          </cell>
          <cell r="AA288">
            <v>220704.34999999998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4955.2448490481338</v>
          </cell>
          <cell r="H291">
            <v>3985.1806009165139</v>
          </cell>
          <cell r="I291">
            <v>4178.8793899784541</v>
          </cell>
          <cell r="J291">
            <v>4183.4059250714099</v>
          </cell>
          <cell r="K291">
            <v>4290.2025868511428</v>
          </cell>
          <cell r="L291">
            <v>4480.9339985496517</v>
          </cell>
          <cell r="M291">
            <v>4655.0403050464702</v>
          </cell>
          <cell r="N291">
            <v>4738.2160638742771</v>
          </cell>
          <cell r="O291">
            <v>4821.4700122157301</v>
          </cell>
          <cell r="P291">
            <v>4904.7203030012452</v>
          </cell>
          <cell r="Q291">
            <v>4987.9357640577546</v>
          </cell>
          <cell r="R291">
            <v>5071.2581839088143</v>
          </cell>
          <cell r="S291">
            <v>5154.4745449987095</v>
          </cell>
          <cell r="T291">
            <v>5237.7957618123219</v>
          </cell>
          <cell r="U291">
            <v>5321.014238007956</v>
          </cell>
          <cell r="V291">
            <v>5404.3066670143289</v>
          </cell>
          <cell r="W291">
            <v>5487.5515130092135</v>
          </cell>
          <cell r="X291">
            <v>5570.8439421002822</v>
          </cell>
          <cell r="Y291">
            <v>5654.0912120007924</v>
          </cell>
          <cell r="Z291">
            <v>5737.3112119962207</v>
          </cell>
          <cell r="AA291">
            <v>98819.877073459415</v>
          </cell>
        </row>
        <row r="292">
          <cell r="B292" t="str">
            <v>2.3.1.  Valor Variável da Concessão</v>
          </cell>
          <cell r="G292">
            <v>1316.244849048134</v>
          </cell>
          <cell r="H292">
            <v>2000.1806009165141</v>
          </cell>
          <cell r="I292">
            <v>2193.8793899784541</v>
          </cell>
          <cell r="J292">
            <v>2198.4059250714099</v>
          </cell>
          <cell r="K292">
            <v>2325.0286467143633</v>
          </cell>
          <cell r="L292">
            <v>2535.5861182760941</v>
          </cell>
          <cell r="M292">
            <v>2670.0403050464702</v>
          </cell>
          <cell r="N292">
            <v>2753.2160638742766</v>
          </cell>
          <cell r="O292">
            <v>2836.4700122157301</v>
          </cell>
          <cell r="P292">
            <v>2919.7203030012452</v>
          </cell>
          <cell r="Q292">
            <v>3002.9357640577546</v>
          </cell>
          <cell r="R292">
            <v>3086.2581839088139</v>
          </cell>
          <cell r="S292">
            <v>3169.474544998709</v>
          </cell>
          <cell r="T292">
            <v>3252.7957618123214</v>
          </cell>
          <cell r="U292">
            <v>3336.014238007956</v>
          </cell>
          <cell r="V292">
            <v>3419.3066670143294</v>
          </cell>
          <cell r="W292">
            <v>3502.5515130092131</v>
          </cell>
          <cell r="X292">
            <v>3585.8439421002822</v>
          </cell>
          <cell r="Y292">
            <v>3669.0912120007929</v>
          </cell>
          <cell r="Z292">
            <v>3752.3112119962211</v>
          </cell>
          <cell r="AA292">
            <v>57525.355253049085</v>
          </cell>
        </row>
        <row r="293">
          <cell r="B293" t="str">
            <v xml:space="preserve">2.3.2.  Valor Fixo da Concessão </v>
          </cell>
          <cell r="G293">
            <v>3639</v>
          </cell>
          <cell r="H293">
            <v>1985</v>
          </cell>
          <cell r="I293">
            <v>1985</v>
          </cell>
          <cell r="J293">
            <v>1985</v>
          </cell>
          <cell r="K293">
            <v>1965.173940136779</v>
          </cell>
          <cell r="L293">
            <v>1945.3478802735578</v>
          </cell>
          <cell r="M293">
            <v>1985</v>
          </cell>
          <cell r="N293">
            <v>1985</v>
          </cell>
          <cell r="O293">
            <v>1985</v>
          </cell>
          <cell r="P293">
            <v>1985</v>
          </cell>
          <cell r="Q293">
            <v>1985</v>
          </cell>
          <cell r="R293">
            <v>1985</v>
          </cell>
          <cell r="S293">
            <v>1985</v>
          </cell>
          <cell r="T293">
            <v>1985</v>
          </cell>
          <cell r="U293">
            <v>1985</v>
          </cell>
          <cell r="V293">
            <v>1985</v>
          </cell>
          <cell r="W293">
            <v>1985</v>
          </cell>
          <cell r="X293">
            <v>1985</v>
          </cell>
          <cell r="Y293">
            <v>1985</v>
          </cell>
          <cell r="Z293">
            <v>1985</v>
          </cell>
          <cell r="AA293">
            <v>41294.521820410337</v>
          </cell>
        </row>
        <row r="294">
          <cell r="B294" t="str">
            <v>2.4.  DESEMBOLSOS  SOBRE O LUCRO     (2.4.1. + 2.4.2)</v>
          </cell>
          <cell r="G294">
            <v>2793.7046398359007</v>
          </cell>
          <cell r="H294">
            <v>7883.9448099593174</v>
          </cell>
          <cell r="I294">
            <v>8157.0786917063961</v>
          </cell>
          <cell r="J294">
            <v>6957.171818701172</v>
          </cell>
          <cell r="K294">
            <v>7077.8775503936395</v>
          </cell>
          <cell r="L294">
            <v>7937.0587895403214</v>
          </cell>
          <cell r="M294">
            <v>9279.2310493292134</v>
          </cell>
          <cell r="N294">
            <v>8587.4756201965902</v>
          </cell>
          <cell r="O294">
            <v>7849.1823282532559</v>
          </cell>
          <cell r="P294">
            <v>8731.6207087758448</v>
          </cell>
          <cell r="Q294">
            <v>9466.1452156486357</v>
          </cell>
          <cell r="R294">
            <v>11162.022954677206</v>
          </cell>
          <cell r="S294">
            <v>12389.537355585268</v>
          </cell>
          <cell r="T294">
            <v>13435.947716696905</v>
          </cell>
          <cell r="U294">
            <v>14088.306994715571</v>
          </cell>
          <cell r="V294">
            <v>15861.094914127309</v>
          </cell>
          <cell r="W294">
            <v>15832.879158098154</v>
          </cell>
          <cell r="X294">
            <v>15426.935751651456</v>
          </cell>
          <cell r="Y294">
            <v>13799.977542365528</v>
          </cell>
          <cell r="Z294">
            <v>12982.912699261113</v>
          </cell>
          <cell r="AA294">
            <v>209700.1063095188</v>
          </cell>
        </row>
        <row r="295">
          <cell r="B295" t="str">
            <v xml:space="preserve">2.4.1.  Contribuição Social  </v>
          </cell>
          <cell r="G295">
            <v>683.07991268749117</v>
          </cell>
          <cell r="H295">
            <v>1917.0775296871072</v>
          </cell>
          <cell r="I295">
            <v>1983.2918040500351</v>
          </cell>
          <cell r="J295">
            <v>1692.4052893821022</v>
          </cell>
          <cell r="K295">
            <v>1721.6672849439126</v>
          </cell>
          <cell r="L295">
            <v>1929.953645949169</v>
          </cell>
          <cell r="M295">
            <v>2255.3287392313246</v>
          </cell>
          <cell r="N295">
            <v>2087.6304533809921</v>
          </cell>
          <cell r="O295">
            <v>1908.6502613947284</v>
          </cell>
          <cell r="P295">
            <v>2122.5747172789929</v>
          </cell>
          <cell r="Q295">
            <v>2300.6412643996696</v>
          </cell>
          <cell r="R295">
            <v>2711.7631405278071</v>
          </cell>
          <cell r="S295">
            <v>3009.3423892327928</v>
          </cell>
          <cell r="T295">
            <v>3263.0176282901584</v>
          </cell>
          <cell r="U295">
            <v>3421.1653320522596</v>
          </cell>
          <cell r="V295">
            <v>3850.9321003945001</v>
          </cell>
          <cell r="W295">
            <v>3844.0919171147048</v>
          </cell>
          <cell r="X295">
            <v>3745.6813943397465</v>
          </cell>
          <cell r="Y295">
            <v>3351.2672829977041</v>
          </cell>
          <cell r="Z295">
            <v>3153.1909573966332</v>
          </cell>
          <cell r="AA295">
            <v>50952.753044731828</v>
          </cell>
        </row>
        <row r="296">
          <cell r="B296" t="str">
            <v xml:space="preserve">2.4.2.  Imposto de Renda  </v>
          </cell>
          <cell r="G296">
            <v>2110.6247271484094</v>
          </cell>
          <cell r="H296">
            <v>5966.8672802722103</v>
          </cell>
          <cell r="I296">
            <v>6173.7868876563607</v>
          </cell>
          <cell r="J296">
            <v>5264.7665293190694</v>
          </cell>
          <cell r="K296">
            <v>5356.2102654497266</v>
          </cell>
          <cell r="L296">
            <v>6007.1051435911522</v>
          </cell>
          <cell r="M296">
            <v>7023.9023100978893</v>
          </cell>
          <cell r="N296">
            <v>6499.8451668155985</v>
          </cell>
          <cell r="O296">
            <v>5940.5320668585273</v>
          </cell>
          <cell r="P296">
            <v>6609.0459914968524</v>
          </cell>
          <cell r="Q296">
            <v>7165.5039512489666</v>
          </cell>
          <cell r="R296">
            <v>8450.2598141493982</v>
          </cell>
          <cell r="S296">
            <v>9380.1949663524756</v>
          </cell>
          <cell r="T296">
            <v>10172.930088406745</v>
          </cell>
          <cell r="U296">
            <v>10667.141662663311</v>
          </cell>
          <cell r="V296">
            <v>12010.162813732808</v>
          </cell>
          <cell r="W296">
            <v>11988.787240983449</v>
          </cell>
          <cell r="X296">
            <v>11681.254357311709</v>
          </cell>
          <cell r="Y296">
            <v>10448.710259367825</v>
          </cell>
          <cell r="Z296">
            <v>9829.7217418644796</v>
          </cell>
          <cell r="AA296">
            <v>158747.35326478697</v>
          </cell>
        </row>
        <row r="297">
          <cell r="B297" t="str">
            <v>3.  SALDO DO CAIXA     (1 - 2)</v>
          </cell>
          <cell r="G297">
            <v>-1512.3078145755935</v>
          </cell>
          <cell r="H297">
            <v>-47621.516390624849</v>
          </cell>
          <cell r="I297">
            <v>-14771.072259502005</v>
          </cell>
          <cell r="J297">
            <v>-18571.172113963577</v>
          </cell>
          <cell r="K297">
            <v>-2624.8104011334071</v>
          </cell>
          <cell r="L297">
            <v>3163.5140389522421</v>
          </cell>
          <cell r="M297">
            <v>21868.877230904589</v>
          </cell>
          <cell r="N297">
            <v>2343.6218753695866</v>
          </cell>
          <cell r="O297">
            <v>7382.3744341513229</v>
          </cell>
          <cell r="P297">
            <v>17288.484024909296</v>
          </cell>
          <cell r="Q297">
            <v>37488.008607044976</v>
          </cell>
          <cell r="R297">
            <v>46267.156819618103</v>
          </cell>
          <cell r="S297">
            <v>46724.890527522366</v>
          </cell>
          <cell r="T297">
            <v>49243.563154627802</v>
          </cell>
          <cell r="U297">
            <v>47105.711840302072</v>
          </cell>
          <cell r="V297">
            <v>51152.682275168343</v>
          </cell>
          <cell r="W297">
            <v>33788.889490200047</v>
          </cell>
          <cell r="X297">
            <v>38068.357611959786</v>
          </cell>
          <cell r="Y297">
            <v>47981.782762803516</v>
          </cell>
          <cell r="Z297">
            <v>62445.271035894519</v>
          </cell>
          <cell r="AA297">
            <v>427212.30674962956</v>
          </cell>
        </row>
        <row r="298">
          <cell r="B298" t="str">
            <v xml:space="preserve">4. T.I.R. (Taxa Interna de Retorno) Anual do Projeto     </v>
          </cell>
          <cell r="G298">
            <v>0.17351082152394567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</row>
        <row r="304">
          <cell r="B304" t="str">
            <v>1.1.  RECEITAS     (1.1.1.+ ... + 1.1.4)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B305" t="str">
            <v>1.1.1   Receitas de Pedágio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</row>
        <row r="306">
          <cell r="B306" t="str">
            <v>1.1.2   Outras Receitas Operacionais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</row>
        <row r="310">
          <cell r="B310" t="str">
            <v>2.1.  OPERACIONAIS     (2.1.1.+ ... + 2.1.8)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</row>
        <row r="311">
          <cell r="B311" t="str">
            <v xml:space="preserve">2.1.1.  Pessoal / Administradores   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</row>
        <row r="312">
          <cell r="B312" t="str">
            <v xml:space="preserve">2.1.2.  Conservação de Rotina  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</row>
        <row r="313">
          <cell r="B313" t="str">
            <v xml:space="preserve">2.1.3.  Consumo   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</row>
        <row r="314">
          <cell r="B314" t="str">
            <v>2.1.4.  Transportes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</row>
        <row r="315">
          <cell r="B315" t="str">
            <v>2.1.5.  Diversas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</row>
        <row r="316">
          <cell r="B316" t="str">
            <v>2.1.6.  Tributos s/ Faturamento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</row>
        <row r="317">
          <cell r="B317" t="str">
            <v>2.1.7.  Seguros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</row>
        <row r="318">
          <cell r="B318" t="str">
            <v xml:space="preserve">2.1.8.  Garantias 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</row>
        <row r="328">
          <cell r="B328" t="str">
            <v>2.3.1.  Valor Variável da Concessão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</row>
        <row r="331">
          <cell r="B331" t="str">
            <v xml:space="preserve">2.4.1.  Contribuição Social  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</row>
        <row r="332">
          <cell r="B332" t="str">
            <v xml:space="preserve">2.4.2.  Imposto de Renda  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</row>
        <row r="333">
          <cell r="B333" t="str">
            <v>3.  SALDO DO CAIXA     (1 - 2)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</row>
        <row r="334">
          <cell r="B334" t="str">
            <v xml:space="preserve">4. T.I.R. (Taxa Interna de Retorno) Anual do Projeto     </v>
          </cell>
          <cell r="G334">
            <v>0.17351082152394567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54">
          <cell r="F54" t="str">
            <v>ESTUDO DO REEQUILÍBRIO ECONÔMICO-FINANCEIRO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CONTABILIZAÇÃO"/>
      <sheetName val="BANCO"/>
      <sheetName val="PROCURA"/>
      <sheetName val="CRITERIOS"/>
      <sheetName val="RATEIOS_UCAO"/>
      <sheetName val="RATEIOS_UAG"/>
      <sheetName val="RELATORIO_UCAO"/>
      <sheetName val="RELATORIO_UAG"/>
      <sheetName val="CUSTO CONSOLID"/>
      <sheetName val="CUSTO UNIT UCAO"/>
      <sheetName val="CUSTO UNIT PORTO"/>
      <sheetName val="CUSTO UNIT INDUSTR"/>
      <sheetName val="CUSTO UNIT UAG"/>
      <sheetName val="CUSTO UNIT TRANS_CD RJ"/>
      <sheetName val="CUSTO UNIT CD RJ"/>
      <sheetName val="CUSTO UNIT TRANS_CD SP"/>
      <sheetName val="CUSTO UNIT CD SP"/>
      <sheetName val="CUSTO UNIT TRANS_CD BH"/>
      <sheetName val="CUSTO UNIT CD BH"/>
      <sheetName val="CUSTO MONETARIO_CONSOLID"/>
      <sheetName val="CUSTO MONETARIO"/>
      <sheetName val="VARIAÇÃO"/>
      <sheetName val="Bco1"/>
      <sheetName val="XREF"/>
      <sheetName val="Datos"/>
      <sheetName val="Links"/>
      <sheetName val="CUSTO_CONSOLID"/>
      <sheetName val="CUSTO_UNIT_UCAO"/>
      <sheetName val="CUSTO_UNIT_PORTO"/>
      <sheetName val="CUSTO_UNIT_INDUSTR"/>
      <sheetName val="CUSTO_UNIT_UAG"/>
      <sheetName val="CUSTO_UNIT_TRANS_CD_RJ"/>
      <sheetName val="CUSTO_UNIT_CD_RJ"/>
      <sheetName val="CUSTO_UNIT_TRANS_CD_SP"/>
      <sheetName val="CUSTO_UNIT_CD_SP"/>
      <sheetName val="CUSTO_UNIT_TRANS_CD_BH"/>
      <sheetName val="CUSTO_UNIT_CD_BH"/>
      <sheetName val="CUSTO_MONETARIO_CONSOLID"/>
      <sheetName val="CUSTO_MONETA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VÉIO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4 ADEQ- AUX-F10"/>
      <sheetName val="PIS-AUX-F10"/>
      <sheetName val="REPASSE-AUX-F10"/>
      <sheetName val="cofins - aux-F10"/>
      <sheetName val="iss-aux-F10"/>
      <sheetName val="dIF vgs - AUX-F10"/>
      <sheetName val="TOTAL AUX-F10"/>
      <sheetName val="Comparativo de Mercado"/>
      <sheetName val="Capa Simulador"/>
      <sheetName val="FLUXO + DRE  Original 20 anos"/>
      <sheetName val="Fatores 20 anos"/>
      <sheetName val="Prorrogação 25 an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>
            <v>0</v>
          </cell>
        </row>
        <row r="55">
          <cell r="F55" t="e">
            <v>#REF!</v>
          </cell>
        </row>
        <row r="56">
          <cell r="F56">
            <v>0</v>
          </cell>
        </row>
        <row r="57">
          <cell r="F57">
            <v>0</v>
          </cell>
        </row>
        <row r="62">
          <cell r="A62" t="str">
            <v>***** NESTA PLANILHA SÓ ESTÃO CONTEMPLADOS OS 15 PRIMEIROS FATORES *****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2942.2342439565728</v>
          </cell>
          <cell r="H67">
            <v>13779.588393793019</v>
          </cell>
          <cell r="I67">
            <v>0.1929206088596252</v>
          </cell>
        </row>
        <row r="68">
          <cell r="B68" t="str">
            <v>FATOR 2</v>
          </cell>
          <cell r="C68" t="str">
            <v>2ª Adequação - Investimentos</v>
          </cell>
          <cell r="G68">
            <v>-2858.1343799323081</v>
          </cell>
          <cell r="H68">
            <v>-13385.717133335542</v>
          </cell>
          <cell r="I68">
            <v>0.18198652864778544</v>
          </cell>
        </row>
        <row r="69">
          <cell r="B69" t="str">
            <v>FATOR 3</v>
          </cell>
          <cell r="C69" t="str">
            <v>3ª Adequação - Investimentos</v>
          </cell>
          <cell r="G69">
            <v>10893.160356878618</v>
          </cell>
          <cell r="H69">
            <v>51016.762629857534</v>
          </cell>
          <cell r="I69">
            <v>0.20801699151630479</v>
          </cell>
        </row>
        <row r="70">
          <cell r="B70" t="str">
            <v>FATOR 4</v>
          </cell>
          <cell r="C70" t="str">
            <v>Perda de Receita - Mudança na local. Pças de Águas da Prata, Mococa e Aguaí</v>
          </cell>
          <cell r="G70">
            <v>-8619.9580449402256</v>
          </cell>
          <cell r="H70">
            <v>-40370.50213626508</v>
          </cell>
          <cell r="I70">
            <v>0.17166195069345008</v>
          </cell>
        </row>
        <row r="71">
          <cell r="B71" t="str">
            <v>FATOR 5</v>
          </cell>
          <cell r="C71" t="str">
            <v>Perda de Receita - Atraso no início da operação das Pças de AP, Mococa e Aguaí</v>
          </cell>
          <cell r="G71">
            <v>-1147.1859970057678</v>
          </cell>
          <cell r="H71">
            <v>-5372.7030342101725</v>
          </cell>
          <cell r="I71">
            <v>0.1851049757163141</v>
          </cell>
        </row>
        <row r="72">
          <cell r="B72" t="str">
            <v>FATOR 6</v>
          </cell>
          <cell r="C72" t="str">
            <v>Perda de Receita -Eliminação da Pça de VGSul</v>
          </cell>
          <cell r="G72">
            <v>-2390.9676829216119</v>
          </cell>
          <cell r="H72">
            <v>-11197.799971635133</v>
          </cell>
          <cell r="I72">
            <v>0.18279633462555153</v>
          </cell>
        </row>
        <row r="73">
          <cell r="B73" t="str">
            <v>FATOR 7</v>
          </cell>
          <cell r="C73" t="str">
            <v>Despesas de eliminação da Pça de VGSul</v>
          </cell>
          <cell r="G73">
            <v>1181.5965000743256</v>
          </cell>
          <cell r="H73">
            <v>5533.8603484797686</v>
          </cell>
          <cell r="I73">
            <v>0.18928978760184645</v>
          </cell>
        </row>
        <row r="74">
          <cell r="B74" t="str">
            <v>FATOR 8</v>
          </cell>
          <cell r="C74" t="str">
            <v>Inclusão da SP-342</v>
          </cell>
          <cell r="G74">
            <v>286.62129443290826</v>
          </cell>
          <cell r="H74">
            <v>1342.3552085609977</v>
          </cell>
          <cell r="I74">
            <v>0.18766844458258236</v>
          </cell>
        </row>
        <row r="75">
          <cell r="B75" t="str">
            <v>FATOR 9</v>
          </cell>
          <cell r="C75" t="str">
            <v>Melhoria Per. Urbano SJBV + Cred. ISS + Comp. Ônus</v>
          </cell>
          <cell r="G75">
            <v>-286.62498304556186</v>
          </cell>
          <cell r="H75">
            <v>-1342.3724837199063</v>
          </cell>
          <cell r="I75">
            <v>0.18660788476916476</v>
          </cell>
        </row>
        <row r="76">
          <cell r="B76" t="str">
            <v>FATOR 10</v>
          </cell>
          <cell r="C76" t="str">
            <v>ISSQN+COFINS+PIS + Dif. VGS+4ª adequação</v>
          </cell>
          <cell r="G76">
            <v>-4955.3649323851396</v>
          </cell>
          <cell r="H76">
            <v>-23207.835762756844</v>
          </cell>
          <cell r="I76">
            <v>0.17807877572825079</v>
          </cell>
        </row>
        <row r="77">
          <cell r="B77" t="str">
            <v>FATOR 11</v>
          </cell>
          <cell r="C77" t="str">
            <v>5ª Adequação de Investimentos</v>
          </cell>
          <cell r="G77">
            <v>-934.65049856871076</v>
          </cell>
          <cell r="H77">
            <v>-4377.3194431355278</v>
          </cell>
          <cell r="I77">
            <v>0.18546570303586915</v>
          </cell>
        </row>
        <row r="78">
          <cell r="B78" t="str">
            <v>FATOR 12</v>
          </cell>
          <cell r="C78" t="str">
            <v>Desconto Antec. SP-340 - Ônus Fixo</v>
          </cell>
          <cell r="G78">
            <v>648.58147454830078</v>
          </cell>
          <cell r="H78">
            <v>3037.5507244102487</v>
          </cell>
          <cell r="I78">
            <v>0.18832422896592715</v>
          </cell>
        </row>
        <row r="79">
          <cell r="B79" t="str">
            <v>FATOR 13</v>
          </cell>
          <cell r="C79" t="str">
            <v>6º Adequação de Investimentos</v>
          </cell>
          <cell r="G79">
            <v>-94.66807578594694</v>
          </cell>
          <cell r="H79">
            <v>-443.36616672931586</v>
          </cell>
          <cell r="I79">
            <v>0.18698144984267806</v>
          </cell>
        </row>
        <row r="80">
          <cell r="B80" t="str">
            <v>FATOR 14</v>
          </cell>
          <cell r="C80" t="str">
            <v>7º Adequação de Investimentos</v>
          </cell>
          <cell r="G80">
            <v>-1220.6388098121997</v>
          </cell>
          <cell r="H80">
            <v>-5716.710153601819</v>
          </cell>
          <cell r="I80">
            <v>0.18493538238564791</v>
          </cell>
        </row>
        <row r="81">
          <cell r="B81" t="str">
            <v>FATOR 15</v>
          </cell>
          <cell r="C81" t="str">
            <v>Desconto do Ônus Fixo</v>
          </cell>
          <cell r="G81">
            <v>2608.7483278709774</v>
          </cell>
          <cell r="H81">
            <v>12217.748554485401</v>
          </cell>
          <cell r="I81">
            <v>0.19176683911033335</v>
          </cell>
        </row>
        <row r="82">
          <cell r="B82" t="str">
            <v>TOTAL GERAL</v>
          </cell>
          <cell r="G82">
            <v>-3947.251206635769</v>
          </cell>
          <cell r="H82">
            <v>-18486.460425802376</v>
          </cell>
          <cell r="I82">
            <v>0.17863707739599149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25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0.18715262042307898</v>
          </cell>
        </row>
        <row r="98">
          <cell r="B98" t="str">
            <v>TIR Resultante dos Desequilibrio no Contrato Original (ao ano)</v>
          </cell>
          <cell r="J98">
            <v>0.17863707739599149</v>
          </cell>
        </row>
        <row r="100">
          <cell r="B100" t="str">
            <v>Diferença entre a TIR Original x TIR Desequilibrios</v>
          </cell>
          <cell r="J100">
            <v>-8.5155430270874855E-3</v>
          </cell>
        </row>
        <row r="102">
          <cell r="B102" t="str">
            <v>TIR Resultante das Alternativas Utilizadas para o Reequilibrio (ao ano)</v>
          </cell>
          <cell r="J102">
            <v>0.18870041972201257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-1.1491715801235414E-11</v>
          </cell>
          <cell r="G136">
            <v>0.18715262042307898</v>
          </cell>
          <cell r="H136">
            <v>-36347.961760615988</v>
          </cell>
          <cell r="I136">
            <v>-5585.5403999999999</v>
          </cell>
          <cell r="J136">
            <v>-30191.959935000006</v>
          </cell>
          <cell r="K136">
            <v>-24719.396564999988</v>
          </cell>
          <cell r="L136">
            <v>-11320.944255</v>
          </cell>
          <cell r="M136">
            <v>7227.1481750000048</v>
          </cell>
          <cell r="N136">
            <v>26234.365624999991</v>
          </cell>
          <cell r="O136">
            <v>29306.897240000006</v>
          </cell>
          <cell r="P136">
            <v>36807.029714999997</v>
          </cell>
          <cell r="Q136">
            <v>21950.210380000008</v>
          </cell>
          <cell r="R136">
            <v>40564.205499999996</v>
          </cell>
          <cell r="S136">
            <v>46761.231954999988</v>
          </cell>
          <cell r="T136">
            <v>49560.351080000008</v>
          </cell>
          <cell r="U136">
            <v>53196.235584999995</v>
          </cell>
          <cell r="V136">
            <v>54187.037929999999</v>
          </cell>
          <cell r="W136">
            <v>53426.751534999989</v>
          </cell>
          <cell r="X136">
            <v>55125.760599999994</v>
          </cell>
          <cell r="Y136">
            <v>58688.514024999989</v>
          </cell>
          <cell r="Z136">
            <v>63084.716289999989</v>
          </cell>
          <cell r="AA136">
            <v>69696.823599999989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19252.260000000002</v>
          </cell>
          <cell r="I139">
            <v>-14644.48</v>
          </cell>
          <cell r="J139">
            <v>-4874.08</v>
          </cell>
          <cell r="K139">
            <v>15518.5</v>
          </cell>
          <cell r="L139">
            <v>-12424.27</v>
          </cell>
          <cell r="M139">
            <v>-3917.66</v>
          </cell>
          <cell r="N139">
            <v>-1211.71</v>
          </cell>
          <cell r="O139">
            <v>448.29000000000087</v>
          </cell>
          <cell r="P139">
            <v>-4630</v>
          </cell>
          <cell r="Q139">
            <v>603</v>
          </cell>
          <cell r="R139">
            <v>12</v>
          </cell>
          <cell r="S139">
            <v>11</v>
          </cell>
          <cell r="T139">
            <v>12</v>
          </cell>
          <cell r="U139">
            <v>12</v>
          </cell>
          <cell r="V139">
            <v>12</v>
          </cell>
          <cell r="W139">
            <v>12</v>
          </cell>
          <cell r="X139">
            <v>52</v>
          </cell>
          <cell r="Y139">
            <v>51</v>
          </cell>
          <cell r="Z139">
            <v>52</v>
          </cell>
          <cell r="AA139">
            <v>51</v>
          </cell>
        </row>
        <row r="140">
          <cell r="B140" t="str">
            <v>Somatoria com Projeto Original</v>
          </cell>
          <cell r="F140">
            <v>2942.2342439565728</v>
          </cell>
          <cell r="G140">
            <v>0.1929206088596252</v>
          </cell>
          <cell r="H140">
            <v>-17095.701760615986</v>
          </cell>
          <cell r="I140">
            <v>-20230.020400000001</v>
          </cell>
          <cell r="J140">
            <v>-35066.039935000008</v>
          </cell>
          <cell r="K140">
            <v>-9200.8965649999882</v>
          </cell>
          <cell r="L140">
            <v>-23745.214254999999</v>
          </cell>
          <cell r="M140">
            <v>3309.488175000005</v>
          </cell>
          <cell r="N140">
            <v>25022.655624999992</v>
          </cell>
          <cell r="O140">
            <v>29755.187240000007</v>
          </cell>
          <cell r="P140">
            <v>32177.029714999997</v>
          </cell>
          <cell r="Q140">
            <v>22553.210380000008</v>
          </cell>
          <cell r="R140">
            <v>40576.205499999996</v>
          </cell>
          <cell r="S140">
            <v>46772.231954999988</v>
          </cell>
          <cell r="T140">
            <v>49572.351080000008</v>
          </cell>
          <cell r="U140">
            <v>53208.235584999995</v>
          </cell>
          <cell r="V140">
            <v>54199.037929999999</v>
          </cell>
          <cell r="W140">
            <v>53438.751534999989</v>
          </cell>
          <cell r="X140">
            <v>55177.760599999994</v>
          </cell>
          <cell r="Y140">
            <v>58739.514024999989</v>
          </cell>
          <cell r="Z140">
            <v>63136.716289999989</v>
          </cell>
          <cell r="AA140">
            <v>69747.823599999989</v>
          </cell>
        </row>
        <row r="141">
          <cell r="B141" t="str">
            <v>2ª Adequação - Investimentos</v>
          </cell>
        </row>
        <row r="142">
          <cell r="B142" t="str">
            <v>Fluxo de Caixa do Fator</v>
          </cell>
          <cell r="H142">
            <v>0.51000000000067303</v>
          </cell>
          <cell r="I142">
            <v>-1341.7060000000001</v>
          </cell>
          <cell r="J142">
            <v>8813.8780700000025</v>
          </cell>
          <cell r="K142">
            <v>-11246.497890000001</v>
          </cell>
          <cell r="L142">
            <v>2684.7239999999997</v>
          </cell>
          <cell r="M142">
            <v>299.97000000000003</v>
          </cell>
          <cell r="N142">
            <v>-5022.8</v>
          </cell>
          <cell r="O142">
            <v>-1082.19</v>
          </cell>
          <cell r="P142">
            <v>-4682.2</v>
          </cell>
          <cell r="Q142">
            <v>-73.039999999999964</v>
          </cell>
          <cell r="R142">
            <v>95.119999999999891</v>
          </cell>
          <cell r="S142">
            <v>95.329999999999927</v>
          </cell>
          <cell r="T142">
            <v>-72.96999999999997</v>
          </cell>
          <cell r="U142">
            <v>94.649999999999977</v>
          </cell>
          <cell r="V142">
            <v>94.779999999999973</v>
          </cell>
          <cell r="W142">
            <v>94.629999999999654</v>
          </cell>
          <cell r="X142">
            <v>0.47999999999956344</v>
          </cell>
          <cell r="Y142">
            <v>0.13999999999941792</v>
          </cell>
          <cell r="Z142">
            <v>-0.36999999999989086</v>
          </cell>
          <cell r="AA142">
            <v>1.999999999998181E-2</v>
          </cell>
        </row>
        <row r="143">
          <cell r="B143" t="str">
            <v>Somatoria com Projeto Original</v>
          </cell>
          <cell r="F143">
            <v>-2858.1343799323081</v>
          </cell>
          <cell r="G143">
            <v>0.18198652864778544</v>
          </cell>
          <cell r="H143">
            <v>-36347.451760615986</v>
          </cell>
          <cell r="I143">
            <v>-6927.2464</v>
          </cell>
          <cell r="J143">
            <v>-21378.081865000004</v>
          </cell>
          <cell r="K143">
            <v>-35965.894454999987</v>
          </cell>
          <cell r="L143">
            <v>-8636.2202550000002</v>
          </cell>
          <cell r="M143">
            <v>7527.1181750000051</v>
          </cell>
          <cell r="N143">
            <v>21211.565624999992</v>
          </cell>
          <cell r="O143">
            <v>28224.707240000007</v>
          </cell>
          <cell r="P143">
            <v>32124.829714999996</v>
          </cell>
          <cell r="Q143">
            <v>21877.170380000007</v>
          </cell>
          <cell r="R143">
            <v>40659.325499999999</v>
          </cell>
          <cell r="S143">
            <v>46856.56195499999</v>
          </cell>
          <cell r="T143">
            <v>49487.381080000006</v>
          </cell>
          <cell r="U143">
            <v>53290.885584999996</v>
          </cell>
          <cell r="V143">
            <v>54281.817929999997</v>
          </cell>
          <cell r="W143">
            <v>53521.381534999986</v>
          </cell>
          <cell r="X143">
            <v>55126.24059999999</v>
          </cell>
          <cell r="Y143">
            <v>58688.654024999989</v>
          </cell>
          <cell r="Z143">
            <v>63084.346289999987</v>
          </cell>
          <cell r="AA143">
            <v>69696.843599999993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-3273.0780520016669</v>
          </cell>
          <cell r="I145">
            <v>-757.19261472096741</v>
          </cell>
          <cell r="J145">
            <v>-10.784935282080987</v>
          </cell>
          <cell r="K145">
            <v>1048.4916214721975</v>
          </cell>
          <cell r="L145">
            <v>33793.169240090552</v>
          </cell>
          <cell r="M145">
            <v>11209.538175983558</v>
          </cell>
          <cell r="N145">
            <v>-7533.0392431861483</v>
          </cell>
          <cell r="O145">
            <v>1713.3823430151374</v>
          </cell>
          <cell r="P145">
            <v>216.85607911513813</v>
          </cell>
          <cell r="Q145">
            <v>-8556.0896760253909</v>
          </cell>
          <cell r="R145">
            <v>-3637.4357643274147</v>
          </cell>
          <cell r="S145">
            <v>-4105.1847691144512</v>
          </cell>
          <cell r="T145">
            <v>-4010.7914161369226</v>
          </cell>
          <cell r="U145">
            <v>338.72817249581499</v>
          </cell>
          <cell r="V145">
            <v>403.281122495815</v>
          </cell>
          <cell r="W145">
            <v>391.6587841758149</v>
          </cell>
          <cell r="X145">
            <v>501.08363917581545</v>
          </cell>
          <cell r="Y145">
            <v>420.15473917581443</v>
          </cell>
          <cell r="Z145">
            <v>438.59751337581514</v>
          </cell>
          <cell r="AA145">
            <v>355.83229337581497</v>
          </cell>
        </row>
        <row r="146">
          <cell r="B146" t="str">
            <v>Somatoria com Projeto Original</v>
          </cell>
          <cell r="F146">
            <v>10893.160356878618</v>
          </cell>
          <cell r="G146">
            <v>0.20801699151630479</v>
          </cell>
          <cell r="H146">
            <v>-39621.039812617659</v>
          </cell>
          <cell r="I146">
            <v>-6342.7330147209668</v>
          </cell>
          <cell r="J146">
            <v>-30202.744870282088</v>
          </cell>
          <cell r="K146">
            <v>-23670.904943527792</v>
          </cell>
          <cell r="L146">
            <v>22472.22498509055</v>
          </cell>
          <cell r="M146">
            <v>18436.686350983564</v>
          </cell>
          <cell r="N146">
            <v>18701.326381813844</v>
          </cell>
          <cell r="O146">
            <v>31020.279583015144</v>
          </cell>
          <cell r="P146">
            <v>37023.885794115136</v>
          </cell>
          <cell r="Q146">
            <v>13394.120703974617</v>
          </cell>
          <cell r="R146">
            <v>36926.769735672584</v>
          </cell>
          <cell r="S146">
            <v>42656.047185885538</v>
          </cell>
          <cell r="T146">
            <v>45549.559663863081</v>
          </cell>
          <cell r="U146">
            <v>53534.963757495811</v>
          </cell>
          <cell r="V146">
            <v>54590.319052495812</v>
          </cell>
          <cell r="W146">
            <v>53818.410319175804</v>
          </cell>
          <cell r="X146">
            <v>55626.844239175807</v>
          </cell>
          <cell r="Y146">
            <v>59108.668764175804</v>
          </cell>
          <cell r="Z146">
            <v>63523.313803375808</v>
          </cell>
          <cell r="AA146">
            <v>70052.655893375806</v>
          </cell>
        </row>
        <row r="147">
          <cell r="B147" t="str">
            <v>Perda de Receita - Mudança na local. Pças de Águas da Prata, Mococa e Aguaí</v>
          </cell>
        </row>
        <row r="148">
          <cell r="B148" t="str">
            <v>Fluxo de Caixa do Fator</v>
          </cell>
          <cell r="H148">
            <v>0</v>
          </cell>
          <cell r="I148">
            <v>-1382.0408974779361</v>
          </cell>
          <cell r="J148">
            <v>-1441.1149530966591</v>
          </cell>
          <cell r="K148">
            <v>-1501.6254320122725</v>
          </cell>
          <cell r="L148">
            <v>-1873.8548681076236</v>
          </cell>
          <cell r="M148">
            <v>-1948.4788740456402</v>
          </cell>
          <cell r="N148">
            <v>-2268.1382306918822</v>
          </cell>
          <cell r="O148">
            <v>-2353.2069174354929</v>
          </cell>
          <cell r="P148">
            <v>-2439.1646316000183</v>
          </cell>
          <cell r="Q148">
            <v>-2525.730183468047</v>
          </cell>
          <cell r="R148">
            <v>-2612.779209644058</v>
          </cell>
          <cell r="S148">
            <v>-2700.7181562644073</v>
          </cell>
          <cell r="T148">
            <v>-2788.1550829252164</v>
          </cell>
          <cell r="U148">
            <v>-2876.548220560549</v>
          </cell>
          <cell r="V148">
            <v>-2964.2404371199045</v>
          </cell>
          <cell r="W148">
            <v>-3051.7918133720405</v>
          </cell>
          <cell r="X148">
            <v>-3139.7245374324348</v>
          </cell>
          <cell r="Y148">
            <v>-3226.2776787899393</v>
          </cell>
          <cell r="Z148">
            <v>-3312.091512701239</v>
          </cell>
          <cell r="AA148">
            <v>-3397.4367820152474</v>
          </cell>
        </row>
        <row r="149">
          <cell r="B149" t="str">
            <v>Somatoria com Projeto Original</v>
          </cell>
          <cell r="F149">
            <v>-8619.9580449402256</v>
          </cell>
          <cell r="G149">
            <v>0.17166195069345008</v>
          </cell>
          <cell r="H149">
            <v>-36347.961760615988</v>
          </cell>
          <cell r="I149">
            <v>-6967.5812974779365</v>
          </cell>
          <cell r="J149">
            <v>-31633.074888096664</v>
          </cell>
          <cell r="K149">
            <v>-26221.02199701226</v>
          </cell>
          <cell r="L149">
            <v>-13194.799123107623</v>
          </cell>
          <cell r="M149">
            <v>5278.6693009543651</v>
          </cell>
          <cell r="N149">
            <v>23966.227394308109</v>
          </cell>
          <cell r="O149">
            <v>26953.690322564515</v>
          </cell>
          <cell r="P149">
            <v>34367.865083399978</v>
          </cell>
          <cell r="Q149">
            <v>19424.48019653196</v>
          </cell>
          <cell r="R149">
            <v>37951.426290355936</v>
          </cell>
          <cell r="S149">
            <v>44060.513798735585</v>
          </cell>
          <cell r="T149">
            <v>46772.195997074792</v>
          </cell>
          <cell r="U149">
            <v>50319.687364439444</v>
          </cell>
          <cell r="V149">
            <v>51222.797492880098</v>
          </cell>
          <cell r="W149">
            <v>50374.959721627951</v>
          </cell>
          <cell r="X149">
            <v>51986.03606256756</v>
          </cell>
          <cell r="Y149">
            <v>55462.236346210047</v>
          </cell>
          <cell r="Z149">
            <v>59772.624777298748</v>
          </cell>
          <cell r="AA149">
            <v>66299.386817984749</v>
          </cell>
        </row>
        <row r="150">
          <cell r="B150" t="str">
            <v>Perda de Receita - Atraso no início da operação das Pças de AP, Mococa e Aguaí</v>
          </cell>
        </row>
        <row r="151">
          <cell r="B151" t="str">
            <v>Fluxo de Caixa do Fator</v>
          </cell>
          <cell r="H151">
            <v>-1361.8848624580535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</row>
        <row r="152">
          <cell r="B152" t="str">
            <v>Somatoria com Projeto Original</v>
          </cell>
          <cell r="F152">
            <v>-1147.1859970057678</v>
          </cell>
          <cell r="G152">
            <v>0.1851049757163141</v>
          </cell>
          <cell r="H152">
            <v>-37709.846623074045</v>
          </cell>
          <cell r="I152">
            <v>-5585.5403999999999</v>
          </cell>
          <cell r="J152">
            <v>-30191.959935000006</v>
          </cell>
          <cell r="K152">
            <v>-24719.396564999988</v>
          </cell>
          <cell r="L152">
            <v>-11320.944255</v>
          </cell>
          <cell r="M152">
            <v>7227.1481750000048</v>
          </cell>
          <cell r="N152">
            <v>26234.365624999991</v>
          </cell>
          <cell r="O152">
            <v>29306.897240000006</v>
          </cell>
          <cell r="P152">
            <v>36807.029714999997</v>
          </cell>
          <cell r="Q152">
            <v>21950.210380000008</v>
          </cell>
          <cell r="R152">
            <v>40564.205499999996</v>
          </cell>
          <cell r="S152">
            <v>46761.231954999988</v>
          </cell>
          <cell r="T152">
            <v>49560.351080000008</v>
          </cell>
          <cell r="U152">
            <v>53196.235584999995</v>
          </cell>
          <cell r="V152">
            <v>54187.037929999999</v>
          </cell>
          <cell r="W152">
            <v>53426.751534999989</v>
          </cell>
          <cell r="X152">
            <v>55125.760599999994</v>
          </cell>
          <cell r="Y152">
            <v>58688.514024999989</v>
          </cell>
          <cell r="Z152">
            <v>63084.716289999989</v>
          </cell>
          <cell r="AA152">
            <v>69696.823599999989</v>
          </cell>
        </row>
        <row r="153">
          <cell r="B153" t="str">
            <v>Perda de Receita -Eliminação da Pça de VGSul</v>
          </cell>
        </row>
        <row r="154">
          <cell r="B154" t="str">
            <v>Fluxo de Caixa do Fator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-114.03895800000001</v>
          </cell>
          <cell r="M154">
            <v>-969.71043000000009</v>
          </cell>
          <cell r="N154">
            <v>-1005.11055</v>
          </cell>
          <cell r="O154">
            <v>-1041.1428150000002</v>
          </cell>
          <cell r="P154">
            <v>-1077.807225</v>
          </cell>
          <cell r="Q154">
            <v>-1113.8394899999998</v>
          </cell>
          <cell r="R154">
            <v>-1151.76819</v>
          </cell>
          <cell r="S154">
            <v>-1187.8004550000001</v>
          </cell>
          <cell r="T154">
            <v>-1225.09701</v>
          </cell>
          <cell r="U154">
            <v>-1261.129275</v>
          </cell>
          <cell r="V154">
            <v>-1300.322265</v>
          </cell>
          <cell r="W154">
            <v>-1336.9866750000001</v>
          </cell>
          <cell r="X154">
            <v>-1373.651085</v>
          </cell>
          <cell r="Y154">
            <v>-1410.9476400000001</v>
          </cell>
          <cell r="Z154">
            <v>-1447.6120500000002</v>
          </cell>
          <cell r="AA154">
            <v>-1483.644315</v>
          </cell>
        </row>
        <row r="155">
          <cell r="B155" t="str">
            <v>Somatoria com Projeto Original</v>
          </cell>
          <cell r="F155">
            <v>-2390.9676829216119</v>
          </cell>
          <cell r="G155">
            <v>0.18279633462555153</v>
          </cell>
          <cell r="H155">
            <v>-36347.961760615988</v>
          </cell>
          <cell r="I155">
            <v>-5585.5403999999999</v>
          </cell>
          <cell r="J155">
            <v>-30191.959935000006</v>
          </cell>
          <cell r="K155">
            <v>-24719.396564999988</v>
          </cell>
          <cell r="L155">
            <v>-11434.983213</v>
          </cell>
          <cell r="M155">
            <v>6257.4377450000047</v>
          </cell>
          <cell r="N155">
            <v>25229.25507499999</v>
          </cell>
          <cell r="O155">
            <v>28265.754425000006</v>
          </cell>
          <cell r="P155">
            <v>35729.22249</v>
          </cell>
          <cell r="Q155">
            <v>20836.370890000009</v>
          </cell>
          <cell r="R155">
            <v>39412.437309999994</v>
          </cell>
          <cell r="S155">
            <v>45573.431499999992</v>
          </cell>
          <cell r="T155">
            <v>48335.25407000001</v>
          </cell>
          <cell r="U155">
            <v>51935.106309999996</v>
          </cell>
          <cell r="V155">
            <v>52886.715664999996</v>
          </cell>
          <cell r="W155">
            <v>52089.764859999988</v>
          </cell>
          <cell r="X155">
            <v>53752.109514999996</v>
          </cell>
          <cell r="Y155">
            <v>57277.566384999991</v>
          </cell>
          <cell r="Z155">
            <v>61637.104239999986</v>
          </cell>
          <cell r="AA155">
            <v>68213.179284999991</v>
          </cell>
        </row>
        <row r="156">
          <cell r="B156" t="str">
            <v>Despesas de eliminação da Pça de VGSul</v>
          </cell>
        </row>
        <row r="157">
          <cell r="B157" t="str">
            <v>Fluxo de Caixa do Fator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97.506411314784316</v>
          </cell>
          <cell r="M157">
            <v>1228.0653425051682</v>
          </cell>
          <cell r="N157">
            <v>1216.9886673385317</v>
          </cell>
          <cell r="O157">
            <v>226.1119020728917</v>
          </cell>
          <cell r="P157">
            <v>239.2201765978308</v>
          </cell>
          <cell r="Q157">
            <v>239.3858365978241</v>
          </cell>
          <cell r="R157">
            <v>239.38620326449848</v>
          </cell>
          <cell r="S157">
            <v>227.8779091501587</v>
          </cell>
          <cell r="T157">
            <v>227.92505200727686</v>
          </cell>
          <cell r="U157">
            <v>228.03615200727876</v>
          </cell>
          <cell r="V157">
            <v>228.04662298279541</v>
          </cell>
          <cell r="W157">
            <v>241.95990043027365</v>
          </cell>
          <cell r="X157">
            <v>241.83920945476922</v>
          </cell>
          <cell r="Y157">
            <v>241.68435043026062</v>
          </cell>
          <cell r="Z157">
            <v>230.4711327179659</v>
          </cell>
          <cell r="AA157">
            <v>230.54239881281313</v>
          </cell>
        </row>
        <row r="158">
          <cell r="B158" t="str">
            <v>Somatoria com Projeto Original</v>
          </cell>
          <cell r="F158">
            <v>1181.5965000743256</v>
          </cell>
          <cell r="G158">
            <v>0.18928978760184645</v>
          </cell>
          <cell r="H158">
            <v>-36347.961760615988</v>
          </cell>
          <cell r="I158">
            <v>-5585.5403999999999</v>
          </cell>
          <cell r="J158">
            <v>-30191.959935000006</v>
          </cell>
          <cell r="K158">
            <v>-24719.396564999988</v>
          </cell>
          <cell r="L158">
            <v>-11223.437843685217</v>
          </cell>
          <cell r="M158">
            <v>8455.2135175051735</v>
          </cell>
          <cell r="N158">
            <v>27451.354292338525</v>
          </cell>
          <cell r="O158">
            <v>29533.009142072897</v>
          </cell>
          <cell r="P158">
            <v>37046.249891597829</v>
          </cell>
          <cell r="Q158">
            <v>22189.596216597831</v>
          </cell>
          <cell r="R158">
            <v>40803.591703264494</v>
          </cell>
          <cell r="S158">
            <v>46989.109864150145</v>
          </cell>
          <cell r="T158">
            <v>49788.276132007282</v>
          </cell>
          <cell r="U158">
            <v>53424.271737007271</v>
          </cell>
          <cell r="V158">
            <v>54415.084552982793</v>
          </cell>
          <cell r="W158">
            <v>53668.711435430261</v>
          </cell>
          <cell r="X158">
            <v>55367.599809454761</v>
          </cell>
          <cell r="Y158">
            <v>58930.198375430249</v>
          </cell>
          <cell r="Z158">
            <v>63315.187422717958</v>
          </cell>
          <cell r="AA158">
            <v>69927.365998812806</v>
          </cell>
        </row>
        <row r="159">
          <cell r="B159" t="str">
            <v>Inclusão da SP-342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-726.64790216326696</v>
          </cell>
          <cell r="O160">
            <v>233.40925531719131</v>
          </cell>
          <cell r="P160">
            <v>151.0600316049713</v>
          </cell>
          <cell r="Q160">
            <v>170.28482070161499</v>
          </cell>
          <cell r="R160">
            <v>250.5406578630782</v>
          </cell>
          <cell r="S160">
            <v>426.98582790577166</v>
          </cell>
          <cell r="T160">
            <v>479.54237751579058</v>
          </cell>
          <cell r="U160">
            <v>534.59810150217982</v>
          </cell>
          <cell r="V160">
            <v>585.85560004154468</v>
          </cell>
          <cell r="W160">
            <v>490.52868234480775</v>
          </cell>
          <cell r="X160">
            <v>545.1924538805406</v>
          </cell>
          <cell r="Y160">
            <v>604.30506438319571</v>
          </cell>
          <cell r="Z160">
            <v>783.53436933121702</v>
          </cell>
          <cell r="AA160">
            <v>849.17959650476223</v>
          </cell>
        </row>
        <row r="161">
          <cell r="B161" t="str">
            <v>Somatoria com Projeto Original</v>
          </cell>
          <cell r="F161">
            <v>286.62129443290826</v>
          </cell>
          <cell r="G161">
            <v>0.18766844458258236</v>
          </cell>
          <cell r="H161">
            <v>-36347.961760615988</v>
          </cell>
          <cell r="I161">
            <v>-5585.5403999999999</v>
          </cell>
          <cell r="J161">
            <v>-30191.959935000006</v>
          </cell>
          <cell r="K161">
            <v>-24719.396564999988</v>
          </cell>
          <cell r="L161">
            <v>-11320.944255</v>
          </cell>
          <cell r="M161">
            <v>7227.1481750000048</v>
          </cell>
          <cell r="N161">
            <v>25507.717722836725</v>
          </cell>
          <cell r="O161">
            <v>29540.306495317196</v>
          </cell>
          <cell r="P161">
            <v>36958.089746604965</v>
          </cell>
          <cell r="Q161">
            <v>22120.495200701622</v>
          </cell>
          <cell r="R161">
            <v>40814.746157863075</v>
          </cell>
          <cell r="S161">
            <v>47188.217782905762</v>
          </cell>
          <cell r="T161">
            <v>50039.893457515798</v>
          </cell>
          <cell r="U161">
            <v>53730.833686502177</v>
          </cell>
          <cell r="V161">
            <v>54772.893530041547</v>
          </cell>
          <cell r="W161">
            <v>53917.2802173448</v>
          </cell>
          <cell r="X161">
            <v>55670.953053880534</v>
          </cell>
          <cell r="Y161">
            <v>59292.819089383185</v>
          </cell>
          <cell r="Z161">
            <v>63868.250659331206</v>
          </cell>
          <cell r="AA161">
            <v>70546.003196504753</v>
          </cell>
        </row>
        <row r="162">
          <cell r="B162" t="str">
            <v>Melhoria Per. Urbano SJBV + Cred. ISS + Comp. Ônus</v>
          </cell>
        </row>
        <row r="163">
          <cell r="B163" t="str">
            <v>Fluxo de Caixa do Fator</v>
          </cell>
          <cell r="H163">
            <v>2144.7634133172628</v>
          </cell>
          <cell r="I163">
            <v>2114.9321803089315</v>
          </cell>
          <cell r="J163">
            <v>1424.5829664266853</v>
          </cell>
          <cell r="K163">
            <v>0</v>
          </cell>
          <cell r="L163">
            <v>0</v>
          </cell>
          <cell r="M163">
            <v>0</v>
          </cell>
          <cell r="N163">
            <v>-2594.6182055480558</v>
          </cell>
          <cell r="O163">
            <v>-3091.563102711124</v>
          </cell>
          <cell r="P163">
            <v>-3686.7701265261958</v>
          </cell>
          <cell r="Q163">
            <v>-2271.5362079468237</v>
          </cell>
          <cell r="R163">
            <v>-6112.2270059068233</v>
          </cell>
          <cell r="S163">
            <v>-1904.6803965461577</v>
          </cell>
          <cell r="T163">
            <v>-3962.425139743867</v>
          </cell>
          <cell r="U163">
            <v>-4198.3404083394707</v>
          </cell>
          <cell r="V163">
            <v>-1843.1914325029852</v>
          </cell>
          <cell r="W163">
            <v>2700.0975929024216</v>
          </cell>
          <cell r="X163">
            <v>2997.8415118213406</v>
          </cell>
          <cell r="Y163">
            <v>2997.8415118213406</v>
          </cell>
          <cell r="Z163">
            <v>2001.3413596817013</v>
          </cell>
          <cell r="AA163">
            <v>-3667.2169664588387</v>
          </cell>
        </row>
        <row r="164">
          <cell r="B164" t="str">
            <v>Somatoria com Projeto Original</v>
          </cell>
          <cell r="F164">
            <v>-286.62498304556186</v>
          </cell>
          <cell r="G164">
            <v>0.18660788476916476</v>
          </cell>
          <cell r="H164">
            <v>-34203.198347298727</v>
          </cell>
          <cell r="I164">
            <v>-3470.6082196910684</v>
          </cell>
          <cell r="J164">
            <v>-28767.37696857332</v>
          </cell>
          <cell r="K164">
            <v>-24719.396564999988</v>
          </cell>
          <cell r="L164">
            <v>-11320.944255</v>
          </cell>
          <cell r="M164">
            <v>7227.1481750000048</v>
          </cell>
          <cell r="N164">
            <v>23639.747419451935</v>
          </cell>
          <cell r="O164">
            <v>26215.334137288883</v>
          </cell>
          <cell r="P164">
            <v>33120.259588473804</v>
          </cell>
          <cell r="Q164">
            <v>19678.674172053183</v>
          </cell>
          <cell r="R164">
            <v>34451.978494093171</v>
          </cell>
          <cell r="S164">
            <v>44856.55155845383</v>
          </cell>
          <cell r="T164">
            <v>45597.925940256144</v>
          </cell>
          <cell r="U164">
            <v>48997.895176660524</v>
          </cell>
          <cell r="V164">
            <v>52343.846497497012</v>
          </cell>
          <cell r="W164">
            <v>56126.849127902409</v>
          </cell>
          <cell r="X164">
            <v>58123.602111821332</v>
          </cell>
          <cell r="Y164">
            <v>61686.355536821327</v>
          </cell>
          <cell r="Z164">
            <v>65086.057649681694</v>
          </cell>
          <cell r="AA164">
            <v>66029.606633541145</v>
          </cell>
        </row>
        <row r="165">
          <cell r="B165" t="str">
            <v>ISSQN+COFINS+PIS + Dif. VGS+4ª adequação</v>
          </cell>
        </row>
        <row r="166">
          <cell r="B166" t="str">
            <v>Fluxo de Caixa do Fator</v>
          </cell>
          <cell r="H166">
            <v>137.47505803655164</v>
          </cell>
          <cell r="I166">
            <v>-443.11453049706643</v>
          </cell>
          <cell r="J166">
            <v>-508.14373569332048</v>
          </cell>
          <cell r="K166">
            <v>-707.3446553083013</v>
          </cell>
          <cell r="L166">
            <v>-351.5675224232881</v>
          </cell>
          <cell r="M166">
            <v>-1494.635196267544</v>
          </cell>
          <cell r="N166">
            <v>8402.7013933768831</v>
          </cell>
          <cell r="O166">
            <v>-13762.832934728913</v>
          </cell>
          <cell r="P166">
            <v>-1530.3723438929728</v>
          </cell>
          <cell r="Q166">
            <v>-1647.7586458920609</v>
          </cell>
          <cell r="R166">
            <v>-1783.8539026015903</v>
          </cell>
          <cell r="S166">
            <v>-2522.070078103096</v>
          </cell>
          <cell r="T166">
            <v>-2291.4467800942557</v>
          </cell>
          <cell r="U166">
            <v>-2157.8071353423761</v>
          </cell>
          <cell r="V166">
            <v>-2292.4692283591944</v>
          </cell>
          <cell r="W166">
            <v>-2426.0453820536841</v>
          </cell>
          <cell r="X166">
            <v>-2558.3405750571983</v>
          </cell>
          <cell r="Y166">
            <v>-2688.6321942099321</v>
          </cell>
          <cell r="Z166">
            <v>-2825.331992623313</v>
          </cell>
          <cell r="AA166">
            <v>-2982.9687235709725</v>
          </cell>
        </row>
        <row r="167">
          <cell r="B167" t="str">
            <v>Somatoria com Projeto Original</v>
          </cell>
          <cell r="F167">
            <v>-4955.3649323851396</v>
          </cell>
          <cell r="G167">
            <v>0.17807877572825079</v>
          </cell>
          <cell r="H167">
            <v>-36210.486702579437</v>
          </cell>
          <cell r="I167">
            <v>-6028.6549304970667</v>
          </cell>
          <cell r="J167">
            <v>-30700.103670693326</v>
          </cell>
          <cell r="K167">
            <v>-25426.741220308289</v>
          </cell>
          <cell r="L167">
            <v>-11672.511777423288</v>
          </cell>
          <cell r="M167">
            <v>5732.5129787324604</v>
          </cell>
          <cell r="N167">
            <v>34637.067018376874</v>
          </cell>
          <cell r="O167">
            <v>15544.064305271093</v>
          </cell>
          <cell r="P167">
            <v>35276.657371107023</v>
          </cell>
          <cell r="Q167">
            <v>20302.451734107948</v>
          </cell>
          <cell r="R167">
            <v>38780.351597398403</v>
          </cell>
          <cell r="S167">
            <v>44239.161876896891</v>
          </cell>
          <cell r="T167">
            <v>47268.904299905749</v>
          </cell>
          <cell r="U167">
            <v>51038.428449657622</v>
          </cell>
          <cell r="V167">
            <v>51894.568701640805</v>
          </cell>
          <cell r="W167">
            <v>51000.706152946303</v>
          </cell>
          <cell r="X167">
            <v>52567.420024942796</v>
          </cell>
          <cell r="Y167">
            <v>55999.881830790058</v>
          </cell>
          <cell r="Z167">
            <v>60259.384297376673</v>
          </cell>
          <cell r="AA167">
            <v>66713.854876429017</v>
          </cell>
        </row>
        <row r="168">
          <cell r="B168" t="str">
            <v>5ª Adequação de Investimentos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1.8189894035458565E-12</v>
          </cell>
          <cell r="K169">
            <v>0</v>
          </cell>
          <cell r="L169">
            <v>0</v>
          </cell>
          <cell r="M169">
            <v>0</v>
          </cell>
          <cell r="N169">
            <v>-3470.044534248731</v>
          </cell>
          <cell r="O169">
            <v>2401.3628122052978</v>
          </cell>
          <cell r="P169">
            <v>-1864.9972889796315</v>
          </cell>
          <cell r="Q169">
            <v>-376.84541096437164</v>
          </cell>
          <cell r="R169">
            <v>-613.10852322048731</v>
          </cell>
          <cell r="S169">
            <v>-105.74363258115341</v>
          </cell>
          <cell r="T169">
            <v>239.57807311655461</v>
          </cell>
          <cell r="U169">
            <v>118.25412742644525</v>
          </cell>
          <cell r="V169">
            <v>118.26050158995892</v>
          </cell>
          <cell r="W169">
            <v>118.25231618455314</v>
          </cell>
          <cell r="X169">
            <v>118.24839726563391</v>
          </cell>
          <cell r="Y169">
            <v>118.24839726563391</v>
          </cell>
          <cell r="Z169">
            <v>118.2511994052735</v>
          </cell>
          <cell r="AA169">
            <v>118.24702554581535</v>
          </cell>
        </row>
        <row r="170">
          <cell r="B170" t="str">
            <v>Somatoria com Projeto Original</v>
          </cell>
          <cell r="F170">
            <v>-934.65049856871076</v>
          </cell>
          <cell r="G170">
            <v>0.18546570303586915</v>
          </cell>
          <cell r="H170">
            <v>-36347.961760615988</v>
          </cell>
          <cell r="I170">
            <v>-5585.5403999999999</v>
          </cell>
          <cell r="J170">
            <v>-30191.959935000006</v>
          </cell>
          <cell r="K170">
            <v>-24719.396564999988</v>
          </cell>
          <cell r="L170">
            <v>-11320.944255</v>
          </cell>
          <cell r="M170">
            <v>7227.1481750000048</v>
          </cell>
          <cell r="N170">
            <v>22764.321090751262</v>
          </cell>
          <cell r="O170">
            <v>31708.260052205304</v>
          </cell>
          <cell r="P170">
            <v>34942.032426020363</v>
          </cell>
          <cell r="Q170">
            <v>21573.364969035636</v>
          </cell>
          <cell r="R170">
            <v>39951.09697677951</v>
          </cell>
          <cell r="S170">
            <v>46655.488322418838</v>
          </cell>
          <cell r="T170">
            <v>49799.929153116565</v>
          </cell>
          <cell r="U170">
            <v>53314.489712426439</v>
          </cell>
          <cell r="V170">
            <v>54305.298431589959</v>
          </cell>
          <cell r="W170">
            <v>53545.003851184541</v>
          </cell>
          <cell r="X170">
            <v>55244.008997265628</v>
          </cell>
          <cell r="Y170">
            <v>58806.762422265623</v>
          </cell>
          <cell r="Z170">
            <v>63202.967489405266</v>
          </cell>
          <cell r="AA170">
            <v>69815.070625545806</v>
          </cell>
        </row>
        <row r="171">
          <cell r="B171" t="str">
            <v>Desconto Antec. SP-340 - Ônus Fixo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811.35713150764991</v>
          </cell>
          <cell r="P172">
            <v>1390.8979397273997</v>
          </cell>
          <cell r="Q172">
            <v>811.35713150764991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 t="str">
            <v>Somatoria com Projeto Original</v>
          </cell>
          <cell r="F173">
            <v>648.58147454830078</v>
          </cell>
          <cell r="G173">
            <v>0.18832422896592715</v>
          </cell>
          <cell r="H173">
            <v>-36347.961760615988</v>
          </cell>
          <cell r="I173">
            <v>-5585.5403999999999</v>
          </cell>
          <cell r="J173">
            <v>-30191.959935000006</v>
          </cell>
          <cell r="K173">
            <v>-24719.396564999988</v>
          </cell>
          <cell r="L173">
            <v>-11320.944255</v>
          </cell>
          <cell r="M173">
            <v>7227.1481750000048</v>
          </cell>
          <cell r="N173">
            <v>26234.365624999991</v>
          </cell>
          <cell r="O173">
            <v>30118.254371507657</v>
          </cell>
          <cell r="P173">
            <v>38197.927654727398</v>
          </cell>
          <cell r="Q173">
            <v>22761.567511507659</v>
          </cell>
          <cell r="R173">
            <v>40564.205499999996</v>
          </cell>
          <cell r="S173">
            <v>46761.231954999988</v>
          </cell>
          <cell r="T173">
            <v>49560.351080000008</v>
          </cell>
          <cell r="U173">
            <v>53196.235584999995</v>
          </cell>
          <cell r="V173">
            <v>54187.037929999999</v>
          </cell>
          <cell r="W173">
            <v>53426.751534999989</v>
          </cell>
          <cell r="X173">
            <v>55125.760599999994</v>
          </cell>
          <cell r="Y173">
            <v>58688.514024999989</v>
          </cell>
          <cell r="Z173">
            <v>63084.716289999989</v>
          </cell>
          <cell r="AA173">
            <v>69696.823599999989</v>
          </cell>
        </row>
        <row r="174">
          <cell r="B174" t="str">
            <v>6º Adequação de Investimentos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655.34113076923074</v>
          </cell>
          <cell r="P175">
            <v>-1019.4051692307693</v>
          </cell>
          <cell r="Q175">
            <v>-336.25676923076986</v>
          </cell>
          <cell r="R175">
            <v>22.023230769230793</v>
          </cell>
          <cell r="S175">
            <v>22.023230769230793</v>
          </cell>
          <cell r="T175">
            <v>22.023230769230793</v>
          </cell>
          <cell r="U175">
            <v>22.023230769230793</v>
          </cell>
          <cell r="V175">
            <v>22.023230769230793</v>
          </cell>
          <cell r="W175">
            <v>22.023230769230793</v>
          </cell>
          <cell r="X175">
            <v>22.023230769230793</v>
          </cell>
          <cell r="Y175">
            <v>22.023230769230793</v>
          </cell>
          <cell r="Z175">
            <v>22.023230769230793</v>
          </cell>
          <cell r="AA175">
            <v>22.023230769230793</v>
          </cell>
        </row>
        <row r="176">
          <cell r="B176" t="str">
            <v>Somatoria com Projeto Original</v>
          </cell>
          <cell r="F176">
            <v>-94.66807578594694</v>
          </cell>
          <cell r="G176">
            <v>0.18698144984267806</v>
          </cell>
          <cell r="H176">
            <v>-36347.961760615988</v>
          </cell>
          <cell r="I176">
            <v>-5585.5403999999999</v>
          </cell>
          <cell r="J176">
            <v>-30191.959935000006</v>
          </cell>
          <cell r="K176">
            <v>-24719.396564999988</v>
          </cell>
          <cell r="L176">
            <v>-11320.944255</v>
          </cell>
          <cell r="M176">
            <v>7227.1481750000048</v>
          </cell>
          <cell r="N176">
            <v>26234.365624999991</v>
          </cell>
          <cell r="O176">
            <v>29962.238370769235</v>
          </cell>
          <cell r="P176">
            <v>35787.624545769228</v>
          </cell>
          <cell r="Q176">
            <v>21613.953610769237</v>
          </cell>
          <cell r="R176">
            <v>40586.228730769224</v>
          </cell>
          <cell r="S176">
            <v>46783.255185769216</v>
          </cell>
          <cell r="T176">
            <v>49582.374310769235</v>
          </cell>
          <cell r="U176">
            <v>53218.258815769223</v>
          </cell>
          <cell r="V176">
            <v>54209.061160769226</v>
          </cell>
          <cell r="W176">
            <v>53448.774765769216</v>
          </cell>
          <cell r="X176">
            <v>55147.783830769222</v>
          </cell>
          <cell r="Y176">
            <v>58710.537255769217</v>
          </cell>
          <cell r="Z176">
            <v>63106.739520769217</v>
          </cell>
          <cell r="AA176">
            <v>69718.846830769224</v>
          </cell>
        </row>
        <row r="177">
          <cell r="B177" t="str">
            <v>7º Adequação de Investimentos</v>
          </cell>
        </row>
        <row r="178">
          <cell r="B178" t="str">
            <v>Fluxo de Caixa do Fator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-97.438140000000047</v>
          </cell>
          <cell r="N178">
            <v>-64.566561428571589</v>
          </cell>
          <cell r="O178">
            <v>270.77008472527461</v>
          </cell>
          <cell r="P178">
            <v>1696.1771347252748</v>
          </cell>
          <cell r="Q178">
            <v>-4091.6214652747253</v>
          </cell>
          <cell r="R178">
            <v>-1915.5345252747252</v>
          </cell>
          <cell r="S178">
            <v>-5399.601991941392</v>
          </cell>
          <cell r="T178">
            <v>-19.983479441392035</v>
          </cell>
          <cell r="U178">
            <v>-1.6651794413920697</v>
          </cell>
          <cell r="V178">
            <v>386.90482055860792</v>
          </cell>
          <cell r="W178">
            <v>386.90482055860792</v>
          </cell>
          <cell r="X178">
            <v>386.90482055860792</v>
          </cell>
          <cell r="Y178">
            <v>386.89592055860777</v>
          </cell>
          <cell r="Z178">
            <v>386.90592055860799</v>
          </cell>
          <cell r="AA178">
            <v>386.90592055860799</v>
          </cell>
        </row>
        <row r="179">
          <cell r="B179" t="str">
            <v>Somatoria com Projeto Original</v>
          </cell>
          <cell r="F179">
            <v>-1220.6388098121997</v>
          </cell>
          <cell r="G179">
            <v>0.18493538238564791</v>
          </cell>
          <cell r="H179">
            <v>-36347.961760615988</v>
          </cell>
          <cell r="I179">
            <v>-5585.5403999999999</v>
          </cell>
          <cell r="J179">
            <v>-30191.959935000006</v>
          </cell>
          <cell r="K179">
            <v>-24719.396564999988</v>
          </cell>
          <cell r="L179">
            <v>-11320.944255</v>
          </cell>
          <cell r="M179">
            <v>7129.7100350000046</v>
          </cell>
          <cell r="N179">
            <v>26169.79906357142</v>
          </cell>
          <cell r="O179">
            <v>29577.66732472528</v>
          </cell>
          <cell r="P179">
            <v>38503.206849725269</v>
          </cell>
          <cell r="Q179">
            <v>17858.588914725282</v>
          </cell>
          <cell r="R179">
            <v>38648.670974725268</v>
          </cell>
          <cell r="S179">
            <v>41361.6299630586</v>
          </cell>
          <cell r="T179">
            <v>49540.367600558617</v>
          </cell>
          <cell r="U179">
            <v>53194.570405558603</v>
          </cell>
          <cell r="V179">
            <v>54573.942750558606</v>
          </cell>
          <cell r="W179">
            <v>53813.656355558596</v>
          </cell>
          <cell r="X179">
            <v>55512.665420558602</v>
          </cell>
          <cell r="Y179">
            <v>59075.409945558597</v>
          </cell>
          <cell r="Z179">
            <v>63471.622210558598</v>
          </cell>
          <cell r="AA179">
            <v>70083.729520558598</v>
          </cell>
        </row>
        <row r="180">
          <cell r="B180" t="str">
            <v>Desconto do Ônus Fixo</v>
          </cell>
        </row>
        <row r="181">
          <cell r="B181" t="str">
            <v>Fluxo de Caixa do Fator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1019.4753499999999</v>
          </cell>
          <cell r="R181">
            <v>3077.1894000000002</v>
          </cell>
          <cell r="S181">
            <v>3077.1894000000002</v>
          </cell>
          <cell r="T181">
            <v>3077.1894000000002</v>
          </cell>
          <cell r="U181">
            <v>3077.1894000000002</v>
          </cell>
          <cell r="V181">
            <v>3077.1894000000002</v>
          </cell>
          <cell r="W181">
            <v>3077.1894000000002</v>
          </cell>
          <cell r="X181">
            <v>3077.1894000000002</v>
          </cell>
          <cell r="Y181">
            <v>3077.1894000000002</v>
          </cell>
          <cell r="Z181">
            <v>3077.1894000000002</v>
          </cell>
          <cell r="AA181">
            <v>3077.1894000000002</v>
          </cell>
        </row>
        <row r="182">
          <cell r="B182" t="str">
            <v>Somatoria com Projeto Original</v>
          </cell>
          <cell r="F182">
            <v>2608.7483278709774</v>
          </cell>
          <cell r="G182">
            <v>0.19176683911033335</v>
          </cell>
          <cell r="H182">
            <v>-36347.961760615988</v>
          </cell>
          <cell r="I182">
            <v>-5585.5403999999999</v>
          </cell>
          <cell r="J182">
            <v>-30191.959935000006</v>
          </cell>
          <cell r="K182">
            <v>-24719.396564999988</v>
          </cell>
          <cell r="L182">
            <v>-11320.944255</v>
          </cell>
          <cell r="M182">
            <v>7227.1481750000048</v>
          </cell>
          <cell r="N182">
            <v>26234.365624999991</v>
          </cell>
          <cell r="O182">
            <v>29306.897240000006</v>
          </cell>
          <cell r="P182">
            <v>36807.029714999997</v>
          </cell>
          <cell r="Q182">
            <v>22969.685730000008</v>
          </cell>
          <cell r="R182">
            <v>43641.394899999999</v>
          </cell>
          <cell r="S182">
            <v>49838.421354999991</v>
          </cell>
          <cell r="T182">
            <v>52637.540480000011</v>
          </cell>
          <cell r="U182">
            <v>56273.424984999998</v>
          </cell>
          <cell r="V182">
            <v>57264.227330000002</v>
          </cell>
          <cell r="W182">
            <v>56503.940934999991</v>
          </cell>
          <cell r="X182">
            <v>58202.95</v>
          </cell>
          <cell r="Y182">
            <v>61765.703424999992</v>
          </cell>
          <cell r="Z182">
            <v>66161.905689999985</v>
          </cell>
          <cell r="AA182">
            <v>72774.012999999992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16900.045556894096</v>
          </cell>
          <cell r="I184">
            <v>-16453.601862387037</v>
          </cell>
          <cell r="J184">
            <v>3404.3374123546291</v>
          </cell>
          <cell r="K184">
            <v>3111.5236441516236</v>
          </cell>
          <cell r="L184">
            <v>21811.668302874423</v>
          </cell>
          <cell r="M184">
            <v>4309.6508781755438</v>
          </cell>
          <cell r="N184">
            <v>-14276.985166551245</v>
          </cell>
          <cell r="O184">
            <v>-14570.911110262856</v>
          </cell>
          <cell r="P184">
            <v>-17236.505423458973</v>
          </cell>
          <cell r="Q184">
            <v>-18149.2147099951</v>
          </cell>
          <cell r="R184">
            <v>-14130.447629078291</v>
          </cell>
          <cell r="S184">
            <v>-14065.393111725494</v>
          </cell>
          <cell r="T184">
            <v>-10312.6107749328</v>
          </cell>
          <cell r="U184">
            <v>-6070.0110344828381</v>
          </cell>
          <cell r="V184">
            <v>-3471.8820645441319</v>
          </cell>
          <cell r="W184">
            <v>720.42085693998479</v>
          </cell>
          <cell r="X184">
            <v>871.08646543630539</v>
          </cell>
          <cell r="Y184">
            <v>593.62510140421227</v>
          </cell>
          <cell r="Z184">
            <v>-475.09142948473982</v>
          </cell>
          <cell r="AA184">
            <v>-6440.3269214780148</v>
          </cell>
        </row>
        <row r="185">
          <cell r="B185" t="str">
            <v>Somatoria com Projeto Original</v>
          </cell>
          <cell r="F185">
            <v>-3947.251206635683</v>
          </cell>
          <cell r="G185">
            <v>0.17863707739599149</v>
          </cell>
          <cell r="H185">
            <v>-19447.916203721892</v>
          </cell>
          <cell r="I185">
            <v>-22039.142262387038</v>
          </cell>
          <cell r="J185">
            <v>-26787.622522645375</v>
          </cell>
          <cell r="K185">
            <v>-21607.872920848364</v>
          </cell>
          <cell r="L185">
            <v>10490.724047874422</v>
          </cell>
          <cell r="M185">
            <v>11536.799053175549</v>
          </cell>
          <cell r="N185">
            <v>11957.380458448746</v>
          </cell>
          <cell r="O185">
            <v>14735.98612973715</v>
          </cell>
          <cell r="P185">
            <v>19570.524291541024</v>
          </cell>
          <cell r="Q185">
            <v>3800.9956700049079</v>
          </cell>
          <cell r="R185">
            <v>26433.757870921705</v>
          </cell>
          <cell r="S185">
            <v>32695.838843274494</v>
          </cell>
          <cell r="T185">
            <v>39247.740305067207</v>
          </cell>
          <cell r="U185">
            <v>47126.22455051716</v>
          </cell>
          <cell r="V185">
            <v>50715.155865455868</v>
          </cell>
          <cell r="W185">
            <v>54147.172391939974</v>
          </cell>
          <cell r="X185">
            <v>55996.847065436297</v>
          </cell>
          <cell r="Y185">
            <v>59282.139126404203</v>
          </cell>
          <cell r="Z185">
            <v>62609.62486051525</v>
          </cell>
          <cell r="AA185">
            <v>63256.496678521973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45225.590166399845</v>
          </cell>
          <cell r="H191">
            <v>65191.528684683908</v>
          </cell>
          <cell r="I191">
            <v>68157.425197073477</v>
          </cell>
          <cell r="J191">
            <v>71177.810929603162</v>
          </cell>
          <cell r="K191">
            <v>78341.458236826322</v>
          </cell>
          <cell r="L191">
            <v>77806.692738306912</v>
          </cell>
          <cell r="M191">
            <v>85891.863778649742</v>
          </cell>
          <cell r="N191">
            <v>98407.794618329179</v>
          </cell>
          <cell r="O191">
            <v>102424.55413390552</v>
          </cell>
          <cell r="P191">
            <v>105923.81972479667</v>
          </cell>
          <cell r="Q191">
            <v>109449.79188343475</v>
          </cell>
          <cell r="R191">
            <v>112903.54484083348</v>
          </cell>
          <cell r="S191">
            <v>116348.18537449437</v>
          </cell>
          <cell r="T191">
            <v>119784.44945203738</v>
          </cell>
          <cell r="U191">
            <v>123192.10959128066</v>
          </cell>
          <cell r="V191">
            <v>126574.10344612873</v>
          </cell>
          <cell r="W191">
            <v>129913.27057359819</v>
          </cell>
          <cell r="X191">
            <v>133198.22003295869</v>
          </cell>
          <cell r="Y191">
            <v>136426.24482006804</v>
          </cell>
          <cell r="Z191">
            <v>139586.84809754303</v>
          </cell>
          <cell r="AA191">
            <v>2045925.306320952</v>
          </cell>
        </row>
        <row r="192">
          <cell r="B192" t="str">
            <v>1.1 - Operacionais    (1.1.1 + 1.1.2)</v>
          </cell>
          <cell r="G192">
            <v>45225.590166399845</v>
          </cell>
          <cell r="H192">
            <v>65191.528684683908</v>
          </cell>
          <cell r="I192">
            <v>68157.425197073477</v>
          </cell>
          <cell r="J192">
            <v>71177.810929603162</v>
          </cell>
          <cell r="K192">
            <v>78341.458236826322</v>
          </cell>
          <cell r="L192">
            <v>77806.692738306912</v>
          </cell>
          <cell r="M192">
            <v>85891.863778649742</v>
          </cell>
          <cell r="N192">
            <v>98407.794618329179</v>
          </cell>
          <cell r="O192">
            <v>102424.55413390552</v>
          </cell>
          <cell r="P192">
            <v>105923.81972479667</v>
          </cell>
          <cell r="Q192">
            <v>109449.79188343475</v>
          </cell>
          <cell r="R192">
            <v>112903.54484083348</v>
          </cell>
          <cell r="S192">
            <v>116348.18537449437</v>
          </cell>
          <cell r="T192">
            <v>119784.44945203738</v>
          </cell>
          <cell r="U192">
            <v>123192.10959128066</v>
          </cell>
          <cell r="V192">
            <v>126574.10344612873</v>
          </cell>
          <cell r="W192">
            <v>129913.27057359819</v>
          </cell>
          <cell r="X192">
            <v>133198.22003295869</v>
          </cell>
          <cell r="Y192">
            <v>136426.24482006804</v>
          </cell>
          <cell r="Z192">
            <v>139586.84809754303</v>
          </cell>
          <cell r="AA192">
            <v>2045925.306320952</v>
          </cell>
        </row>
        <row r="193">
          <cell r="B193" t="str">
            <v>1.1.1 - Receitas de  Pedágios    (Transp. Qd.2.1.1.2)</v>
          </cell>
          <cell r="G193">
            <v>45106.588082191774</v>
          </cell>
          <cell r="H193">
            <v>65023.528335370058</v>
          </cell>
          <cell r="I193">
            <v>67981.420470797922</v>
          </cell>
          <cell r="J193">
            <v>70993.83225887295</v>
          </cell>
          <cell r="K193">
            <v>78137.455731207097</v>
          </cell>
          <cell r="L193">
            <v>77594.692763306026</v>
          </cell>
          <cell r="M193">
            <v>84572.914255846626</v>
          </cell>
          <cell r="N193">
            <v>93797.999739954568</v>
          </cell>
          <cell r="O193">
            <v>97806.738500326392</v>
          </cell>
          <cell r="P193">
            <v>100307.78280284526</v>
          </cell>
          <cell r="Q193">
            <v>102457.06539173654</v>
          </cell>
          <cell r="R193">
            <v>105901.82062207442</v>
          </cell>
          <cell r="S193">
            <v>109337.44496931664</v>
          </cell>
          <cell r="T193">
            <v>112764.72106258676</v>
          </cell>
          <cell r="U193">
            <v>116163.3810768913</v>
          </cell>
          <cell r="V193">
            <v>119536.36500167643</v>
          </cell>
          <cell r="W193">
            <v>122866.54286028015</v>
          </cell>
          <cell r="X193">
            <v>126143.50648625659</v>
          </cell>
          <cell r="Y193">
            <v>129363.51765335015</v>
          </cell>
          <cell r="Z193">
            <v>132515.12673625132</v>
          </cell>
          <cell r="AA193">
            <v>1958372.4448011389</v>
          </cell>
        </row>
        <row r="194">
          <cell r="B194" t="str">
            <v>1.1.2 - Outras Receitas Operacionais    (calculado 2.1.2.)</v>
          </cell>
          <cell r="G194">
            <v>119.00208420806717</v>
          </cell>
          <cell r="H194">
            <v>168.00034931384781</v>
          </cell>
          <cell r="I194">
            <v>176.00472627555732</v>
          </cell>
          <cell r="J194">
            <v>183.97867073021396</v>
          </cell>
          <cell r="K194">
            <v>204.00250561921959</v>
          </cell>
          <cell r="L194">
            <v>211.9999750008844</v>
          </cell>
          <cell r="M194">
            <v>1318.949522803114</v>
          </cell>
          <cell r="N194">
            <v>4609.7948783746151</v>
          </cell>
          <cell r="O194">
            <v>4617.8156335791246</v>
          </cell>
          <cell r="P194">
            <v>5616.0369219514068</v>
          </cell>
          <cell r="Q194">
            <v>6992.7264916982058</v>
          </cell>
          <cell r="R194">
            <v>7001.7242187590637</v>
          </cell>
          <cell r="S194">
            <v>7010.7404051777285</v>
          </cell>
          <cell r="T194">
            <v>7019.7283894506318</v>
          </cell>
          <cell r="U194">
            <v>7028.7285143893732</v>
          </cell>
          <cell r="V194">
            <v>7037.7384444523013</v>
          </cell>
          <cell r="W194">
            <v>7046.7277133180378</v>
          </cell>
          <cell r="X194">
            <v>7054.713546702098</v>
          </cell>
          <cell r="Y194">
            <v>7062.7271667178757</v>
          </cell>
          <cell r="Z194">
            <v>7071.721361291713</v>
          </cell>
          <cell r="AA194">
            <v>87552.861519813072</v>
          </cell>
        </row>
        <row r="195">
          <cell r="B195" t="str">
            <v>2 -  DEDUÇÕES DA RECEITA    (2.1)</v>
          </cell>
          <cell r="G195">
            <v>1273.9479686304855</v>
          </cell>
          <cell r="H195">
            <v>2478.7046864174235</v>
          </cell>
          <cell r="I195">
            <v>3685.6856023138653</v>
          </cell>
          <cell r="J195">
            <v>6210.1200595145401</v>
          </cell>
          <cell r="K195">
            <v>6883.5197101766971</v>
          </cell>
          <cell r="L195">
            <v>7473.4231479569289</v>
          </cell>
          <cell r="M195">
            <v>8107.0096303780147</v>
          </cell>
          <cell r="N195">
            <v>8233.7810137399756</v>
          </cell>
          <cell r="O195">
            <v>8555.7769181981021</v>
          </cell>
          <cell r="P195">
            <v>8827.9992219952692</v>
          </cell>
          <cell r="Q195">
            <v>9129.0490619242028</v>
          </cell>
          <cell r="R195">
            <v>9427.3758489114971</v>
          </cell>
          <cell r="S195">
            <v>9724.6952276276152</v>
          </cell>
          <cell r="T195">
            <v>10021.625921802113</v>
          </cell>
          <cell r="U195">
            <v>10315.936972966743</v>
          </cell>
          <cell r="V195">
            <v>10607.900242648426</v>
          </cell>
          <cell r="W195">
            <v>10896.428041122859</v>
          </cell>
          <cell r="X195">
            <v>11180.369314107544</v>
          </cell>
          <cell r="Y195">
            <v>11472.473588494573</v>
          </cell>
          <cell r="Z195">
            <v>11793.667806559963</v>
          </cell>
          <cell r="AA195">
            <v>166299.48998548681</v>
          </cell>
        </row>
        <row r="196">
          <cell r="B196" t="str">
            <v>2.1 - Tributos sobre Faturamento    (2.1.1+ .... + 2.1.4)</v>
          </cell>
          <cell r="G196">
            <v>1273.9479686304855</v>
          </cell>
          <cell r="H196">
            <v>2478.7046864174235</v>
          </cell>
          <cell r="I196">
            <v>3685.6856023138653</v>
          </cell>
          <cell r="J196">
            <v>6210.1200595145401</v>
          </cell>
          <cell r="K196">
            <v>6883.5197101766971</v>
          </cell>
          <cell r="L196">
            <v>7473.4231479569289</v>
          </cell>
          <cell r="M196">
            <v>8107.0096303780147</v>
          </cell>
          <cell r="N196">
            <v>8233.7810137399756</v>
          </cell>
          <cell r="O196">
            <v>8555.7769181981021</v>
          </cell>
          <cell r="P196">
            <v>8827.9992219952692</v>
          </cell>
          <cell r="Q196">
            <v>9129.0490619242028</v>
          </cell>
          <cell r="R196">
            <v>9427.3758489114971</v>
          </cell>
          <cell r="S196">
            <v>9724.6952276276152</v>
          </cell>
          <cell r="T196">
            <v>10021.625921802113</v>
          </cell>
          <cell r="U196">
            <v>10315.936972966743</v>
          </cell>
          <cell r="V196">
            <v>10607.900242648426</v>
          </cell>
          <cell r="W196">
            <v>10896.428041122859</v>
          </cell>
          <cell r="X196">
            <v>11180.369314107544</v>
          </cell>
          <cell r="Y196">
            <v>11472.473588494573</v>
          </cell>
          <cell r="Z196">
            <v>11793.667806559963</v>
          </cell>
          <cell r="AA196">
            <v>166299.48998548681</v>
          </cell>
        </row>
        <row r="197">
          <cell r="B197" t="str">
            <v>2.1.1 - I.S.S    (transp. Qd  1.3.)</v>
          </cell>
          <cell r="G197">
            <v>9.5233750570059783E-2</v>
          </cell>
          <cell r="H197">
            <v>94.474307919599596</v>
          </cell>
          <cell r="I197">
            <v>1125.4885098834388</v>
          </cell>
          <cell r="J197">
            <v>3549.7273672913261</v>
          </cell>
          <cell r="K197">
            <v>3906.864135541527</v>
          </cell>
          <cell r="L197">
            <v>3879.7157857243733</v>
          </cell>
          <cell r="M197">
            <v>4228.6556294452803</v>
          </cell>
          <cell r="N197">
            <v>4625.0995939547065</v>
          </cell>
          <cell r="O197">
            <v>4779.0852736463421</v>
          </cell>
          <cell r="P197">
            <v>4950.5247700362233</v>
          </cell>
          <cell r="Q197">
            <v>5122.8674032018862</v>
          </cell>
          <cell r="R197">
            <v>5295.1230845147338</v>
          </cell>
          <cell r="S197">
            <v>5466.7780456164164</v>
          </cell>
          <cell r="T197">
            <v>5638.2368808033243</v>
          </cell>
          <cell r="U197">
            <v>5808.1688381349613</v>
          </cell>
          <cell r="V197">
            <v>5976.7291314153181</v>
          </cell>
          <cell r="W197">
            <v>6143.3343224257733</v>
          </cell>
          <cell r="X197">
            <v>6307.3180984776391</v>
          </cell>
          <cell r="Y197">
            <v>6468.1888893353362</v>
          </cell>
          <cell r="Z197">
            <v>6625.8280497186261</v>
          </cell>
          <cell r="AA197">
            <v>89992.303350837392</v>
          </cell>
        </row>
        <row r="198">
          <cell r="B198" t="str">
            <v>2.1.2 - Cofins    (transp. Qd 1.3.)</v>
          </cell>
          <cell r="G198">
            <v>979.88639879831646</v>
          </cell>
          <cell r="H198">
            <v>1959.6411570473786</v>
          </cell>
          <cell r="I198">
            <v>2104.2682086494488</v>
          </cell>
          <cell r="J198">
            <v>2186.6393411807931</v>
          </cell>
          <cell r="K198">
            <v>2356.7649071632495</v>
          </cell>
          <cell r="L198">
            <v>2757.6582645631152</v>
          </cell>
          <cell r="M198">
            <v>3220.5924446830436</v>
          </cell>
          <cell r="N198">
            <v>2966.0474497661294</v>
          </cell>
          <cell r="O198">
            <v>3104.1232276813744</v>
          </cell>
          <cell r="P198">
            <v>3186.9650887478683</v>
          </cell>
          <cell r="Q198">
            <v>3292.7534764799916</v>
          </cell>
          <cell r="R198">
            <v>3396.3751879313459</v>
          </cell>
          <cell r="S198">
            <v>3499.649442076985</v>
          </cell>
          <cell r="T198">
            <v>3602.7855845605468</v>
          </cell>
          <cell r="U198">
            <v>3705.0148874884585</v>
          </cell>
          <cell r="V198">
            <v>3806.4349038332707</v>
          </cell>
          <cell r="W198">
            <v>3906.6529249686969</v>
          </cell>
          <cell r="X198">
            <v>4005.2582504156717</v>
          </cell>
          <cell r="Y198">
            <v>4113.1116578287947</v>
          </cell>
          <cell r="Z198">
            <v>4247.5446142073069</v>
          </cell>
          <cell r="AA198">
            <v>62398.167418071782</v>
          </cell>
        </row>
        <row r="199">
          <cell r="B199" t="str">
            <v>2.1.3 - Pis / Pasep    (transp. Qd 1.3.)</v>
          </cell>
          <cell r="G199">
            <v>293.96633608159897</v>
          </cell>
          <cell r="H199">
            <v>424.58922145044545</v>
          </cell>
          <cell r="I199">
            <v>455.92888378097757</v>
          </cell>
          <cell r="J199">
            <v>473.75335104242055</v>
          </cell>
          <cell r="K199">
            <v>619.89066747192032</v>
          </cell>
          <cell r="L199">
            <v>836.0490976694407</v>
          </cell>
          <cell r="M199">
            <v>657.76155624969124</v>
          </cell>
          <cell r="N199">
            <v>642.6339700191395</v>
          </cell>
          <cell r="O199">
            <v>672.56841687038582</v>
          </cell>
          <cell r="P199">
            <v>690.50936321117808</v>
          </cell>
          <cell r="Q199">
            <v>713.42818224232576</v>
          </cell>
          <cell r="R199">
            <v>735.87757646541775</v>
          </cell>
          <cell r="S199">
            <v>758.26773993421341</v>
          </cell>
          <cell r="T199">
            <v>780.60345643824292</v>
          </cell>
          <cell r="U199">
            <v>802.75324734332446</v>
          </cell>
          <cell r="V199">
            <v>824.73620739983687</v>
          </cell>
          <cell r="W199">
            <v>846.44079372838814</v>
          </cell>
          <cell r="X199">
            <v>867.79296521423134</v>
          </cell>
          <cell r="Y199">
            <v>891.1730413304424</v>
          </cell>
          <cell r="Z199">
            <v>920.29514263403007</v>
          </cell>
          <cell r="AA199">
            <v>13909.019216577652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43951.642197769361</v>
          </cell>
          <cell r="H201">
            <v>62712.823998266482</v>
          </cell>
          <cell r="I201">
            <v>64471.739594759609</v>
          </cell>
          <cell r="J201">
            <v>64967.69087008862</v>
          </cell>
          <cell r="K201">
            <v>71457.938526649625</v>
          </cell>
          <cell r="L201">
            <v>70333.269590349984</v>
          </cell>
          <cell r="M201">
            <v>77784.854148271726</v>
          </cell>
          <cell r="N201">
            <v>90174.0136045892</v>
          </cell>
          <cell r="O201">
            <v>93868.777215707421</v>
          </cell>
          <cell r="P201">
            <v>97095.820502801405</v>
          </cell>
          <cell r="Q201">
            <v>100320.74282151055</v>
          </cell>
          <cell r="R201">
            <v>103476.16899192198</v>
          </cell>
          <cell r="S201">
            <v>106623.49014686675</v>
          </cell>
          <cell r="T201">
            <v>109762.82353023527</v>
          </cell>
          <cell r="U201">
            <v>112876.17261831393</v>
          </cell>
          <cell r="V201">
            <v>115966.20320348031</v>
          </cell>
          <cell r="W201">
            <v>119016.84253247533</v>
          </cell>
          <cell r="X201">
            <v>122017.85071885114</v>
          </cell>
          <cell r="Y201">
            <v>124953.77123157347</v>
          </cell>
          <cell r="Z201">
            <v>127793.18029098306</v>
          </cell>
          <cell r="AA201">
            <v>1879625.8163354653</v>
          </cell>
        </row>
        <row r="202">
          <cell r="B202" t="str">
            <v>4 -  DESPESAS    (4.1)</v>
          </cell>
          <cell r="G202">
            <v>34282.39671824508</v>
          </cell>
          <cell r="H202">
            <v>40926.131563571231</v>
          </cell>
          <cell r="I202">
            <v>44920.068535952618</v>
          </cell>
          <cell r="J202">
            <v>48335.226602177216</v>
          </cell>
          <cell r="K202">
            <v>51724.087007701964</v>
          </cell>
          <cell r="L202">
            <v>52929.73732818896</v>
          </cell>
          <cell r="M202">
            <v>55235.798172900846</v>
          </cell>
          <cell r="N202">
            <v>60831.545035139119</v>
          </cell>
          <cell r="O202">
            <v>63533.89853329851</v>
          </cell>
          <cell r="P202">
            <v>66481.957424929657</v>
          </cell>
          <cell r="Q202">
            <v>66855.976807255327</v>
          </cell>
          <cell r="R202">
            <v>67079.534222289381</v>
          </cell>
          <cell r="S202">
            <v>68398.982600398303</v>
          </cell>
          <cell r="T202">
            <v>78935.287296417053</v>
          </cell>
          <cell r="U202">
            <v>62981.126712452082</v>
          </cell>
          <cell r="V202">
            <v>65466.103539704774</v>
          </cell>
          <cell r="W202">
            <v>67036.102538777559</v>
          </cell>
          <cell r="X202">
            <v>68769.72944049431</v>
          </cell>
          <cell r="Y202">
            <v>69860.108237685577</v>
          </cell>
          <cell r="Z202">
            <v>70790.199567520453</v>
          </cell>
          <cell r="AA202">
            <v>1205373.9978851003</v>
          </cell>
        </row>
        <row r="203">
          <cell r="B203" t="str">
            <v>4.1 - Operacionais    (4.1.1+ .... + 4.1.10)</v>
          </cell>
          <cell r="G203">
            <v>34282.39671824508</v>
          </cell>
          <cell r="H203">
            <v>40926.131563571231</v>
          </cell>
          <cell r="I203">
            <v>44920.068535952618</v>
          </cell>
          <cell r="J203">
            <v>48335.226602177216</v>
          </cell>
          <cell r="K203">
            <v>51724.087007701964</v>
          </cell>
          <cell r="L203">
            <v>52929.73732818896</v>
          </cell>
          <cell r="M203">
            <v>55235.798172900846</v>
          </cell>
          <cell r="N203">
            <v>60831.545035139119</v>
          </cell>
          <cell r="O203">
            <v>63533.89853329851</v>
          </cell>
          <cell r="P203">
            <v>66481.957424929657</v>
          </cell>
          <cell r="Q203">
            <v>66855.976807255327</v>
          </cell>
          <cell r="R203">
            <v>67079.534222289381</v>
          </cell>
          <cell r="S203">
            <v>68398.982600398303</v>
          </cell>
          <cell r="T203">
            <v>78935.287296417053</v>
          </cell>
          <cell r="U203">
            <v>62981.126712452082</v>
          </cell>
          <cell r="V203">
            <v>65466.103539704774</v>
          </cell>
          <cell r="W203">
            <v>67036.102538777559</v>
          </cell>
          <cell r="X203">
            <v>68769.72944049431</v>
          </cell>
          <cell r="Y203">
            <v>69860.108237685577</v>
          </cell>
          <cell r="Z203">
            <v>70790.199567520453</v>
          </cell>
          <cell r="AA203">
            <v>1205373.9978851003</v>
          </cell>
        </row>
        <row r="204">
          <cell r="B204" t="str">
            <v>4.1.1  -  Pessoal e Administradores    (Transp. Qd. 1.3.)</v>
          </cell>
          <cell r="G204">
            <v>9990</v>
          </cell>
          <cell r="H204">
            <v>19202</v>
          </cell>
          <cell r="I204">
            <v>19202</v>
          </cell>
          <cell r="J204">
            <v>19202</v>
          </cell>
          <cell r="K204">
            <v>19130.660100762907</v>
          </cell>
          <cell r="L204">
            <v>18864.07416150851</v>
          </cell>
          <cell r="M204">
            <v>19562.272160306587</v>
          </cell>
          <cell r="N204">
            <v>21257.895871673347</v>
          </cell>
          <cell r="O204">
            <v>21257.895871673347</v>
          </cell>
          <cell r="P204">
            <v>21257.895871673347</v>
          </cell>
          <cell r="Q204">
            <v>21257.895871673347</v>
          </cell>
          <cell r="R204">
            <v>21257.895871673347</v>
          </cell>
          <cell r="S204">
            <v>21257.895871673347</v>
          </cell>
          <cell r="T204">
            <v>21257.895871673347</v>
          </cell>
          <cell r="U204">
            <v>21257.895871673347</v>
          </cell>
          <cell r="V204">
            <v>21257.895871673347</v>
          </cell>
          <cell r="W204">
            <v>21256.91347014426</v>
          </cell>
          <cell r="X204">
            <v>21257.895871673347</v>
          </cell>
          <cell r="Y204">
            <v>21258.878273202434</v>
          </cell>
          <cell r="Z204">
            <v>21258.878273202434</v>
          </cell>
          <cell r="AA204">
            <v>401506.6351558608</v>
          </cell>
        </row>
        <row r="205">
          <cell r="B205" t="str">
            <v>4.1.2  -  Conservação de Rotina    (Transp. Qd. 1.3.)</v>
          </cell>
          <cell r="G205">
            <v>3346</v>
          </cell>
          <cell r="H205">
            <v>3150</v>
          </cell>
          <cell r="I205">
            <v>3150</v>
          </cell>
          <cell r="J205">
            <v>3150</v>
          </cell>
          <cell r="K205">
            <v>3129.8970448037585</v>
          </cell>
          <cell r="L205">
            <v>3006.1460437363903</v>
          </cell>
          <cell r="M205">
            <v>3134.1157392091836</v>
          </cell>
          <cell r="N205">
            <v>3525.9985143634544</v>
          </cell>
          <cell r="O205">
            <v>4838.4732271186431</v>
          </cell>
          <cell r="P205">
            <v>4838.3075671186498</v>
          </cell>
          <cell r="Q205">
            <v>4838.3072004519754</v>
          </cell>
          <cell r="R205">
            <v>3721.6537861072379</v>
          </cell>
          <cell r="S205">
            <v>3721.6066432501198</v>
          </cell>
          <cell r="T205">
            <v>3721.4955432501179</v>
          </cell>
          <cell r="U205">
            <v>3721.4968632501136</v>
          </cell>
          <cell r="V205">
            <v>5082.5730840754804</v>
          </cell>
          <cell r="W205">
            <v>5082.6819840754724</v>
          </cell>
          <cell r="X205">
            <v>5082.8486340754935</v>
          </cell>
          <cell r="Y205">
            <v>3969.5170529401776</v>
          </cell>
          <cell r="Z205">
            <v>3969.4575778208427</v>
          </cell>
          <cell r="AA205">
            <v>78180.576505647099</v>
          </cell>
        </row>
        <row r="206">
          <cell r="B206" t="str">
            <v>4.1.3  -  Consumo    (Transp. Qd. 1.3.)</v>
          </cell>
          <cell r="G206">
            <v>571</v>
          </cell>
          <cell r="H206">
            <v>1189</v>
          </cell>
          <cell r="I206">
            <v>1189</v>
          </cell>
          <cell r="J206">
            <v>1189</v>
          </cell>
          <cell r="K206">
            <v>1184.582588262009</v>
          </cell>
          <cell r="L206">
            <v>1168.0754180832007</v>
          </cell>
          <cell r="M206">
            <v>1221.1539637562776</v>
          </cell>
          <cell r="N206">
            <v>1350.0590032480359</v>
          </cell>
          <cell r="O206">
            <v>1350.0590032480359</v>
          </cell>
          <cell r="P206">
            <v>1350.0590032480359</v>
          </cell>
          <cell r="Q206">
            <v>1350.0590032480359</v>
          </cell>
          <cell r="R206">
            <v>1350.0590032480359</v>
          </cell>
          <cell r="S206">
            <v>1350.0590032480359</v>
          </cell>
          <cell r="T206">
            <v>1350.0590032480359</v>
          </cell>
          <cell r="U206">
            <v>1350.0590032480359</v>
          </cell>
          <cell r="V206">
            <v>1352.0238063062077</v>
          </cell>
          <cell r="W206">
            <v>1352.0238063062077</v>
          </cell>
          <cell r="X206">
            <v>1352.0238063062077</v>
          </cell>
          <cell r="Y206">
            <v>1352.0238063062077</v>
          </cell>
          <cell r="Z206">
            <v>1353.0062078352937</v>
          </cell>
          <cell r="AA206">
            <v>25273.385429145892</v>
          </cell>
        </row>
        <row r="207">
          <cell r="B207" t="str">
            <v>4.1.4  -  Transportes    (Transp. Qd. 1.3.)</v>
          </cell>
          <cell r="G207">
            <v>417</v>
          </cell>
          <cell r="H207">
            <v>1111</v>
          </cell>
          <cell r="I207">
            <v>1111</v>
          </cell>
          <cell r="J207">
            <v>1111</v>
          </cell>
          <cell r="K207">
            <v>1106.8723764163935</v>
          </cell>
          <cell r="L207">
            <v>1091.4480988144962</v>
          </cell>
          <cell r="M207">
            <v>1131.9907537590946</v>
          </cell>
          <cell r="N207">
            <v>1230.4514871959761</v>
          </cell>
          <cell r="O207">
            <v>1230.4514871959761</v>
          </cell>
          <cell r="P207">
            <v>1230.4514871959761</v>
          </cell>
          <cell r="Q207">
            <v>1230.4514871959761</v>
          </cell>
          <cell r="R207">
            <v>1230.4514871959761</v>
          </cell>
          <cell r="S207">
            <v>1230.4514871959761</v>
          </cell>
          <cell r="T207">
            <v>1230.4514871959761</v>
          </cell>
          <cell r="U207">
            <v>1231.4338887250619</v>
          </cell>
          <cell r="V207">
            <v>1231.4338887250619</v>
          </cell>
          <cell r="W207">
            <v>1231.4338887250619</v>
          </cell>
          <cell r="X207">
            <v>1231.4338887250619</v>
          </cell>
          <cell r="Y207">
            <v>1231.4338887250619</v>
          </cell>
          <cell r="Z207">
            <v>1231.4338887250619</v>
          </cell>
          <cell r="AA207">
            <v>23082.074971712198</v>
          </cell>
        </row>
        <row r="208">
          <cell r="B208" t="str">
            <v>4.1.5  -  Diversas    (Transp. Qd. 1.3.)</v>
          </cell>
          <cell r="G208">
            <v>178.40452068191715</v>
          </cell>
          <cell r="H208">
            <v>363.06917804059987</v>
          </cell>
          <cell r="I208">
            <v>381.00736624816597</v>
          </cell>
          <cell r="J208">
            <v>359.53180395132728</v>
          </cell>
          <cell r="K208">
            <v>364.17263145880213</v>
          </cell>
          <cell r="L208">
            <v>321.51536368231962</v>
          </cell>
          <cell r="M208">
            <v>286.43165500778235</v>
          </cell>
          <cell r="N208">
            <v>416.51506534289922</v>
          </cell>
          <cell r="O208">
            <v>417.87092927703861</v>
          </cell>
          <cell r="P208">
            <v>417.87092927703861</v>
          </cell>
          <cell r="Q208">
            <v>417.87092927703861</v>
          </cell>
          <cell r="R208">
            <v>417.87092927703861</v>
          </cell>
          <cell r="S208">
            <v>417.87092927703861</v>
          </cell>
          <cell r="T208">
            <v>417.87092927703861</v>
          </cell>
          <cell r="U208">
            <v>417.87092927703861</v>
          </cell>
          <cell r="V208">
            <v>417.87092927703861</v>
          </cell>
          <cell r="W208">
            <v>417.87092927703861</v>
          </cell>
          <cell r="X208">
            <v>417.87092927703861</v>
          </cell>
          <cell r="Y208">
            <v>417.87092927703861</v>
          </cell>
          <cell r="Z208">
            <v>417.87092927703861</v>
          </cell>
          <cell r="AA208">
            <v>7685.0987357382728</v>
          </cell>
        </row>
        <row r="209">
          <cell r="B209" t="str">
            <v>4.1.6  -  Depreciação/Amortização    (Transp. Qd. 1.3.)</v>
          </cell>
          <cell r="G209">
            <v>2458.2990173711678</v>
          </cell>
          <cell r="H209">
            <v>4195.5612783501074</v>
          </cell>
          <cell r="I209">
            <v>7690.9535947522427</v>
          </cell>
          <cell r="J209">
            <v>11108.565606097798</v>
          </cell>
          <cell r="K209">
            <v>14465.703496653307</v>
          </cell>
          <cell r="L209">
            <v>16602.889018342452</v>
          </cell>
          <cell r="M209">
            <v>17645.412630558734</v>
          </cell>
          <cell r="N209">
            <v>20112.454268010486</v>
          </cell>
          <cell r="O209">
            <v>21453.551883850592</v>
          </cell>
          <cell r="P209">
            <v>23989.938677528866</v>
          </cell>
          <cell r="Q209">
            <v>24519.969814322387</v>
          </cell>
          <cell r="R209">
            <v>25786.218188698651</v>
          </cell>
          <cell r="S209">
            <v>26983.256941811229</v>
          </cell>
          <cell r="T209">
            <v>37411.515032338895</v>
          </cell>
          <cell r="U209">
            <v>21303.331716872512</v>
          </cell>
          <cell r="V209">
            <v>22256.331837088728</v>
          </cell>
          <cell r="W209">
            <v>23688.331837088728</v>
          </cell>
          <cell r="X209">
            <v>25315.335170422059</v>
          </cell>
          <cell r="Y209">
            <v>27411.335752494135</v>
          </cell>
          <cell r="Z209">
            <v>28279.336973395035</v>
          </cell>
          <cell r="AA209">
            <v>402678.29273604811</v>
          </cell>
        </row>
        <row r="210">
          <cell r="B210" t="str">
            <v>4.1.7  -  Seguros    (transp. Qd 1.3.)</v>
          </cell>
          <cell r="G210">
            <v>1418.53</v>
          </cell>
          <cell r="H210">
            <v>1337.01</v>
          </cell>
          <cell r="I210">
            <v>1765.14</v>
          </cell>
          <cell r="J210">
            <v>1759.68</v>
          </cell>
          <cell r="K210">
            <v>1735.2</v>
          </cell>
          <cell r="L210">
            <v>1559.53</v>
          </cell>
          <cell r="M210">
            <v>1466.8663148473761</v>
          </cell>
          <cell r="N210">
            <v>1686.3879792459181</v>
          </cell>
          <cell r="O210">
            <v>1639.387556103746</v>
          </cell>
          <cell r="P210">
            <v>1965.6123042788611</v>
          </cell>
          <cell r="Q210">
            <v>1744.309686830409</v>
          </cell>
          <cell r="R210">
            <v>1735.3949224158885</v>
          </cell>
          <cell r="S210">
            <v>1771.3423349214295</v>
          </cell>
          <cell r="T210">
            <v>1792.6871880801395</v>
          </cell>
          <cell r="U210">
            <v>1858.1366421212497</v>
          </cell>
          <cell r="V210">
            <v>1941.9292741418885</v>
          </cell>
          <cell r="W210">
            <v>2000.0168157402813</v>
          </cell>
          <cell r="X210">
            <v>2027.5228873705466</v>
          </cell>
          <cell r="Y210">
            <v>2056.9417651758981</v>
          </cell>
          <cell r="Z210">
            <v>2041.9718068332193</v>
          </cell>
          <cell r="AA210">
            <v>35303.597478106851</v>
          </cell>
        </row>
        <row r="211">
          <cell r="B211" t="str">
            <v xml:space="preserve">4.1.8  -  Garantias  (transp. Qd 1.3.)  </v>
          </cell>
          <cell r="G211">
            <v>1175.8654751999998</v>
          </cell>
          <cell r="H211">
            <v>1129.73524664</v>
          </cell>
          <cell r="I211">
            <v>1093.2348190399998</v>
          </cell>
          <cell r="J211">
            <v>1027.1048642399999</v>
          </cell>
          <cell r="K211">
            <v>963.74502223999991</v>
          </cell>
          <cell r="L211">
            <v>909.16931143999989</v>
          </cell>
          <cell r="M211">
            <v>917.78904209631071</v>
          </cell>
          <cell r="N211">
            <v>1006.5390075091218</v>
          </cell>
          <cell r="O211">
            <v>980.46195081394865</v>
          </cell>
          <cell r="P211">
            <v>961.09699286498449</v>
          </cell>
          <cell r="Q211">
            <v>920.60905775311426</v>
          </cell>
          <cell r="R211">
            <v>899.87368844821117</v>
          </cell>
          <cell r="S211">
            <v>883.04382778629724</v>
          </cell>
          <cell r="T211">
            <v>866.76875779238276</v>
          </cell>
          <cell r="U211">
            <v>852.12850954628811</v>
          </cell>
          <cell r="V211">
            <v>835.81174503315594</v>
          </cell>
          <cell r="W211">
            <v>816.42169021256234</v>
          </cell>
          <cell r="X211">
            <v>795.84165165579157</v>
          </cell>
          <cell r="Y211">
            <v>776.30942496258967</v>
          </cell>
          <cell r="Z211">
            <v>757.62846750522317</v>
          </cell>
          <cell r="AA211">
            <v>18569.178552779984</v>
          </cell>
        </row>
        <row r="212">
          <cell r="B212" t="str">
            <v xml:space="preserve">4.1.9  -  Parc.Variável da Concessão   </v>
          </cell>
          <cell r="G212">
            <v>1356.7677049919953</v>
          </cell>
          <cell r="H212">
            <v>1955.7458605405172</v>
          </cell>
          <cell r="I212">
            <v>2044.7227559122041</v>
          </cell>
          <cell r="J212">
            <v>2135.3343278880948</v>
          </cell>
          <cell r="K212">
            <v>2350.2437471047892</v>
          </cell>
          <cell r="L212">
            <v>2334.200782149207</v>
          </cell>
          <cell r="M212">
            <v>2576.7559133594928</v>
          </cell>
          <cell r="N212">
            <v>2952.2338385498751</v>
          </cell>
          <cell r="O212">
            <v>3072.7366240171659</v>
          </cell>
          <cell r="P212">
            <v>3177.7145917438997</v>
          </cell>
          <cell r="Q212">
            <v>3283.4937565030423</v>
          </cell>
          <cell r="R212">
            <v>3387.106345225005</v>
          </cell>
          <cell r="S212">
            <v>3490.4455612348306</v>
          </cell>
          <cell r="T212">
            <v>3593.5334835611216</v>
          </cell>
          <cell r="U212">
            <v>3695.7632877384208</v>
          </cell>
          <cell r="V212">
            <v>3797.2231033838621</v>
          </cell>
          <cell r="W212">
            <v>3897.3981172079457</v>
          </cell>
          <cell r="X212">
            <v>3995.9466009887606</v>
          </cell>
          <cell r="Y212">
            <v>4092.7873446020412</v>
          </cell>
          <cell r="Z212">
            <v>4187.6054429262922</v>
          </cell>
          <cell r="AA212">
            <v>61377.759189628567</v>
          </cell>
        </row>
        <row r="213">
          <cell r="B213" t="str">
            <v xml:space="preserve">4.1.10 - Parcela Fixa da Concessão   </v>
          </cell>
          <cell r="G213">
            <v>13370.53</v>
          </cell>
          <cell r="H213">
            <v>7293.01</v>
          </cell>
          <cell r="I213">
            <v>7293.01</v>
          </cell>
          <cell r="J213">
            <v>7293.01</v>
          </cell>
          <cell r="K213">
            <v>7293.01</v>
          </cell>
          <cell r="L213">
            <v>7072.689130432389</v>
          </cell>
          <cell r="M213">
            <v>7293.01</v>
          </cell>
          <cell r="N213">
            <v>7293.01</v>
          </cell>
          <cell r="O213">
            <v>7293.01</v>
          </cell>
          <cell r="P213">
            <v>7293.01</v>
          </cell>
          <cell r="Q213">
            <v>7293.01</v>
          </cell>
          <cell r="R213">
            <v>7293.01</v>
          </cell>
          <cell r="S213">
            <v>7293.01</v>
          </cell>
          <cell r="T213">
            <v>7293.01</v>
          </cell>
          <cell r="U213">
            <v>7293.01</v>
          </cell>
          <cell r="V213">
            <v>7293.01</v>
          </cell>
          <cell r="W213">
            <v>7293.01</v>
          </cell>
          <cell r="X213">
            <v>7293.01</v>
          </cell>
          <cell r="Y213">
            <v>7293.01</v>
          </cell>
          <cell r="Z213">
            <v>7293.01</v>
          </cell>
          <cell r="AA213">
            <v>151717.39913043237</v>
          </cell>
        </row>
        <row r="214">
          <cell r="B214" t="str">
            <v>5 -  RESULTADO BRUTO OPERACIONAL     (3 - 4)</v>
          </cell>
          <cell r="G214">
            <v>9669.2454795242811</v>
          </cell>
          <cell r="H214">
            <v>21786.692434695251</v>
          </cell>
          <cell r="I214">
            <v>19551.671058806991</v>
          </cell>
          <cell r="J214">
            <v>16632.464267911404</v>
          </cell>
          <cell r="K214">
            <v>19733.85151894766</v>
          </cell>
          <cell r="L214">
            <v>17403.532262161025</v>
          </cell>
          <cell r="M214">
            <v>22549.05597537088</v>
          </cell>
          <cell r="N214">
            <v>29342.46856945008</v>
          </cell>
          <cell r="O214">
            <v>30334.878682408911</v>
          </cell>
          <cell r="P214">
            <v>30613.863077871749</v>
          </cell>
          <cell r="Q214">
            <v>33464.766014255219</v>
          </cell>
          <cell r="R214">
            <v>36396.634769632597</v>
          </cell>
          <cell r="S214">
            <v>38224.507546468449</v>
          </cell>
          <cell r="T214">
            <v>30827.536233818217</v>
          </cell>
          <cell r="U214">
            <v>49895.045905861843</v>
          </cell>
          <cell r="V214">
            <v>50500.099663775538</v>
          </cell>
          <cell r="W214">
            <v>51980.739993697774</v>
          </cell>
          <cell r="X214">
            <v>53248.121278356833</v>
          </cell>
          <cell r="Y214">
            <v>55093.66299388789</v>
          </cell>
          <cell r="Z214">
            <v>57002.980723462606</v>
          </cell>
          <cell r="AA214">
            <v>674251.81845036498</v>
          </cell>
        </row>
        <row r="215">
          <cell r="B215" t="str">
            <v>6 -  RESULTADO FINANCEIRO    (6.1)</v>
          </cell>
          <cell r="G215">
            <v>0</v>
          </cell>
          <cell r="H215">
            <v>129.89027007366479</v>
          </cell>
          <cell r="I215">
            <v>1985.5333177590542</v>
          </cell>
          <cell r="J215">
            <v>1707.1220875603744</v>
          </cell>
          <cell r="K215">
            <v>77.07094660820222</v>
          </cell>
          <cell r="L215">
            <v>946.51988838602392</v>
          </cell>
          <cell r="M215">
            <v>256.97774177753058</v>
          </cell>
          <cell r="N215">
            <v>458.94818592990651</v>
          </cell>
          <cell r="O215">
            <v>1047.5516994647551</v>
          </cell>
          <cell r="P215">
            <v>308.39036810599509</v>
          </cell>
          <cell r="Q215">
            <v>308.38763050326548</v>
          </cell>
          <cell r="R215">
            <v>308.38510401169805</v>
          </cell>
          <cell r="S215">
            <v>308.40321837697462</v>
          </cell>
          <cell r="T215">
            <v>308.38989260877901</v>
          </cell>
          <cell r="U215">
            <v>308.39002604249356</v>
          </cell>
          <cell r="V215">
            <v>308.40006570716258</v>
          </cell>
          <cell r="W215">
            <v>308.38923779041028</v>
          </cell>
          <cell r="X215">
            <v>308.37568889285518</v>
          </cell>
          <cell r="Y215">
            <v>677.29728530915338</v>
          </cell>
          <cell r="Z215">
            <v>1996.9780089640767</v>
          </cell>
          <cell r="AA215">
            <v>12059.400663872377</v>
          </cell>
        </row>
        <row r="216">
          <cell r="B216" t="str">
            <v>6.1 - Receitas    (Transp. Qd. 2B)</v>
          </cell>
          <cell r="G216">
            <v>0</v>
          </cell>
          <cell r="H216">
            <v>129.89027007366479</v>
          </cell>
          <cell r="I216">
            <v>1985.5333177590542</v>
          </cell>
          <cell r="J216">
            <v>1707.1220875603744</v>
          </cell>
          <cell r="K216">
            <v>77.07094660820222</v>
          </cell>
          <cell r="L216">
            <v>946.51988838602392</v>
          </cell>
          <cell r="M216">
            <v>256.97774177753058</v>
          </cell>
          <cell r="N216">
            <v>458.94818592990651</v>
          </cell>
          <cell r="O216">
            <v>1047.5516994647551</v>
          </cell>
          <cell r="P216">
            <v>308.39036810599509</v>
          </cell>
          <cell r="Q216">
            <v>308.38763050326548</v>
          </cell>
          <cell r="R216">
            <v>308.38510401169805</v>
          </cell>
          <cell r="S216">
            <v>308.40321837697462</v>
          </cell>
          <cell r="T216">
            <v>308.38989260877901</v>
          </cell>
          <cell r="U216">
            <v>308.39002604249356</v>
          </cell>
          <cell r="V216">
            <v>308.40006570716258</v>
          </cell>
          <cell r="W216">
            <v>308.38923779041028</v>
          </cell>
          <cell r="X216">
            <v>308.37568889285518</v>
          </cell>
          <cell r="Y216">
            <v>677.29728530915338</v>
          </cell>
          <cell r="Z216">
            <v>1996.9780089640767</v>
          </cell>
          <cell r="AA216">
            <v>12059.400663872377</v>
          </cell>
        </row>
        <row r="217">
          <cell r="B217" t="str">
            <v>7 -  RESULTADO OPERACIONAL    (5 + 6)</v>
          </cell>
          <cell r="G217">
            <v>9669.2454795242811</v>
          </cell>
          <cell r="H217">
            <v>21916.582704768916</v>
          </cell>
          <cell r="I217">
            <v>21537.204376566046</v>
          </cell>
          <cell r="J217">
            <v>18339.58635547178</v>
          </cell>
          <cell r="K217">
            <v>19810.922465555861</v>
          </cell>
          <cell r="L217">
            <v>18350.05215054705</v>
          </cell>
          <cell r="M217">
            <v>22806.03371714841</v>
          </cell>
          <cell r="N217">
            <v>29801.416755379985</v>
          </cell>
          <cell r="O217">
            <v>31382.430381873666</v>
          </cell>
          <cell r="P217">
            <v>30922.253445977745</v>
          </cell>
          <cell r="Q217">
            <v>33773.153644758488</v>
          </cell>
          <cell r="R217">
            <v>36705.019873644298</v>
          </cell>
          <cell r="S217">
            <v>38532.910764845423</v>
          </cell>
          <cell r="T217">
            <v>31135.926126426995</v>
          </cell>
          <cell r="U217">
            <v>50203.435931904336</v>
          </cell>
          <cell r="V217">
            <v>50808.499729482697</v>
          </cell>
          <cell r="W217">
            <v>52289.129231488187</v>
          </cell>
          <cell r="X217">
            <v>53556.496967249688</v>
          </cell>
          <cell r="Y217">
            <v>55770.960279197046</v>
          </cell>
          <cell r="Z217">
            <v>58999.958732426683</v>
          </cell>
          <cell r="AA217">
            <v>686311.21911423735</v>
          </cell>
        </row>
        <row r="218">
          <cell r="B218" t="str">
            <v>8 -  RESULTADO NÃO OPERACIONAL    (Tr. item 2, Qd. 3A)</v>
          </cell>
          <cell r="G218">
            <v>48.000840688968268</v>
          </cell>
          <cell r="H218">
            <v>67.000139309689288</v>
          </cell>
          <cell r="I218">
            <v>70.001879768687573</v>
          </cell>
          <cell r="J218">
            <v>73.991421924107797</v>
          </cell>
          <cell r="K218">
            <v>81.000994878219558</v>
          </cell>
          <cell r="L218">
            <v>84.999989976769669</v>
          </cell>
          <cell r="M218">
            <v>89.999209121245826</v>
          </cell>
          <cell r="N218">
            <v>92.995579866835087</v>
          </cell>
          <cell r="O218">
            <v>97.003861393286229</v>
          </cell>
          <cell r="P218">
            <v>101.00012055742891</v>
          </cell>
          <cell r="Q218">
            <v>103.99920092201307</v>
          </cell>
          <cell r="R218">
            <v>107.99828539597065</v>
          </cell>
          <cell r="S218">
            <v>111.00475774131516</v>
          </cell>
          <cell r="T218">
            <v>114.99995995333694</v>
          </cell>
          <cell r="U218">
            <v>118.00000996470135</v>
          </cell>
          <cell r="V218">
            <v>122.00398202365136</v>
          </cell>
          <cell r="W218">
            <v>124.99969105289173</v>
          </cell>
          <cell r="X218">
            <v>128.9940136423954</v>
          </cell>
          <cell r="Y218">
            <v>131.99947092988077</v>
          </cell>
          <cell r="Z218">
            <v>135.99714034867677</v>
          </cell>
          <cell r="AA218">
            <v>2005.9905494600714</v>
          </cell>
        </row>
        <row r="219">
          <cell r="B219" t="str">
            <v>9 -  RESULTADO ANTES CONTRIBUIÇÃO SOCIAL   (7 + 8)</v>
          </cell>
          <cell r="G219">
            <v>9717.2463202132494</v>
          </cell>
          <cell r="H219">
            <v>21983.582844078606</v>
          </cell>
          <cell r="I219">
            <v>21607.206256334732</v>
          </cell>
          <cell r="J219">
            <v>18413.577777395887</v>
          </cell>
          <cell r="K219">
            <v>19891.923460434082</v>
          </cell>
          <cell r="L219">
            <v>18435.052140523818</v>
          </cell>
          <cell r="M219">
            <v>22896.032926269654</v>
          </cell>
          <cell r="N219">
            <v>29894.41233524682</v>
          </cell>
          <cell r="O219">
            <v>31479.434243266951</v>
          </cell>
          <cell r="P219">
            <v>31023.253566535175</v>
          </cell>
          <cell r="Q219">
            <v>33877.152845680503</v>
          </cell>
          <cell r="R219">
            <v>36813.018159040272</v>
          </cell>
          <cell r="S219">
            <v>38643.915522586736</v>
          </cell>
          <cell r="T219">
            <v>31250.926086380332</v>
          </cell>
          <cell r="U219">
            <v>50321.435941869036</v>
          </cell>
          <cell r="V219">
            <v>50930.503711506346</v>
          </cell>
          <cell r="W219">
            <v>52414.12892254108</v>
          </cell>
          <cell r="X219">
            <v>53685.490980892086</v>
          </cell>
          <cell r="Y219">
            <v>55902.959750126931</v>
          </cell>
          <cell r="Z219">
            <v>59135.955872775361</v>
          </cell>
          <cell r="AA219">
            <v>688317.2096636974</v>
          </cell>
        </row>
        <row r="220">
          <cell r="B220" t="str">
            <v>10- CONTRIBUIÇÃO SOCIAL (Legislação vigente)</v>
          </cell>
          <cell r="G220">
            <v>861.55926700675298</v>
          </cell>
          <cell r="H220">
            <v>1809.5713803206145</v>
          </cell>
          <cell r="I220">
            <v>1842.7773052799405</v>
          </cell>
          <cell r="J220">
            <v>1650.7639878724774</v>
          </cell>
          <cell r="K220">
            <v>1969.5560152087467</v>
          </cell>
          <cell r="L220">
            <v>2006.3376291785376</v>
          </cell>
          <cell r="M220">
            <v>2331.0756225434861</v>
          </cell>
          <cell r="N220">
            <v>2863.5649539596252</v>
          </cell>
          <cell r="O220">
            <v>2950.6694785351101</v>
          </cell>
          <cell r="P220">
            <v>2823.6035514544642</v>
          </cell>
          <cell r="Q220">
            <v>2958.849315396239</v>
          </cell>
          <cell r="R220">
            <v>3120.8962878595662</v>
          </cell>
          <cell r="S220">
            <v>3207.4045057637195</v>
          </cell>
          <cell r="T220">
            <v>3357.4743672522782</v>
          </cell>
          <cell r="U220">
            <v>3502.2064627207315</v>
          </cell>
          <cell r="V220">
            <v>3548.9734139090097</v>
          </cell>
          <cell r="W220">
            <v>3672.7171427917897</v>
          </cell>
          <cell r="X220">
            <v>3779.5325061265371</v>
          </cell>
          <cell r="Y220">
            <v>3919.249654231091</v>
          </cell>
          <cell r="Z220">
            <v>3378.607883705492</v>
          </cell>
          <cell r="AA220">
            <v>55555.390731116218</v>
          </cell>
        </row>
        <row r="221">
          <cell r="B221" t="str">
            <v>11- RESULTADO ANTES IMPOSTO DE RENDA    (9 - 10)</v>
          </cell>
          <cell r="G221">
            <v>8855.6870532064968</v>
          </cell>
          <cell r="H221">
            <v>20174.01146375799</v>
          </cell>
          <cell r="I221">
            <v>19764.42895105479</v>
          </cell>
          <cell r="J221">
            <v>16762.81378952341</v>
          </cell>
          <cell r="K221">
            <v>17922.367445225336</v>
          </cell>
          <cell r="L221">
            <v>16428.714511345279</v>
          </cell>
          <cell r="M221">
            <v>20564.957303726169</v>
          </cell>
          <cell r="N221">
            <v>27030.847381287196</v>
          </cell>
          <cell r="O221">
            <v>28528.764764731841</v>
          </cell>
          <cell r="P221">
            <v>28199.650015080711</v>
          </cell>
          <cell r="Q221">
            <v>30918.303530284262</v>
          </cell>
          <cell r="R221">
            <v>33692.121871180709</v>
          </cell>
          <cell r="S221">
            <v>35436.511016823017</v>
          </cell>
          <cell r="T221">
            <v>27893.451719128054</v>
          </cell>
          <cell r="U221">
            <v>46819.229479148307</v>
          </cell>
          <cell r="V221">
            <v>47381.530297597339</v>
          </cell>
          <cell r="W221">
            <v>48741.411779749287</v>
          </cell>
          <cell r="X221">
            <v>49905.958474765546</v>
          </cell>
          <cell r="Y221">
            <v>51983.71009589584</v>
          </cell>
          <cell r="Z221">
            <v>55757.347989069865</v>
          </cell>
          <cell r="AA221">
            <v>632761.81893258123</v>
          </cell>
        </row>
        <row r="222">
          <cell r="B222" t="str">
            <v>12- IMPOSTO DE RENDA (Legislação vigente)</v>
          </cell>
          <cell r="G222">
            <v>2668.3727093961033</v>
          </cell>
          <cell r="H222">
            <v>5630.9105635019187</v>
          </cell>
          <cell r="I222">
            <v>5734.679078999814</v>
          </cell>
          <cell r="J222">
            <v>5134.637462101492</v>
          </cell>
          <cell r="K222">
            <v>6130.8625475273329</v>
          </cell>
          <cell r="L222">
            <v>6238.6242824479295</v>
          </cell>
          <cell r="M222">
            <v>7260.6113204483945</v>
          </cell>
          <cell r="N222">
            <v>8924.6404811238281</v>
          </cell>
          <cell r="O222">
            <v>9235.3290014597696</v>
          </cell>
          <cell r="P222">
            <v>8842.4768706243758</v>
          </cell>
          <cell r="Q222">
            <v>9269.4563374311547</v>
          </cell>
          <cell r="R222">
            <v>9781.3009448079865</v>
          </cell>
          <cell r="S222">
            <v>10057.503853358512</v>
          </cell>
          <cell r="T222">
            <v>10532.783509767116</v>
          </cell>
          <cell r="U222">
            <v>10991.845688278307</v>
          </cell>
          <cell r="V222">
            <v>11145.262821985134</v>
          </cell>
          <cell r="W222">
            <v>11539.747517089345</v>
          </cell>
          <cell r="X222">
            <v>11881.869972502454</v>
          </cell>
          <cell r="Y222">
            <v>12327.3790995212</v>
          </cell>
          <cell r="Z222">
            <v>10647.358563016936</v>
          </cell>
          <cell r="AA222">
            <v>173975.65262538911</v>
          </cell>
        </row>
        <row r="223">
          <cell r="B223" t="str">
            <v>13- RESULTADO DE EXERCÍCIO    (11 - 12)</v>
          </cell>
          <cell r="G223">
            <v>6187.3143438103934</v>
          </cell>
          <cell r="H223">
            <v>14543.100900256071</v>
          </cell>
          <cell r="I223">
            <v>14029.749872054976</v>
          </cell>
          <cell r="J223">
            <v>11628.176327421919</v>
          </cell>
          <cell r="K223">
            <v>11791.504897698003</v>
          </cell>
          <cell r="L223">
            <v>10190.090228897348</v>
          </cell>
          <cell r="M223">
            <v>13304.345983277773</v>
          </cell>
          <cell r="N223">
            <v>18106.206900163368</v>
          </cell>
          <cell r="O223">
            <v>19293.435763272071</v>
          </cell>
          <cell r="P223">
            <v>19357.173144456334</v>
          </cell>
          <cell r="Q223">
            <v>21648.847192853107</v>
          </cell>
          <cell r="R223">
            <v>23910.820926372722</v>
          </cell>
          <cell r="S223">
            <v>25379.007163464506</v>
          </cell>
          <cell r="T223">
            <v>17360.668209360938</v>
          </cell>
          <cell r="U223">
            <v>35827.383790870001</v>
          </cell>
          <cell r="V223">
            <v>36236.267475612207</v>
          </cell>
          <cell r="W223">
            <v>37201.664262659942</v>
          </cell>
          <cell r="X223">
            <v>38024.08850226309</v>
          </cell>
          <cell r="Y223">
            <v>39656.330996374643</v>
          </cell>
          <cell r="Z223">
            <v>45109.989426052925</v>
          </cell>
          <cell r="AA223">
            <v>458786.16630719212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136008.47411252346</v>
          </cell>
          <cell r="H229">
            <v>139083.46466782322</v>
          </cell>
          <cell r="I229">
            <v>142063.36189175968</v>
          </cell>
          <cell r="J229">
            <v>144940.61144094629</v>
          </cell>
          <cell r="K229">
            <v>147708.3695844688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709804.28169752157</v>
          </cell>
        </row>
        <row r="230">
          <cell r="B230" t="str">
            <v>1.1 - Operacionais    (1.1.1 + 1.1.2)</v>
          </cell>
          <cell r="G230">
            <v>136008.47411252346</v>
          </cell>
          <cell r="H230">
            <v>139083.46466782322</v>
          </cell>
          <cell r="I230">
            <v>142063.36189175968</v>
          </cell>
          <cell r="J230">
            <v>144940.61144094629</v>
          </cell>
          <cell r="K230">
            <v>147708.3695844688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709804.28169752157</v>
          </cell>
        </row>
        <row r="231">
          <cell r="B231" t="str">
            <v>1.1.1 - Receitas de  Pedágios    (Transp. Qd.2.1.1.2)</v>
          </cell>
          <cell r="G231">
            <v>135669.15358908995</v>
          </cell>
          <cell r="H231">
            <v>138736.47250913622</v>
          </cell>
          <cell r="I231">
            <v>141708.93534126432</v>
          </cell>
          <cell r="J231">
            <v>144579.0065890293</v>
          </cell>
          <cell r="K231">
            <v>147339.85959558791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708033.4276241078</v>
          </cell>
        </row>
        <row r="232">
          <cell r="B232" t="str">
            <v>1.1.2 - Outras Receitas Operacionais    (calculado 2.1.2.)</v>
          </cell>
          <cell r="G232">
            <v>339.32052343351086</v>
          </cell>
          <cell r="H232">
            <v>346.99215868701856</v>
          </cell>
          <cell r="I232">
            <v>354.42655049533801</v>
          </cell>
          <cell r="J232">
            <v>361.60485191699144</v>
          </cell>
          <cell r="K232">
            <v>368.50998888088702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1770.8540734137459</v>
          </cell>
        </row>
        <row r="233">
          <cell r="B233" t="str">
            <v>2 -  DEDUÇÕES DA RECEITA    (2.1)</v>
          </cell>
          <cell r="G233">
            <v>11764.733010733278</v>
          </cell>
          <cell r="H233">
            <v>12030.719693766709</v>
          </cell>
          <cell r="I233">
            <v>12288.480803637212</v>
          </cell>
          <cell r="J233">
            <v>12537.362889641856</v>
          </cell>
          <cell r="K233">
            <v>12776.77396905655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61398.070366835607</v>
          </cell>
        </row>
        <row r="234">
          <cell r="B234" t="str">
            <v>2.1 - Tributos sobre Faturamento    (2.1.1+ .... + 2.1.4)</v>
          </cell>
          <cell r="G234">
            <v>11764.733010733278</v>
          </cell>
          <cell r="H234">
            <v>12030.719693766709</v>
          </cell>
          <cell r="I234">
            <v>12288.480803637212</v>
          </cell>
          <cell r="J234">
            <v>12537.362889641856</v>
          </cell>
          <cell r="K234">
            <v>12776.77396905655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61398.070366835607</v>
          </cell>
        </row>
        <row r="235">
          <cell r="B235" t="str">
            <v>2.1.1 - I.S.S    (transp. Qd  1.3.)</v>
          </cell>
          <cell r="G235">
            <v>6800.4237056261736</v>
          </cell>
          <cell r="H235">
            <v>6954.1732333911614</v>
          </cell>
          <cell r="I235">
            <v>7103.1680945879843</v>
          </cell>
          <cell r="J235">
            <v>7247.0305720473152</v>
          </cell>
          <cell r="K235">
            <v>7385.418479223441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35490.214084876076</v>
          </cell>
        </row>
        <row r="236">
          <cell r="B236" t="str">
            <v>2.1.2 - Cofins    (transp. Qd 1.3.)</v>
          </cell>
          <cell r="G236">
            <v>4080.2542233757035</v>
          </cell>
          <cell r="H236">
            <v>4172.5039400346968</v>
          </cell>
          <cell r="I236">
            <v>4261.9008567527899</v>
          </cell>
          <cell r="J236">
            <v>4348.2183432283882</v>
          </cell>
          <cell r="K236">
            <v>4431.251087534064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21294.128450925644</v>
          </cell>
        </row>
        <row r="237">
          <cell r="B237" t="str">
            <v>2.1.3 - Pis / Pasep    (transp. Qd 1.3.)</v>
          </cell>
          <cell r="G237">
            <v>884.05508173140242</v>
          </cell>
          <cell r="H237">
            <v>904.04252034085096</v>
          </cell>
          <cell r="I237">
            <v>923.41185229643781</v>
          </cell>
          <cell r="J237">
            <v>942.11397436615084</v>
          </cell>
          <cell r="K237">
            <v>960.10440229904714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4613.7278310338888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124243.74110179018</v>
          </cell>
          <cell r="H239">
            <v>127052.74497405652</v>
          </cell>
          <cell r="I239">
            <v>129774.88108812246</v>
          </cell>
          <cell r="J239">
            <v>132403.24855130442</v>
          </cell>
          <cell r="K239">
            <v>134931.59561541225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648406.211330686</v>
          </cell>
        </row>
        <row r="240">
          <cell r="B240" t="str">
            <v>4 -  DESPESAS    (4.1)</v>
          </cell>
          <cell r="G240">
            <v>34377.45403687848</v>
          </cell>
          <cell r="H240">
            <v>34502.329393489235</v>
          </cell>
          <cell r="I240">
            <v>34623.343010217628</v>
          </cell>
          <cell r="J240">
            <v>34740.188105202891</v>
          </cell>
          <cell r="K240">
            <v>34852.586754554519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173095.90130034275</v>
          </cell>
        </row>
        <row r="241">
          <cell r="B241" t="str">
            <v>4.1 - Operacionais    (4.1.1+ .... + 4.1.10)</v>
          </cell>
          <cell r="G241">
            <v>34377.45403687848</v>
          </cell>
          <cell r="H241">
            <v>34502.329393489235</v>
          </cell>
          <cell r="I241">
            <v>34623.343010217628</v>
          </cell>
          <cell r="J241">
            <v>34740.188105202891</v>
          </cell>
          <cell r="K241">
            <v>34852.586754554519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173095.90130034275</v>
          </cell>
        </row>
        <row r="242">
          <cell r="B242" t="str">
            <v>4.1.1  -  Pessoal e Administradores    (Transp. Qd. 1.3.)</v>
          </cell>
          <cell r="G242">
            <v>21258.878273202434</v>
          </cell>
          <cell r="H242">
            <v>21258.878273202434</v>
          </cell>
          <cell r="I242">
            <v>21258.878273202434</v>
          </cell>
          <cell r="J242">
            <v>21258.878273202434</v>
          </cell>
          <cell r="K242">
            <v>21258.878273202434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106294.39136601216</v>
          </cell>
        </row>
        <row r="243">
          <cell r="B243" t="str">
            <v>4.1.2  -  Conservação de Rotina    (Transp. Qd. 1.3.)</v>
          </cell>
          <cell r="G243">
            <v>3969.4575778208427</v>
          </cell>
          <cell r="H243">
            <v>3969.4575778208427</v>
          </cell>
          <cell r="I243">
            <v>3969.4575778208427</v>
          </cell>
          <cell r="J243">
            <v>3969.4575778208427</v>
          </cell>
          <cell r="K243">
            <v>3969.4575778208427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19847.287889104213</v>
          </cell>
        </row>
        <row r="244">
          <cell r="B244" t="str">
            <v>4.1.3  -  Consumo    (Transp. Qd. 1.3.)</v>
          </cell>
          <cell r="G244">
            <v>1353.0062078352937</v>
          </cell>
          <cell r="H244">
            <v>1353.0062078352937</v>
          </cell>
          <cell r="I244">
            <v>1353.0062078352937</v>
          </cell>
          <cell r="J244">
            <v>1353.0062078352937</v>
          </cell>
          <cell r="K244">
            <v>1353.0062078352937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6765.0310391764688</v>
          </cell>
        </row>
        <row r="245">
          <cell r="B245" t="str">
            <v>4.1.4  -  Transportes    (Transp. Qd. 1.3.)</v>
          </cell>
          <cell r="G245">
            <v>1231.4338887250619</v>
          </cell>
          <cell r="H245">
            <v>1231.4338887250619</v>
          </cell>
          <cell r="I245">
            <v>1231.4338887250619</v>
          </cell>
          <cell r="J245">
            <v>1231.4338887250619</v>
          </cell>
          <cell r="K245">
            <v>1231.4338887250619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6157.1694436253092</v>
          </cell>
        </row>
        <row r="246">
          <cell r="B246" t="str">
            <v>4.1.5  -  Diversas    (Transp. Qd. 1.3.)</v>
          </cell>
          <cell r="G246">
            <v>417.87092927703861</v>
          </cell>
          <cell r="H246">
            <v>417.87092927703861</v>
          </cell>
          <cell r="I246">
            <v>417.87092927703861</v>
          </cell>
          <cell r="J246">
            <v>417.87092927703861</v>
          </cell>
          <cell r="K246">
            <v>417.87092927703861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2089.3546463851931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1712.707408154839</v>
          </cell>
          <cell r="H248">
            <v>1744.0477118944541</v>
          </cell>
          <cell r="I248">
            <v>1774.4188244008146</v>
          </cell>
          <cell r="J248">
            <v>1803.7437518061247</v>
          </cell>
          <cell r="K248">
            <v>1831.9527428049059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8866.8704390611383</v>
          </cell>
        </row>
        <row r="249">
          <cell r="B249" t="str">
            <v xml:space="preserve">4.1.8  -  Garantias  (transp. Qd 1.3.)  </v>
          </cell>
          <cell r="G249">
            <v>353.84552848726855</v>
          </cell>
          <cell r="H249">
            <v>355.13086469941413</v>
          </cell>
          <cell r="I249">
            <v>356.37645220334844</v>
          </cell>
          <cell r="J249">
            <v>357.57913330770992</v>
          </cell>
          <cell r="K249">
            <v>358.73604735487629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1781.6680260526175</v>
          </cell>
        </row>
        <row r="250">
          <cell r="B250" t="str">
            <v xml:space="preserve">4.1.9  -  Parc.Variável da Concessão   </v>
          </cell>
          <cell r="G250">
            <v>4080.2542233757035</v>
          </cell>
          <cell r="H250">
            <v>4172.5039400346968</v>
          </cell>
          <cell r="I250">
            <v>4261.9008567527899</v>
          </cell>
          <cell r="J250">
            <v>4348.2183432283882</v>
          </cell>
          <cell r="K250">
            <v>4431.251087534064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21294.128450925644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89866.287064911696</v>
          </cell>
          <cell r="H252">
            <v>92550.415580567293</v>
          </cell>
          <cell r="I252">
            <v>95151.538077904843</v>
          </cell>
          <cell r="J252">
            <v>97663.060446101532</v>
          </cell>
          <cell r="K252">
            <v>100079.00886085774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475310.31003034324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89866.287064911696</v>
          </cell>
          <cell r="H255">
            <v>92550.415580567293</v>
          </cell>
          <cell r="I255">
            <v>95151.538077904843</v>
          </cell>
          <cell r="J255">
            <v>97663.060446101532</v>
          </cell>
          <cell r="K255">
            <v>100079.00886085774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475310.31003034324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89866.287064911696</v>
          </cell>
          <cell r="H257">
            <v>92550.415580567293</v>
          </cell>
          <cell r="I257">
            <v>95151.538077904843</v>
          </cell>
          <cell r="J257">
            <v>97663.060446101532</v>
          </cell>
          <cell r="K257">
            <v>100079.00886085774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475310.31003034324</v>
          </cell>
        </row>
        <row r="258">
          <cell r="B258" t="str">
            <v>10- CONTRIBUIÇÃO SOCIAL (Legislação vigente)</v>
          </cell>
          <cell r="G258">
            <v>7189.3029651929355</v>
          </cell>
          <cell r="H258">
            <v>7404.0332464453832</v>
          </cell>
          <cell r="I258">
            <v>7612.1230462323874</v>
          </cell>
          <cell r="J258">
            <v>7813.0448356881225</v>
          </cell>
          <cell r="K258">
            <v>8006.3207088686186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38024.824802427444</v>
          </cell>
        </row>
        <row r="259">
          <cell r="B259" t="str">
            <v>11- RESULTADO ANTES IMPOSTO DE RENDA    (9 - 10)</v>
          </cell>
          <cell r="G259">
            <v>82676.984099718757</v>
          </cell>
          <cell r="H259">
            <v>85146.38233412191</v>
          </cell>
          <cell r="I259">
            <v>87539.415031672455</v>
          </cell>
          <cell r="J259">
            <v>89850.015610413408</v>
          </cell>
          <cell r="K259">
            <v>92072.688151989118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437285.48522791581</v>
          </cell>
        </row>
        <row r="260">
          <cell r="B260" t="str">
            <v>12- IMPOSTO DE RENDA (Legislação vigente)</v>
          </cell>
          <cell r="G260">
            <v>22442.571766227924</v>
          </cell>
          <cell r="H260">
            <v>23113.603895141823</v>
          </cell>
          <cell r="I260">
            <v>23763.884519476211</v>
          </cell>
          <cell r="J260">
            <v>24391.765111525383</v>
          </cell>
          <cell r="K260">
            <v>24995.752215214434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118707.57750758578</v>
          </cell>
        </row>
        <row r="261">
          <cell r="B261" t="str">
            <v>13- RESULTADO DE EXERCÍCIO    (11 - 12)</v>
          </cell>
          <cell r="G261">
            <v>60234.412333490836</v>
          </cell>
          <cell r="H261">
            <v>62032.778438980087</v>
          </cell>
          <cell r="I261">
            <v>63775.530512196245</v>
          </cell>
          <cell r="J261">
            <v>65458.250498888025</v>
          </cell>
          <cell r="K261">
            <v>67076.93593677468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318577.90772033005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45273.591007088813</v>
          </cell>
          <cell r="H267">
            <v>65388.419094067263</v>
          </cell>
          <cell r="I267">
            <v>70212.960394601221</v>
          </cell>
          <cell r="J267">
            <v>72958.924439087641</v>
          </cell>
          <cell r="K267">
            <v>78499.530178312751</v>
          </cell>
          <cell r="L267">
            <v>78838.212616669713</v>
          </cell>
          <cell r="M267">
            <v>86238.840729548523</v>
          </cell>
          <cell r="N267">
            <v>98959.738384125929</v>
          </cell>
          <cell r="O267">
            <v>103569.10969476355</v>
          </cell>
          <cell r="P267">
            <v>106333.21021346009</v>
          </cell>
          <cell r="Q267">
            <v>109862.17871486003</v>
          </cell>
          <cell r="R267">
            <v>113319.92823024114</v>
          </cell>
          <cell r="S267">
            <v>116767.59335061266</v>
          </cell>
          <cell r="T267">
            <v>120207.8393045995</v>
          </cell>
          <cell r="U267">
            <v>123618.49962728786</v>
          </cell>
          <cell r="V267">
            <v>127004.50749385955</v>
          </cell>
          <cell r="W267">
            <v>130346.65950244149</v>
          </cell>
          <cell r="X267">
            <v>133635.58973549394</v>
          </cell>
          <cell r="Y267">
            <v>137235.54157630706</v>
          </cell>
          <cell r="Z267">
            <v>141719.82324685578</v>
          </cell>
          <cell r="AA267">
            <v>2059990.6975342846</v>
          </cell>
        </row>
        <row r="268">
          <cell r="B268" t="str">
            <v>1.1.  RECEITAS     (1.1.1.+ ... + 1.1.4)</v>
          </cell>
          <cell r="G268">
            <v>45273.591007088813</v>
          </cell>
          <cell r="H268">
            <v>65388.419094067263</v>
          </cell>
          <cell r="I268">
            <v>70212.960394601221</v>
          </cell>
          <cell r="J268">
            <v>72958.924439087641</v>
          </cell>
          <cell r="K268">
            <v>78499.530178312751</v>
          </cell>
          <cell r="L268">
            <v>78838.212616669713</v>
          </cell>
          <cell r="M268">
            <v>86238.840729548523</v>
          </cell>
          <cell r="N268">
            <v>98959.738384125929</v>
          </cell>
          <cell r="O268">
            <v>103569.10969476355</v>
          </cell>
          <cell r="P268">
            <v>106333.21021346009</v>
          </cell>
          <cell r="Q268">
            <v>109862.17871486003</v>
          </cell>
          <cell r="R268">
            <v>113319.92823024114</v>
          </cell>
          <cell r="S268">
            <v>116767.59335061266</v>
          </cell>
          <cell r="T268">
            <v>120207.8393045995</v>
          </cell>
          <cell r="U268">
            <v>123618.49962728786</v>
          </cell>
          <cell r="V268">
            <v>127004.50749385955</v>
          </cell>
          <cell r="W268">
            <v>130346.65950244149</v>
          </cell>
          <cell r="X268">
            <v>133635.58973549394</v>
          </cell>
          <cell r="Y268">
            <v>137235.54157630706</v>
          </cell>
          <cell r="Z268">
            <v>141719.82324685578</v>
          </cell>
          <cell r="AA268">
            <v>2059990.6975342846</v>
          </cell>
        </row>
        <row r="269">
          <cell r="B269" t="str">
            <v>1.1.1   Receitas de Pedágio</v>
          </cell>
          <cell r="G269">
            <v>45106.588082191774</v>
          </cell>
          <cell r="H269">
            <v>65023.528335370058</v>
          </cell>
          <cell r="I269">
            <v>67981.420470797922</v>
          </cell>
          <cell r="J269">
            <v>70993.83225887295</v>
          </cell>
          <cell r="K269">
            <v>78137.455731207097</v>
          </cell>
          <cell r="L269">
            <v>77594.692763306026</v>
          </cell>
          <cell r="M269">
            <v>84572.914255846626</v>
          </cell>
          <cell r="N269">
            <v>93797.999739954568</v>
          </cell>
          <cell r="O269">
            <v>97806.738500326392</v>
          </cell>
          <cell r="P269">
            <v>100307.78280284526</v>
          </cell>
          <cell r="Q269">
            <v>102457.06539173654</v>
          </cell>
          <cell r="R269">
            <v>105901.82062207442</v>
          </cell>
          <cell r="S269">
            <v>109337.44496931664</v>
          </cell>
          <cell r="T269">
            <v>112764.72106258676</v>
          </cell>
          <cell r="U269">
            <v>116163.3810768913</v>
          </cell>
          <cell r="V269">
            <v>119536.36500167643</v>
          </cell>
          <cell r="W269">
            <v>122866.54286028015</v>
          </cell>
          <cell r="X269">
            <v>126143.50648625659</v>
          </cell>
          <cell r="Y269">
            <v>129363.51765335015</v>
          </cell>
          <cell r="Z269">
            <v>132515.12673625132</v>
          </cell>
          <cell r="AA269">
            <v>1958372.4448011389</v>
          </cell>
        </row>
        <row r="270">
          <cell r="B270" t="str">
            <v>1.1.2   Outras Receitas Operacionais</v>
          </cell>
          <cell r="G270">
            <v>119.00208420806717</v>
          </cell>
          <cell r="H270">
            <v>168.00034931384781</v>
          </cell>
          <cell r="I270">
            <v>176.00472627555732</v>
          </cell>
          <cell r="J270">
            <v>183.97867073021396</v>
          </cell>
          <cell r="K270">
            <v>204.00250561921959</v>
          </cell>
          <cell r="L270">
            <v>211.9999750008844</v>
          </cell>
          <cell r="M270">
            <v>1318.949522803114</v>
          </cell>
          <cell r="N270">
            <v>4609.7948783746151</v>
          </cell>
          <cell r="O270">
            <v>4617.8156335791246</v>
          </cell>
          <cell r="P270">
            <v>5616.0369219514068</v>
          </cell>
          <cell r="Q270">
            <v>6992.7264916982058</v>
          </cell>
          <cell r="R270">
            <v>7001.7242187590637</v>
          </cell>
          <cell r="S270">
            <v>7010.7404051777285</v>
          </cell>
          <cell r="T270">
            <v>7019.7283894506318</v>
          </cell>
          <cell r="U270">
            <v>7028.7285143893732</v>
          </cell>
          <cell r="V270">
            <v>7037.7384444523013</v>
          </cell>
          <cell r="W270">
            <v>7046.7277133180378</v>
          </cell>
          <cell r="X270">
            <v>7054.713546702098</v>
          </cell>
          <cell r="Y270">
            <v>7062.7271667178757</v>
          </cell>
          <cell r="Z270">
            <v>7071.721361291713</v>
          </cell>
          <cell r="AA270">
            <v>87552.861519813072</v>
          </cell>
        </row>
        <row r="271">
          <cell r="B271" t="str">
            <v>1.1.3   Receitas Não Operacionais</v>
          </cell>
          <cell r="G271">
            <v>48.000840688968268</v>
          </cell>
          <cell r="H271">
            <v>67.000139309689288</v>
          </cell>
          <cell r="I271">
            <v>70.001879768687573</v>
          </cell>
          <cell r="J271">
            <v>73.991421924107797</v>
          </cell>
          <cell r="K271">
            <v>81.000994878219558</v>
          </cell>
          <cell r="L271">
            <v>84.999989976769669</v>
          </cell>
          <cell r="M271">
            <v>89.999209121245826</v>
          </cell>
          <cell r="N271">
            <v>92.995579866835087</v>
          </cell>
          <cell r="O271">
            <v>97.003861393286229</v>
          </cell>
          <cell r="P271">
            <v>101.00012055742891</v>
          </cell>
          <cell r="Q271">
            <v>103.99920092201307</v>
          </cell>
          <cell r="R271">
            <v>107.99828539597065</v>
          </cell>
          <cell r="S271">
            <v>111.00475774131516</v>
          </cell>
          <cell r="T271">
            <v>114.99995995333694</v>
          </cell>
          <cell r="U271">
            <v>118.00000996470135</v>
          </cell>
          <cell r="V271">
            <v>122.00398202365136</v>
          </cell>
          <cell r="W271">
            <v>124.99969105289173</v>
          </cell>
          <cell r="X271">
            <v>128.9940136423954</v>
          </cell>
          <cell r="Y271">
            <v>131.99947092988077</v>
          </cell>
          <cell r="Z271">
            <v>135.99714034867677</v>
          </cell>
          <cell r="AA271">
            <v>2005.9905494600714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129.89027007366479</v>
          </cell>
          <cell r="I272">
            <v>1985.5333177590542</v>
          </cell>
          <cell r="J272">
            <v>1707.1220875603744</v>
          </cell>
          <cell r="K272">
            <v>77.07094660820222</v>
          </cell>
          <cell r="L272">
            <v>946.51988838602392</v>
          </cell>
          <cell r="M272">
            <v>256.97774177753058</v>
          </cell>
          <cell r="N272">
            <v>458.94818592990651</v>
          </cell>
          <cell r="O272">
            <v>1047.5516994647551</v>
          </cell>
          <cell r="P272">
            <v>308.39036810599509</v>
          </cell>
          <cell r="Q272">
            <v>308.38763050326548</v>
          </cell>
          <cell r="R272">
            <v>308.38510401169805</v>
          </cell>
          <cell r="S272">
            <v>308.40321837697462</v>
          </cell>
          <cell r="T272">
            <v>308.38989260877901</v>
          </cell>
          <cell r="U272">
            <v>308.39002604249356</v>
          </cell>
          <cell r="V272">
            <v>308.40006570716258</v>
          </cell>
          <cell r="W272">
            <v>308.38923779041028</v>
          </cell>
          <cell r="X272">
            <v>308.37568889285518</v>
          </cell>
          <cell r="Y272">
            <v>677.29728530915338</v>
          </cell>
          <cell r="Z272">
            <v>1996.9780089640767</v>
          </cell>
          <cell r="AA272">
            <v>12059.400663872377</v>
          </cell>
        </row>
        <row r="273">
          <cell r="B273" t="str">
            <v>2.  DESEMBOLSOS     (2.1.+ ... + 2.4)</v>
          </cell>
          <cell r="G273">
            <v>64746.381645907248</v>
          </cell>
          <cell r="H273">
            <v>87573.306915461086</v>
          </cell>
          <cell r="I273">
            <v>97281.796927793985</v>
          </cell>
          <cell r="J273">
            <v>94714.532505567928</v>
          </cell>
          <cell r="K273">
            <v>68667.175613473024</v>
          </cell>
          <cell r="L273">
            <v>67424.413779857365</v>
          </cell>
          <cell r="M273">
            <v>74360.817300446361</v>
          </cell>
          <cell r="N273">
            <v>84864.577215952042</v>
          </cell>
          <cell r="O273">
            <v>84787.742047640902</v>
          </cell>
          <cell r="P273">
            <v>99602.714391474903</v>
          </cell>
          <cell r="Q273">
            <v>86065.851707684531</v>
          </cell>
          <cell r="R273">
            <v>83133.009115169785</v>
          </cell>
          <cell r="S273">
            <v>77954.089245336931</v>
          </cell>
          <cell r="T273">
            <v>73551.766062899667</v>
          </cell>
          <cell r="U273">
            <v>73408.834119545339</v>
          </cell>
          <cell r="V273">
            <v>73398.648181158613</v>
          </cell>
          <cell r="W273">
            <v>74933.413402692822</v>
          </cell>
          <cell r="X273">
            <v>74985.526062808785</v>
          </cell>
          <cell r="Y273">
            <v>75300.754827438301</v>
          </cell>
          <cell r="Z273">
            <v>79189.926847407798</v>
          </cell>
          <cell r="AA273">
            <v>1595945.2779157176</v>
          </cell>
        </row>
        <row r="274">
          <cell r="B274" t="str">
            <v>2.1.  OPERACIONAIS     (2.1.1.+ ... + 2.1.8)</v>
          </cell>
          <cell r="G274">
            <v>18370.747964512404</v>
          </cell>
          <cell r="H274">
            <v>29960.519111098023</v>
          </cell>
          <cell r="I274">
            <v>31577.067787602031</v>
          </cell>
          <cell r="J274">
            <v>34008.436727705863</v>
          </cell>
          <cell r="K274">
            <v>34498.649474120568</v>
          </cell>
          <cell r="L274">
            <v>34393.38154522184</v>
          </cell>
          <cell r="M274">
            <v>35827.629259360627</v>
          </cell>
          <cell r="N274">
            <v>38707.62794231873</v>
          </cell>
          <cell r="O274">
            <v>40270.376943628842</v>
          </cell>
          <cell r="P274">
            <v>40849.29337765216</v>
          </cell>
          <cell r="Q274">
            <v>40888.552298354094</v>
          </cell>
          <cell r="R274">
            <v>40040.575537277233</v>
          </cell>
          <cell r="S274">
            <v>40356.965324979865</v>
          </cell>
          <cell r="T274">
            <v>40658.854702319157</v>
          </cell>
          <cell r="U274">
            <v>41004.958680807882</v>
          </cell>
          <cell r="V274">
            <v>42727.438841880612</v>
          </cell>
          <cell r="W274">
            <v>43053.790625603746</v>
          </cell>
          <cell r="X274">
            <v>43345.806983191032</v>
          </cell>
          <cell r="Y274">
            <v>42535.448729083975</v>
          </cell>
          <cell r="Z274">
            <v>42823.91495775908</v>
          </cell>
          <cell r="AA274">
            <v>755900.03681447799</v>
          </cell>
        </row>
        <row r="275">
          <cell r="B275" t="str">
            <v xml:space="preserve">2.1.1.  Pessoal / Administradores   </v>
          </cell>
          <cell r="G275">
            <v>9990</v>
          </cell>
          <cell r="H275">
            <v>19202</v>
          </cell>
          <cell r="I275">
            <v>19202</v>
          </cell>
          <cell r="J275">
            <v>19202</v>
          </cell>
          <cell r="K275">
            <v>19130.660100762907</v>
          </cell>
          <cell r="L275">
            <v>18864.07416150851</v>
          </cell>
          <cell r="M275">
            <v>19562.272160306587</v>
          </cell>
          <cell r="N275">
            <v>21257.895871673347</v>
          </cell>
          <cell r="O275">
            <v>21257.895871673347</v>
          </cell>
          <cell r="P275">
            <v>21257.895871673347</v>
          </cell>
          <cell r="Q275">
            <v>21257.895871673347</v>
          </cell>
          <cell r="R275">
            <v>21257.895871673347</v>
          </cell>
          <cell r="S275">
            <v>21257.895871673347</v>
          </cell>
          <cell r="T275">
            <v>21257.895871673347</v>
          </cell>
          <cell r="U275">
            <v>21257.895871673347</v>
          </cell>
          <cell r="V275">
            <v>21257.895871673347</v>
          </cell>
          <cell r="W275">
            <v>21256.91347014426</v>
          </cell>
          <cell r="X275">
            <v>21257.895871673347</v>
          </cell>
          <cell r="Y275">
            <v>21258.878273202434</v>
          </cell>
          <cell r="Z275">
            <v>21258.878273202434</v>
          </cell>
          <cell r="AA275">
            <v>401506.6351558608</v>
          </cell>
        </row>
        <row r="276">
          <cell r="B276" t="str">
            <v xml:space="preserve">2.1.2.  Conservação de Rotina  </v>
          </cell>
          <cell r="G276">
            <v>3346</v>
          </cell>
          <cell r="H276">
            <v>3150</v>
          </cell>
          <cell r="I276">
            <v>3150</v>
          </cell>
          <cell r="J276">
            <v>3150</v>
          </cell>
          <cell r="K276">
            <v>3129.8970448037585</v>
          </cell>
          <cell r="L276">
            <v>3006.1460437363903</v>
          </cell>
          <cell r="M276">
            <v>3134.1157392091836</v>
          </cell>
          <cell r="N276">
            <v>3525.9985143634544</v>
          </cell>
          <cell r="O276">
            <v>4838.4732271186431</v>
          </cell>
          <cell r="P276">
            <v>4838.3075671186498</v>
          </cell>
          <cell r="Q276">
            <v>4838.3072004519754</v>
          </cell>
          <cell r="R276">
            <v>3721.6537861072379</v>
          </cell>
          <cell r="S276">
            <v>3721.6066432501198</v>
          </cell>
          <cell r="T276">
            <v>3721.4955432501179</v>
          </cell>
          <cell r="U276">
            <v>3721.4968632501136</v>
          </cell>
          <cell r="V276">
            <v>5082.5730840754804</v>
          </cell>
          <cell r="W276">
            <v>5082.6819840754724</v>
          </cell>
          <cell r="X276">
            <v>5082.8486340754935</v>
          </cell>
          <cell r="Y276">
            <v>3969.5170529401776</v>
          </cell>
          <cell r="Z276">
            <v>3969.4575778208427</v>
          </cell>
          <cell r="AA276">
            <v>78180.576505647099</v>
          </cell>
        </row>
        <row r="277">
          <cell r="B277" t="str">
            <v xml:space="preserve">2.1.3.  Consumo   </v>
          </cell>
          <cell r="G277">
            <v>571</v>
          </cell>
          <cell r="H277">
            <v>1189</v>
          </cell>
          <cell r="I277">
            <v>1189</v>
          </cell>
          <cell r="J277">
            <v>1189</v>
          </cell>
          <cell r="K277">
            <v>1184.582588262009</v>
          </cell>
          <cell r="L277">
            <v>1168.0754180832007</v>
          </cell>
          <cell r="M277">
            <v>1221.1539637562776</v>
          </cell>
          <cell r="N277">
            <v>1350.0590032480359</v>
          </cell>
          <cell r="O277">
            <v>1350.0590032480359</v>
          </cell>
          <cell r="P277">
            <v>1350.0590032480359</v>
          </cell>
          <cell r="Q277">
            <v>1350.0590032480359</v>
          </cell>
          <cell r="R277">
            <v>1350.0590032480359</v>
          </cell>
          <cell r="S277">
            <v>1350.0590032480359</v>
          </cell>
          <cell r="T277">
            <v>1350.0590032480359</v>
          </cell>
          <cell r="U277">
            <v>1350.0590032480359</v>
          </cell>
          <cell r="V277">
            <v>1352.0238063062077</v>
          </cell>
          <cell r="W277">
            <v>1352.0238063062077</v>
          </cell>
          <cell r="X277">
            <v>1352.0238063062077</v>
          </cell>
          <cell r="Y277">
            <v>1352.0238063062077</v>
          </cell>
          <cell r="Z277">
            <v>1353.0062078352937</v>
          </cell>
          <cell r="AA277">
            <v>25273.385429145892</v>
          </cell>
        </row>
        <row r="278">
          <cell r="B278" t="str">
            <v>2.1.4.  Transportes</v>
          </cell>
          <cell r="G278">
            <v>417</v>
          </cell>
          <cell r="H278">
            <v>1111</v>
          </cell>
          <cell r="I278">
            <v>1111</v>
          </cell>
          <cell r="J278">
            <v>1111</v>
          </cell>
          <cell r="K278">
            <v>1106.8723764163935</v>
          </cell>
          <cell r="L278">
            <v>1091.4480988144962</v>
          </cell>
          <cell r="M278">
            <v>1131.9907537590946</v>
          </cell>
          <cell r="N278">
            <v>1230.4514871959761</v>
          </cell>
          <cell r="O278">
            <v>1230.4514871959761</v>
          </cell>
          <cell r="P278">
            <v>1230.4514871959761</v>
          </cell>
          <cell r="Q278">
            <v>1230.4514871959761</v>
          </cell>
          <cell r="R278">
            <v>1230.4514871959761</v>
          </cell>
          <cell r="S278">
            <v>1230.4514871959761</v>
          </cell>
          <cell r="T278">
            <v>1230.4514871959761</v>
          </cell>
          <cell r="U278">
            <v>1231.4338887250619</v>
          </cell>
          <cell r="V278">
            <v>1231.4338887250619</v>
          </cell>
          <cell r="W278">
            <v>1231.4338887250619</v>
          </cell>
          <cell r="X278">
            <v>1231.4338887250619</v>
          </cell>
          <cell r="Y278">
            <v>1231.4338887250619</v>
          </cell>
          <cell r="Z278">
            <v>1231.4338887250619</v>
          </cell>
          <cell r="AA278">
            <v>23082.074971712198</v>
          </cell>
        </row>
        <row r="279">
          <cell r="B279" t="str">
            <v>2.1.5.  Diversas</v>
          </cell>
          <cell r="G279">
            <v>178.40452068191715</v>
          </cell>
          <cell r="H279">
            <v>363.06917804059987</v>
          </cell>
          <cell r="I279">
            <v>381.00736624816597</v>
          </cell>
          <cell r="J279">
            <v>359.53180395132728</v>
          </cell>
          <cell r="K279">
            <v>364.17263145880213</v>
          </cell>
          <cell r="L279">
            <v>321.51536368231962</v>
          </cell>
          <cell r="M279">
            <v>286.43165500778235</v>
          </cell>
          <cell r="N279">
            <v>416.51506534289922</v>
          </cell>
          <cell r="O279">
            <v>417.87092927703861</v>
          </cell>
          <cell r="P279">
            <v>417.87092927703861</v>
          </cell>
          <cell r="Q279">
            <v>417.87092927703861</v>
          </cell>
          <cell r="R279">
            <v>417.87092927703861</v>
          </cell>
          <cell r="S279">
            <v>417.87092927703861</v>
          </cell>
          <cell r="T279">
            <v>417.87092927703861</v>
          </cell>
          <cell r="U279">
            <v>417.87092927703861</v>
          </cell>
          <cell r="V279">
            <v>417.87092927703861</v>
          </cell>
          <cell r="W279">
            <v>417.87092927703861</v>
          </cell>
          <cell r="X279">
            <v>417.87092927703861</v>
          </cell>
          <cell r="Y279">
            <v>417.87092927703861</v>
          </cell>
          <cell r="Z279">
            <v>417.87092927703861</v>
          </cell>
          <cell r="AA279">
            <v>7685.0987357382728</v>
          </cell>
        </row>
        <row r="280">
          <cell r="B280" t="str">
            <v>2.1.6.  Tributos s/ Faturamento</v>
          </cell>
          <cell r="G280">
            <v>1273.9479686304855</v>
          </cell>
          <cell r="H280">
            <v>2478.7046864174235</v>
          </cell>
          <cell r="I280">
            <v>3685.6856023138653</v>
          </cell>
          <cell r="J280">
            <v>6210.1200595145401</v>
          </cell>
          <cell r="K280">
            <v>6883.5197101766971</v>
          </cell>
          <cell r="L280">
            <v>7473.4231479569289</v>
          </cell>
          <cell r="M280">
            <v>8107.0096303780147</v>
          </cell>
          <cell r="N280">
            <v>8233.7810137399756</v>
          </cell>
          <cell r="O280">
            <v>8555.7769181981021</v>
          </cell>
          <cell r="P280">
            <v>8827.9992219952692</v>
          </cell>
          <cell r="Q280">
            <v>9129.0490619242028</v>
          </cell>
          <cell r="R280">
            <v>9427.3758489114971</v>
          </cell>
          <cell r="S280">
            <v>9724.6952276276152</v>
          </cell>
          <cell r="T280">
            <v>10021.625921802113</v>
          </cell>
          <cell r="U280">
            <v>10315.936972966743</v>
          </cell>
          <cell r="V280">
            <v>10607.900242648426</v>
          </cell>
          <cell r="W280">
            <v>10896.428041122859</v>
          </cell>
          <cell r="X280">
            <v>11180.369314107544</v>
          </cell>
          <cell r="Y280">
            <v>11472.473588494573</v>
          </cell>
          <cell r="Z280">
            <v>11793.667806559963</v>
          </cell>
          <cell r="AA280">
            <v>166299.48998548684</v>
          </cell>
        </row>
        <row r="281">
          <cell r="B281" t="str">
            <v>2.1.7.  Seguros</v>
          </cell>
          <cell r="G281">
            <v>1418.53</v>
          </cell>
          <cell r="H281">
            <v>1337.01</v>
          </cell>
          <cell r="I281">
            <v>1765.14</v>
          </cell>
          <cell r="J281">
            <v>1759.68</v>
          </cell>
          <cell r="K281">
            <v>1735.2</v>
          </cell>
          <cell r="L281">
            <v>1559.53</v>
          </cell>
          <cell r="M281">
            <v>1466.8663148473761</v>
          </cell>
          <cell r="N281">
            <v>1686.3879792459181</v>
          </cell>
          <cell r="O281">
            <v>1639.387556103746</v>
          </cell>
          <cell r="P281">
            <v>1965.6123042788611</v>
          </cell>
          <cell r="Q281">
            <v>1744.309686830409</v>
          </cell>
          <cell r="R281">
            <v>1735.3949224158885</v>
          </cell>
          <cell r="S281">
            <v>1771.3423349214295</v>
          </cell>
          <cell r="T281">
            <v>1792.6871880801395</v>
          </cell>
          <cell r="U281">
            <v>1858.1366421212497</v>
          </cell>
          <cell r="V281">
            <v>1941.9292741418885</v>
          </cell>
          <cell r="W281">
            <v>2000.0168157402813</v>
          </cell>
          <cell r="X281">
            <v>2027.5228873705466</v>
          </cell>
          <cell r="Y281">
            <v>2056.9417651758981</v>
          </cell>
          <cell r="Z281">
            <v>2041.9718068332193</v>
          </cell>
          <cell r="AA281">
            <v>35303.597478106851</v>
          </cell>
        </row>
        <row r="282">
          <cell r="B282" t="str">
            <v xml:space="preserve">2.1.8.  Garantias </v>
          </cell>
          <cell r="G282">
            <v>1175.8654751999998</v>
          </cell>
          <cell r="H282">
            <v>1129.73524664</v>
          </cell>
          <cell r="I282">
            <v>1093.2348190399998</v>
          </cell>
          <cell r="J282">
            <v>1027.1048642399999</v>
          </cell>
          <cell r="K282">
            <v>963.74502223999991</v>
          </cell>
          <cell r="L282">
            <v>909.16931143999989</v>
          </cell>
          <cell r="M282">
            <v>917.78904209631071</v>
          </cell>
          <cell r="N282">
            <v>1006.5390075091218</v>
          </cell>
          <cell r="O282">
            <v>980.46195081394865</v>
          </cell>
          <cell r="P282">
            <v>961.09699286498449</v>
          </cell>
          <cell r="Q282">
            <v>920.60905775311426</v>
          </cell>
          <cell r="R282">
            <v>899.87368844821117</v>
          </cell>
          <cell r="S282">
            <v>883.04382778629724</v>
          </cell>
          <cell r="T282">
            <v>866.76875779238276</v>
          </cell>
          <cell r="U282">
            <v>852.12850954628811</v>
          </cell>
          <cell r="V282">
            <v>835.81174503315594</v>
          </cell>
          <cell r="W282">
            <v>816.42169021256234</v>
          </cell>
          <cell r="X282">
            <v>795.84165165579157</v>
          </cell>
          <cell r="Y282">
            <v>776.30942496258967</v>
          </cell>
          <cell r="Z282">
            <v>757.62846750522317</v>
          </cell>
          <cell r="AA282">
            <v>18569.178552779984</v>
          </cell>
        </row>
        <row r="283">
          <cell r="B283" t="str">
            <v>2.2.  INVESTIMENTOS / IMOBILIZADO     (2.2.1.+ ... + 2.2.7)</v>
          </cell>
          <cell r="G283">
            <v>28118.403999999995</v>
          </cell>
          <cell r="H283">
            <v>40923.550000000003</v>
          </cell>
          <cell r="I283">
            <v>48789.54</v>
          </cell>
          <cell r="J283">
            <v>44492.35</v>
          </cell>
          <cell r="K283">
            <v>16565.489999999998</v>
          </cell>
          <cell r="L283">
            <v>16380.919999999998</v>
          </cell>
          <cell r="M283">
            <v>20062.75</v>
          </cell>
          <cell r="N283">
            <v>24123.499999999996</v>
          </cell>
          <cell r="O283">
            <v>21965.620000000003</v>
          </cell>
          <cell r="P283">
            <v>36616.616000000002</v>
          </cell>
          <cell r="Q283">
            <v>22372.489999999998</v>
          </cell>
          <cell r="R283">
            <v>19510.12</v>
          </cell>
          <cell r="S283">
            <v>13548.759999999998</v>
          </cell>
          <cell r="T283">
            <v>8116.1100000000006</v>
          </cell>
          <cell r="U283">
            <v>6921.05</v>
          </cell>
          <cell r="V283">
            <v>4886.7400000000007</v>
          </cell>
          <cell r="W283">
            <v>5476.75</v>
          </cell>
          <cell r="X283">
            <v>4689.3600000000015</v>
          </cell>
          <cell r="Y283">
            <v>5132.88</v>
          </cell>
          <cell r="Z283">
            <v>10859.43</v>
          </cell>
          <cell r="AA283">
            <v>399552.43000000005</v>
          </cell>
        </row>
        <row r="284">
          <cell r="B284" t="str">
            <v xml:space="preserve">2.2.1.  Ampliação Principal </v>
          </cell>
          <cell r="G284">
            <v>41</v>
          </cell>
          <cell r="H284">
            <v>13364.33</v>
          </cell>
          <cell r="I284">
            <v>13288.289999999995</v>
          </cell>
          <cell r="J284">
            <v>17522.46</v>
          </cell>
          <cell r="K284">
            <v>9628.08</v>
          </cell>
          <cell r="L284">
            <v>11888.039999999999</v>
          </cell>
          <cell r="M284">
            <v>5811.58</v>
          </cell>
          <cell r="N284">
            <v>4790.1899999999996</v>
          </cell>
          <cell r="O284">
            <v>600</v>
          </cell>
          <cell r="P284">
            <v>487.74</v>
          </cell>
          <cell r="Q284">
            <v>543.87</v>
          </cell>
          <cell r="R284">
            <v>3318.15</v>
          </cell>
          <cell r="S284">
            <v>4245.8799999999992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85529.61</v>
          </cell>
        </row>
        <row r="285">
          <cell r="B285" t="str">
            <v>2.2.2.  Demais Obras de Ampliação/Melhoramentos</v>
          </cell>
          <cell r="G285">
            <v>13363.88</v>
          </cell>
          <cell r="H285">
            <v>12538.52</v>
          </cell>
          <cell r="I285">
            <v>20649.500000000004</v>
          </cell>
          <cell r="J285">
            <v>16723.559999999998</v>
          </cell>
          <cell r="K285">
            <v>4962.8199999999988</v>
          </cell>
          <cell r="L285">
            <v>3711.9799999999987</v>
          </cell>
          <cell r="M285">
            <v>9556.7899999999991</v>
          </cell>
          <cell r="N285">
            <v>15025.32</v>
          </cell>
          <cell r="O285">
            <v>15304.140000000003</v>
          </cell>
          <cell r="P285">
            <v>14140.27</v>
          </cell>
          <cell r="Q285">
            <v>12556.199999999999</v>
          </cell>
          <cell r="R285">
            <v>11832.529999999999</v>
          </cell>
          <cell r="S285">
            <v>6826.9599999999991</v>
          </cell>
          <cell r="T285">
            <v>556.62</v>
          </cell>
          <cell r="U285">
            <v>93.800000000000011</v>
          </cell>
          <cell r="V285">
            <v>94.800000000000011</v>
          </cell>
          <cell r="W285">
            <v>-0.75</v>
          </cell>
          <cell r="X285">
            <v>0.25</v>
          </cell>
          <cell r="Y285">
            <v>-0.75</v>
          </cell>
          <cell r="Z285">
            <v>0.25</v>
          </cell>
          <cell r="AA285">
            <v>157936.68999999997</v>
          </cell>
        </row>
        <row r="286">
          <cell r="B286" t="str">
            <v xml:space="preserve">2.2.3.  Equipamentos, Veiculos e Sist. Controle </v>
          </cell>
          <cell r="G286">
            <v>8443.5639999999985</v>
          </cell>
          <cell r="H286">
            <v>2255.65</v>
          </cell>
          <cell r="I286">
            <v>4332.67</v>
          </cell>
          <cell r="J286">
            <v>3398.35</v>
          </cell>
          <cell r="K286">
            <v>288.42</v>
          </cell>
          <cell r="L286">
            <v>93.199999999999989</v>
          </cell>
          <cell r="M286">
            <v>2478.92</v>
          </cell>
          <cell r="N286">
            <v>472.8</v>
          </cell>
          <cell r="O286">
            <v>18.72</v>
          </cell>
          <cell r="P286">
            <v>15723.436000000002</v>
          </cell>
          <cell r="Q286">
            <v>1317.05</v>
          </cell>
          <cell r="R286">
            <v>1342.5</v>
          </cell>
          <cell r="S286">
            <v>2211.7299999999996</v>
          </cell>
          <cell r="T286">
            <v>0</v>
          </cell>
          <cell r="U286">
            <v>853.41</v>
          </cell>
          <cell r="V286">
            <v>1715.48</v>
          </cell>
          <cell r="W286">
            <v>0</v>
          </cell>
          <cell r="X286">
            <v>0</v>
          </cell>
          <cell r="Y286">
            <v>2568.8900000000003</v>
          </cell>
          <cell r="Z286">
            <v>0</v>
          </cell>
          <cell r="AA286">
            <v>47514.79</v>
          </cell>
        </row>
        <row r="287">
          <cell r="B287" t="str">
            <v>2.2.4.  Desapropriações</v>
          </cell>
          <cell r="G287">
            <v>832.38000000000011</v>
          </cell>
          <cell r="H287">
            <v>857.78000000000009</v>
          </cell>
          <cell r="I287">
            <v>904.08</v>
          </cell>
          <cell r="J287">
            <v>856.32999999999993</v>
          </cell>
          <cell r="K287">
            <v>100.01</v>
          </cell>
          <cell r="L287">
            <v>56.02</v>
          </cell>
          <cell r="M287">
            <v>341.14</v>
          </cell>
          <cell r="N287">
            <v>812.16</v>
          </cell>
          <cell r="O287">
            <v>450.19</v>
          </cell>
          <cell r="P287">
            <v>450.19</v>
          </cell>
          <cell r="Q287">
            <v>436.18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6096.46</v>
          </cell>
        </row>
        <row r="288">
          <cell r="B288" t="str">
            <v xml:space="preserve">2.2.5.  Conservação Especial </v>
          </cell>
          <cell r="G288">
            <v>5437.58</v>
          </cell>
          <cell r="H288">
            <v>11907.27</v>
          </cell>
          <cell r="I288">
            <v>9615</v>
          </cell>
          <cell r="J288">
            <v>5991.6500000000005</v>
          </cell>
          <cell r="K288">
            <v>1586.16</v>
          </cell>
          <cell r="L288">
            <v>631.67999999999995</v>
          </cell>
          <cell r="M288">
            <v>1874.32</v>
          </cell>
          <cell r="N288">
            <v>3023.03</v>
          </cell>
          <cell r="O288">
            <v>5592.5699999999988</v>
          </cell>
          <cell r="P288">
            <v>5814.98</v>
          </cell>
          <cell r="Q288">
            <v>7519.19</v>
          </cell>
          <cell r="R288">
            <v>3016.94</v>
          </cell>
          <cell r="S288">
            <v>264.19</v>
          </cell>
          <cell r="T288">
            <v>7559.4900000000007</v>
          </cell>
          <cell r="U288">
            <v>5973.84</v>
          </cell>
          <cell r="V288">
            <v>3076.4600000000005</v>
          </cell>
          <cell r="W288">
            <v>5477.5</v>
          </cell>
          <cell r="X288">
            <v>4689.1100000000015</v>
          </cell>
          <cell r="Y288">
            <v>2564.7399999999998</v>
          </cell>
          <cell r="Z288">
            <v>10859.18</v>
          </cell>
          <cell r="AA288">
            <v>102474.88000000003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14727.297704991995</v>
          </cell>
          <cell r="H291">
            <v>9248.7558605405175</v>
          </cell>
          <cell r="I291">
            <v>9337.7327559122041</v>
          </cell>
          <cell r="J291">
            <v>9428.344327888095</v>
          </cell>
          <cell r="K291">
            <v>9502.6175766163742</v>
          </cell>
          <cell r="L291">
            <v>8405.1503230090602</v>
          </cell>
          <cell r="M291">
            <v>8878.7510980938587</v>
          </cell>
          <cell r="N291">
            <v>10245.243838549875</v>
          </cell>
          <cell r="O291">
            <v>10365.746624017167</v>
          </cell>
          <cell r="P291">
            <v>10470.7245917439</v>
          </cell>
          <cell r="Q291">
            <v>10576.503756503043</v>
          </cell>
          <cell r="R291">
            <v>10680.116345225006</v>
          </cell>
          <cell r="S291">
            <v>10783.45556123483</v>
          </cell>
          <cell r="T291">
            <v>10886.543483561121</v>
          </cell>
          <cell r="U291">
            <v>10988.773287738421</v>
          </cell>
          <cell r="V291">
            <v>11090.233103383862</v>
          </cell>
          <cell r="W291">
            <v>11190.408117207946</v>
          </cell>
          <cell r="X291">
            <v>11288.95660098876</v>
          </cell>
          <cell r="Y291">
            <v>11385.797344602041</v>
          </cell>
          <cell r="Z291">
            <v>11480.615442926293</v>
          </cell>
          <cell r="AA291">
            <v>210961.76774473436</v>
          </cell>
        </row>
        <row r="292">
          <cell r="B292" t="str">
            <v>2.3.1.  Valor Variável da Concessão</v>
          </cell>
          <cell r="G292">
            <v>1356.7677049919953</v>
          </cell>
          <cell r="H292">
            <v>1955.7458605405172</v>
          </cell>
          <cell r="I292">
            <v>2044.7227559122041</v>
          </cell>
          <cell r="J292">
            <v>2135.3343278880948</v>
          </cell>
          <cell r="K292">
            <v>2209.6075766163735</v>
          </cell>
          <cell r="L292">
            <v>1332.4611925766708</v>
          </cell>
          <cell r="M292">
            <v>1585.7410980938585</v>
          </cell>
          <cell r="N292">
            <v>2952.2338385498751</v>
          </cell>
          <cell r="O292">
            <v>3072.7366240171659</v>
          </cell>
          <cell r="P292">
            <v>3177.7145917438997</v>
          </cell>
          <cell r="Q292">
            <v>3283.4937565030423</v>
          </cell>
          <cell r="R292">
            <v>3387.106345225005</v>
          </cell>
          <cell r="S292">
            <v>3490.4455612348306</v>
          </cell>
          <cell r="T292">
            <v>3593.5334835611216</v>
          </cell>
          <cell r="U292">
            <v>3695.7632877384208</v>
          </cell>
          <cell r="V292">
            <v>3797.2231033838621</v>
          </cell>
          <cell r="W292">
            <v>3897.3981172079457</v>
          </cell>
          <cell r="X292">
            <v>3995.9466009887606</v>
          </cell>
          <cell r="Y292">
            <v>4092.7873446020412</v>
          </cell>
          <cell r="Z292">
            <v>4187.6054429262922</v>
          </cell>
          <cell r="AA292">
            <v>59244.36861430198</v>
          </cell>
        </row>
        <row r="293">
          <cell r="B293" t="str">
            <v xml:space="preserve">2.3.2.  Valor Fixo da Concessão </v>
          </cell>
          <cell r="G293">
            <v>13370.53</v>
          </cell>
          <cell r="H293">
            <v>7293.01</v>
          </cell>
          <cell r="I293">
            <v>7293.01</v>
          </cell>
          <cell r="J293">
            <v>7293.01</v>
          </cell>
          <cell r="K293">
            <v>7293.01</v>
          </cell>
          <cell r="L293">
            <v>7072.689130432389</v>
          </cell>
          <cell r="M293">
            <v>7293.01</v>
          </cell>
          <cell r="N293">
            <v>7293.01</v>
          </cell>
          <cell r="O293">
            <v>7293.01</v>
          </cell>
          <cell r="P293">
            <v>7293.01</v>
          </cell>
          <cell r="Q293">
            <v>7293.01</v>
          </cell>
          <cell r="R293">
            <v>7293.01</v>
          </cell>
          <cell r="S293">
            <v>7293.01</v>
          </cell>
          <cell r="T293">
            <v>7293.01</v>
          </cell>
          <cell r="U293">
            <v>7293.01</v>
          </cell>
          <cell r="V293">
            <v>7293.01</v>
          </cell>
          <cell r="W293">
            <v>7293.01</v>
          </cell>
          <cell r="X293">
            <v>7293.01</v>
          </cell>
          <cell r="Y293">
            <v>7293.01</v>
          </cell>
          <cell r="Z293">
            <v>7293.01</v>
          </cell>
          <cell r="AA293">
            <v>151717.39913043237</v>
          </cell>
        </row>
        <row r="294">
          <cell r="B294" t="str">
            <v>2.4.  DESEMBOLSOS  SOBRE O LUCRO     (2.4.1. + 2.4.2)</v>
          </cell>
          <cell r="G294">
            <v>3529.9319764028564</v>
          </cell>
          <cell r="H294">
            <v>7440.4819438225331</v>
          </cell>
          <cell r="I294">
            <v>7577.4563842797543</v>
          </cell>
          <cell r="J294">
            <v>6785.4014499739696</v>
          </cell>
          <cell r="K294">
            <v>8100.4185627360794</v>
          </cell>
          <cell r="L294">
            <v>8244.9619116264676</v>
          </cell>
          <cell r="M294">
            <v>9591.6869429918806</v>
          </cell>
          <cell r="N294">
            <v>11788.205435083453</v>
          </cell>
          <cell r="O294">
            <v>12185.99847999488</v>
          </cell>
          <cell r="P294">
            <v>11666.08042207884</v>
          </cell>
          <cell r="Q294">
            <v>12228.305652827394</v>
          </cell>
          <cell r="R294">
            <v>12902.197232667553</v>
          </cell>
          <cell r="S294">
            <v>13264.908359122232</v>
          </cell>
          <cell r="T294">
            <v>13890.257877019394</v>
          </cell>
          <cell r="U294">
            <v>14494.052150999038</v>
          </cell>
          <cell r="V294">
            <v>14694.236235894143</v>
          </cell>
          <cell r="W294">
            <v>15212.464659881134</v>
          </cell>
          <cell r="X294">
            <v>15661.402478628992</v>
          </cell>
          <cell r="Y294">
            <v>16246.628753752291</v>
          </cell>
          <cell r="Z294">
            <v>14025.966446722428</v>
          </cell>
          <cell r="AA294">
            <v>229531.04335650534</v>
          </cell>
        </row>
        <row r="295">
          <cell r="B295" t="str">
            <v xml:space="preserve">2.4.1.  Contribuição Social  </v>
          </cell>
          <cell r="G295">
            <v>861.55926700675298</v>
          </cell>
          <cell r="H295">
            <v>1809.5713803206145</v>
          </cell>
          <cell r="I295">
            <v>1842.7773052799405</v>
          </cell>
          <cell r="J295">
            <v>1650.7639878724774</v>
          </cell>
          <cell r="K295">
            <v>1969.5560152087467</v>
          </cell>
          <cell r="L295">
            <v>2006.3376291785376</v>
          </cell>
          <cell r="M295">
            <v>2331.0756225434861</v>
          </cell>
          <cell r="N295">
            <v>2863.5649539596252</v>
          </cell>
          <cell r="O295">
            <v>2950.6694785351101</v>
          </cell>
          <cell r="P295">
            <v>2823.6035514544642</v>
          </cell>
          <cell r="Q295">
            <v>2958.849315396239</v>
          </cell>
          <cell r="R295">
            <v>3120.8962878595662</v>
          </cell>
          <cell r="S295">
            <v>3207.4045057637195</v>
          </cell>
          <cell r="T295">
            <v>3357.4743672522782</v>
          </cell>
          <cell r="U295">
            <v>3502.2064627207315</v>
          </cell>
          <cell r="V295">
            <v>3548.9734139090097</v>
          </cell>
          <cell r="W295">
            <v>3672.7171427917897</v>
          </cell>
          <cell r="X295">
            <v>3779.5325061265371</v>
          </cell>
          <cell r="Y295">
            <v>3919.249654231091</v>
          </cell>
          <cell r="Z295">
            <v>3378.607883705492</v>
          </cell>
          <cell r="AA295">
            <v>55555.390731116218</v>
          </cell>
        </row>
        <row r="296">
          <cell r="B296" t="str">
            <v xml:space="preserve">2.4.2.  Imposto de Renda  </v>
          </cell>
          <cell r="G296">
            <v>2668.3727093961033</v>
          </cell>
          <cell r="H296">
            <v>5630.9105635019187</v>
          </cell>
          <cell r="I296">
            <v>5734.679078999814</v>
          </cell>
          <cell r="J296">
            <v>5134.637462101492</v>
          </cell>
          <cell r="K296">
            <v>6130.8625475273329</v>
          </cell>
          <cell r="L296">
            <v>6238.6242824479295</v>
          </cell>
          <cell r="M296">
            <v>7260.6113204483945</v>
          </cell>
          <cell r="N296">
            <v>8924.6404811238281</v>
          </cell>
          <cell r="O296">
            <v>9235.3290014597696</v>
          </cell>
          <cell r="P296">
            <v>8842.4768706243758</v>
          </cell>
          <cell r="Q296">
            <v>9269.4563374311547</v>
          </cell>
          <cell r="R296">
            <v>9781.3009448079865</v>
          </cell>
          <cell r="S296">
            <v>10057.503853358512</v>
          </cell>
          <cell r="T296">
            <v>10532.783509767116</v>
          </cell>
          <cell r="U296">
            <v>10991.845688278307</v>
          </cell>
          <cell r="V296">
            <v>11145.262821985134</v>
          </cell>
          <cell r="W296">
            <v>11539.747517089345</v>
          </cell>
          <cell r="X296">
            <v>11881.869972502454</v>
          </cell>
          <cell r="Y296">
            <v>12327.3790995212</v>
          </cell>
          <cell r="Z296">
            <v>10647.358563016936</v>
          </cell>
          <cell r="AA296">
            <v>173975.65262538911</v>
          </cell>
        </row>
        <row r="297">
          <cell r="B297" t="str">
            <v>3.  SALDO DO CAIXA     (1 - 2)</v>
          </cell>
          <cell r="G297">
            <v>-19472.790638818435</v>
          </cell>
          <cell r="H297">
            <v>-22184.887821393822</v>
          </cell>
          <cell r="I297">
            <v>-27068.836533192763</v>
          </cell>
          <cell r="J297">
            <v>-21755.608066480287</v>
          </cell>
          <cell r="K297">
            <v>9832.3545648397267</v>
          </cell>
          <cell r="L297">
            <v>11413.798836812348</v>
          </cell>
          <cell r="M297">
            <v>11878.023429102162</v>
          </cell>
          <cell r="N297">
            <v>14095.161168173887</v>
          </cell>
          <cell r="O297">
            <v>18781.36764712265</v>
          </cell>
          <cell r="P297">
            <v>6730.4958219851833</v>
          </cell>
          <cell r="Q297">
            <v>23796.327007175496</v>
          </cell>
          <cell r="R297">
            <v>30186.91911507136</v>
          </cell>
          <cell r="S297">
            <v>38813.50410527573</v>
          </cell>
          <cell r="T297">
            <v>46656.073241699836</v>
          </cell>
          <cell r="U297">
            <v>50209.665507742524</v>
          </cell>
          <cell r="V297">
            <v>53605.859312700937</v>
          </cell>
          <cell r="W297">
            <v>55413.246099748663</v>
          </cell>
          <cell r="X297">
            <v>58650.063672685152</v>
          </cell>
          <cell r="Y297">
            <v>61934.786748868763</v>
          </cell>
          <cell r="Z297">
            <v>62529.896399447985</v>
          </cell>
          <cell r="AA297">
            <v>464045.41961856699</v>
          </cell>
        </row>
        <row r="298">
          <cell r="B298" t="str">
            <v xml:space="preserve">4. T.I.R. (Taxa Interna de Retorno) Anual do Projeto     </v>
          </cell>
          <cell r="G298">
            <v>0.17538656432356484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136008.47411252346</v>
          </cell>
          <cell r="H303">
            <v>139083.46466782322</v>
          </cell>
          <cell r="I303">
            <v>142063.36189175968</v>
          </cell>
          <cell r="J303">
            <v>144940.61144094629</v>
          </cell>
          <cell r="K303">
            <v>147708.3695844688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709804.28169752157</v>
          </cell>
        </row>
        <row r="304">
          <cell r="B304" t="str">
            <v>1.1.  RECEITAS     (1.1.1.+ ... + 1.1.4)</v>
          </cell>
          <cell r="G304">
            <v>136008.47411252346</v>
          </cell>
          <cell r="H304">
            <v>139083.46466782322</v>
          </cell>
          <cell r="I304">
            <v>142063.36189175968</v>
          </cell>
          <cell r="J304">
            <v>144940.61144094629</v>
          </cell>
          <cell r="K304">
            <v>147708.3695844688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709804.28169752157</v>
          </cell>
        </row>
        <row r="305">
          <cell r="B305" t="str">
            <v>1.1.1   Receitas de Pedágio</v>
          </cell>
          <cell r="G305">
            <v>135669.15358908995</v>
          </cell>
          <cell r="H305">
            <v>138736.47250913622</v>
          </cell>
          <cell r="I305">
            <v>141708.93534126432</v>
          </cell>
          <cell r="J305">
            <v>144579.0065890293</v>
          </cell>
          <cell r="K305">
            <v>147339.85959558791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708033.4276241078</v>
          </cell>
        </row>
        <row r="306">
          <cell r="B306" t="str">
            <v>1.1.2   Outras Receitas Operacionais</v>
          </cell>
          <cell r="G306">
            <v>339.32052343351086</v>
          </cell>
          <cell r="H306">
            <v>346.99215868701856</v>
          </cell>
          <cell r="I306">
            <v>354.42655049533801</v>
          </cell>
          <cell r="J306">
            <v>361.60485191699144</v>
          </cell>
          <cell r="K306">
            <v>368.50998888088702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1770.8540734137459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75774.061779032636</v>
          </cell>
          <cell r="H309">
            <v>77050.686228843144</v>
          </cell>
          <cell r="I309">
            <v>78287.831379563431</v>
          </cell>
          <cell r="J309">
            <v>79482.360942058251</v>
          </cell>
          <cell r="K309">
            <v>80631.433647694124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391226.37397719157</v>
          </cell>
        </row>
        <row r="310">
          <cell r="B310" t="str">
            <v>2.1.  OPERACIONAIS     (2.1.1.+ ... + 2.1.8)</v>
          </cell>
          <cell r="G310">
            <v>42061.932824236064</v>
          </cell>
          <cell r="H310">
            <v>42360.545147221252</v>
          </cell>
          <cell r="I310">
            <v>42649.922957102041</v>
          </cell>
          <cell r="J310">
            <v>42929.332651616358</v>
          </cell>
          <cell r="K310">
            <v>43198.109636077003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213199.84321625272</v>
          </cell>
        </row>
        <row r="311">
          <cell r="B311" t="str">
            <v xml:space="preserve">2.1.1.  Pessoal / Administradores   </v>
          </cell>
          <cell r="G311">
            <v>21258.878273202434</v>
          </cell>
          <cell r="H311">
            <v>21258.878273202434</v>
          </cell>
          <cell r="I311">
            <v>21258.878273202434</v>
          </cell>
          <cell r="J311">
            <v>21258.878273202434</v>
          </cell>
          <cell r="K311">
            <v>21258.878273202434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106294.39136601216</v>
          </cell>
        </row>
        <row r="312">
          <cell r="B312" t="str">
            <v xml:space="preserve">2.1.2.  Conservação de Rotina  </v>
          </cell>
          <cell r="G312">
            <v>3969.4575778208427</v>
          </cell>
          <cell r="H312">
            <v>3969.4575778208427</v>
          </cell>
          <cell r="I312">
            <v>3969.4575778208427</v>
          </cell>
          <cell r="J312">
            <v>3969.4575778208427</v>
          </cell>
          <cell r="K312">
            <v>3969.4575778208427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19847.287889104213</v>
          </cell>
        </row>
        <row r="313">
          <cell r="B313" t="str">
            <v xml:space="preserve">2.1.3.  Consumo   </v>
          </cell>
          <cell r="G313">
            <v>1353.0062078352937</v>
          </cell>
          <cell r="H313">
            <v>1353.0062078352937</v>
          </cell>
          <cell r="I313">
            <v>1353.0062078352937</v>
          </cell>
          <cell r="J313">
            <v>1353.0062078352937</v>
          </cell>
          <cell r="K313">
            <v>1353.0062078352937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6765.0310391764688</v>
          </cell>
        </row>
        <row r="314">
          <cell r="B314" t="str">
            <v>2.1.4.  Transportes</v>
          </cell>
          <cell r="G314">
            <v>1231.4338887250619</v>
          </cell>
          <cell r="H314">
            <v>1231.4338887250619</v>
          </cell>
          <cell r="I314">
            <v>1231.4338887250619</v>
          </cell>
          <cell r="J314">
            <v>1231.4338887250619</v>
          </cell>
          <cell r="K314">
            <v>1231.4338887250619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6157.1694436253092</v>
          </cell>
        </row>
        <row r="315">
          <cell r="B315" t="str">
            <v>2.1.5.  Diversas</v>
          </cell>
          <cell r="G315">
            <v>417.87092927703861</v>
          </cell>
          <cell r="H315">
            <v>417.87092927703861</v>
          </cell>
          <cell r="I315">
            <v>417.87092927703861</v>
          </cell>
          <cell r="J315">
            <v>417.87092927703861</v>
          </cell>
          <cell r="K315">
            <v>417.87092927703861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2089.3546463851931</v>
          </cell>
        </row>
        <row r="316">
          <cell r="B316" t="str">
            <v>2.1.6.  Tributos s/ Faturamento</v>
          </cell>
          <cell r="G316">
            <v>11764.733010733278</v>
          </cell>
          <cell r="H316">
            <v>12030.719693766709</v>
          </cell>
          <cell r="I316">
            <v>12288.480803637212</v>
          </cell>
          <cell r="J316">
            <v>12537.362889641856</v>
          </cell>
          <cell r="K316">
            <v>12776.77396905655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61398.0703668356</v>
          </cell>
        </row>
        <row r="317">
          <cell r="B317" t="str">
            <v>2.1.7.  Seguros</v>
          </cell>
          <cell r="G317">
            <v>1712.707408154839</v>
          </cell>
          <cell r="H317">
            <v>1744.0477118944541</v>
          </cell>
          <cell r="I317">
            <v>1774.4188244008146</v>
          </cell>
          <cell r="J317">
            <v>1803.7437518061247</v>
          </cell>
          <cell r="K317">
            <v>1831.9527428049059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8866.8704390611383</v>
          </cell>
        </row>
        <row r="318">
          <cell r="B318" t="str">
            <v xml:space="preserve">2.1.8.  Garantias </v>
          </cell>
          <cell r="G318">
            <v>353.84552848726855</v>
          </cell>
          <cell r="H318">
            <v>355.13086469941413</v>
          </cell>
          <cell r="I318">
            <v>356.37645220334844</v>
          </cell>
          <cell r="J318">
            <v>357.57913330770992</v>
          </cell>
          <cell r="K318">
            <v>358.73604735487629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1781.6680260526175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4080.2542233757035</v>
          </cell>
          <cell r="H327">
            <v>4172.5039400346968</v>
          </cell>
          <cell r="I327">
            <v>4261.9008567527899</v>
          </cell>
          <cell r="J327">
            <v>4348.2183432283882</v>
          </cell>
          <cell r="K327">
            <v>4431.251087534064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21294.128450925644</v>
          </cell>
        </row>
        <row r="328">
          <cell r="B328" t="str">
            <v>2.3.1.  Valor Variável da Concessão</v>
          </cell>
          <cell r="G328">
            <v>4080.2542233757035</v>
          </cell>
          <cell r="H328">
            <v>4172.5039400346968</v>
          </cell>
          <cell r="I328">
            <v>4261.9008567527899</v>
          </cell>
          <cell r="J328">
            <v>4348.2183432283882</v>
          </cell>
          <cell r="K328">
            <v>4431.251087534064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21294.128450925644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29631.874731420859</v>
          </cell>
          <cell r="H330">
            <v>30517.637141587205</v>
          </cell>
          <cell r="I330">
            <v>31376.007565708598</v>
          </cell>
          <cell r="J330">
            <v>32204.809947213507</v>
          </cell>
          <cell r="K330">
            <v>33002.072924083055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156732.40231001322</v>
          </cell>
        </row>
        <row r="331">
          <cell r="B331" t="str">
            <v xml:space="preserve">2.4.1.  Contribuição Social  </v>
          </cell>
          <cell r="G331">
            <v>7189.3029651929355</v>
          </cell>
          <cell r="H331">
            <v>7404.0332464453832</v>
          </cell>
          <cell r="I331">
            <v>7612.1230462323874</v>
          </cell>
          <cell r="J331">
            <v>7813.0448356881225</v>
          </cell>
          <cell r="K331">
            <v>8006.3207088686186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38024.824802427444</v>
          </cell>
        </row>
        <row r="332">
          <cell r="B332" t="str">
            <v xml:space="preserve">2.4.2.  Imposto de Renda  </v>
          </cell>
          <cell r="G332">
            <v>22442.571766227924</v>
          </cell>
          <cell r="H332">
            <v>23113.603895141823</v>
          </cell>
          <cell r="I332">
            <v>23763.884519476211</v>
          </cell>
          <cell r="J332">
            <v>24391.765111525383</v>
          </cell>
          <cell r="K332">
            <v>24995.752215214434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118707.57750758578</v>
          </cell>
        </row>
        <row r="333">
          <cell r="B333" t="str">
            <v>3.  SALDO DO CAIXA     (1 - 2)</v>
          </cell>
          <cell r="G333">
            <v>60234.412333490822</v>
          </cell>
          <cell r="H333">
            <v>62032.77843898008</v>
          </cell>
          <cell r="I333">
            <v>63775.530512196245</v>
          </cell>
          <cell r="J333">
            <v>65458.250498888039</v>
          </cell>
          <cell r="K333">
            <v>67076.93593677468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318577.90772033</v>
          </cell>
        </row>
        <row r="334">
          <cell r="B334" t="str">
            <v xml:space="preserve">4. T.I.R. (Taxa Interna de Retorno) Anual do Projeto     </v>
          </cell>
          <cell r="G334">
            <v>0.18870041972201257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KANAFLEX"/>
      <sheetName val="NOVOTUB"/>
      <sheetName val="MEDIDAS"/>
      <sheetName val="CUSTO LARANJEIRAS"/>
      <sheetName val="Plan 2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A3">
            <v>1</v>
          </cell>
          <cell r="B3">
            <v>97542.158978339547</v>
          </cell>
          <cell r="C3">
            <v>88791.283449391296</v>
          </cell>
          <cell r="D3">
            <v>186333.44242773083</v>
          </cell>
          <cell r="E3">
            <v>214283.45879189044</v>
          </cell>
          <cell r="F3">
            <v>42.409634338408502</v>
          </cell>
          <cell r="G3">
            <v>38.604905847561433</v>
          </cell>
          <cell r="H3">
            <v>81.014540185969935</v>
          </cell>
          <cell r="I3">
            <v>48.771079489169772</v>
          </cell>
          <cell r="J3">
            <v>44.395641724695643</v>
          </cell>
          <cell r="K3">
            <v>93.166721213865415</v>
          </cell>
          <cell r="L3">
            <v>51.209633463628265</v>
          </cell>
          <cell r="M3">
            <v>46.61542381093043</v>
          </cell>
          <cell r="N3">
            <v>97.825057274558702</v>
          </cell>
        </row>
        <row r="4">
          <cell r="A4">
            <v>2</v>
          </cell>
          <cell r="B4">
            <v>97870.365804127825</v>
          </cell>
          <cell r="C4">
            <v>90039.025969839815</v>
          </cell>
          <cell r="D4">
            <v>187909.39177396765</v>
          </cell>
          <cell r="E4">
            <v>216095.80054006277</v>
          </cell>
          <cell r="F4">
            <v>42.552332958316448</v>
          </cell>
          <cell r="G4">
            <v>39.147402595582527</v>
          </cell>
          <cell r="H4">
            <v>81.699735553898975</v>
          </cell>
          <cell r="I4">
            <v>48.935182902063914</v>
          </cell>
          <cell r="J4">
            <v>45.019512984919899</v>
          </cell>
          <cell r="K4">
            <v>93.954695886983814</v>
          </cell>
          <cell r="L4">
            <v>51.381942047167115</v>
          </cell>
          <cell r="M4">
            <v>47.270488634165893</v>
          </cell>
          <cell r="N4">
            <v>98.652430681333016</v>
          </cell>
        </row>
      </sheetData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TN a Merc."/>
      <sheetName val="XREF"/>
      <sheetName val="Master FIF Flutuação"/>
      <sheetName val="Links"/>
      <sheetName val="Lead"/>
      <sheetName val="CRITERIOS"/>
      <sheetName val="Macro1"/>
      <sheetName val="Taxas"/>
      <sheetName val="Aplic. Finac. - 30.09.02"/>
      <sheetName val="lodo"/>
      <sheetName val="Carteira"/>
      <sheetName val="projetado"/>
      <sheetName val="Parameters"/>
      <sheetName val="I. INICIO"/>
      <sheetName val="Detailed Adjustments"/>
      <sheetName val="SUPORTE"/>
      <sheetName val="FOREST BY FACILITY"/>
      <sheetName val="by area"/>
      <sheetName val="TI"/>
      <sheetName val="ALL"/>
      <sheetName val="Hoja2"/>
      <sheetName val="RMC"/>
      <sheetName val="CUSTO LARANJEIRAS"/>
      <sheetName val="LTN_a_Merc_"/>
      <sheetName val="Master_FIF_Flutuação"/>
      <sheetName val="Aplic__Finac__-_30_09_02"/>
      <sheetName val="I__INICIO"/>
      <sheetName val="Detailed_Adjustments"/>
      <sheetName val="FOREST_BY_FACILITY"/>
      <sheetName val="by_are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EMPRESA"/>
      <sheetName val="CUSTO EMPRESA"/>
      <sheetName val="RESUMO"/>
      <sheetName val="KANAFLEX"/>
      <sheetName val="NOVOTUB"/>
      <sheetName val="MEDIDAS"/>
      <sheetName val="CUSTO ZONA SUL"/>
      <sheetName val="CUSTO LARANJEIRAS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A3">
            <v>1</v>
          </cell>
          <cell r="B3">
            <v>518494.27792361024</v>
          </cell>
          <cell r="C3">
            <v>562145.609613879</v>
          </cell>
          <cell r="D3">
            <v>1080639.8875374892</v>
          </cell>
          <cell r="E3">
            <v>1242735.8706681125</v>
          </cell>
          <cell r="F3">
            <v>56.388719730680833</v>
          </cell>
          <cell r="G3">
            <v>61.136009745935723</v>
          </cell>
          <cell r="H3">
            <v>117.52472947661656</v>
          </cell>
          <cell r="I3">
            <v>64.847027690282957</v>
          </cell>
          <cell r="J3">
            <v>70.306411207826073</v>
          </cell>
          <cell r="K3">
            <v>135.15343889810902</v>
          </cell>
          <cell r="L3">
            <v>68.089379074797108</v>
          </cell>
          <cell r="M3">
            <v>73.821731768217376</v>
          </cell>
          <cell r="N3">
            <v>141.91111084301448</v>
          </cell>
        </row>
        <row r="4">
          <cell r="A4">
            <v>2</v>
          </cell>
          <cell r="B4">
            <v>186254.49299436976</v>
          </cell>
          <cell r="C4">
            <v>184020.52844882343</v>
          </cell>
          <cell r="D4">
            <v>370275.0214431932</v>
          </cell>
          <cell r="E4">
            <v>425816.27465967217</v>
          </cell>
          <cell r="F4">
            <v>49.734177034544665</v>
          </cell>
          <cell r="G4">
            <v>49.137657796748577</v>
          </cell>
          <cell r="H4">
            <v>98.871834831293242</v>
          </cell>
          <cell r="I4">
            <v>57.19430358972636</v>
          </cell>
          <cell r="J4">
            <v>56.508306466260862</v>
          </cell>
          <cell r="K4">
            <v>113.70261005598722</v>
          </cell>
          <cell r="L4">
            <v>60.054018769212682</v>
          </cell>
          <cell r="M4">
            <v>59.333721789573907</v>
          </cell>
          <cell r="N4">
            <v>119.38774055878659</v>
          </cell>
        </row>
        <row r="5">
          <cell r="A5">
            <v>3</v>
          </cell>
          <cell r="B5">
            <v>29480.41258811548</v>
          </cell>
          <cell r="C5">
            <v>28320.395229736103</v>
          </cell>
          <cell r="D5">
            <v>57800.807817851586</v>
          </cell>
          <cell r="E5">
            <v>66470.928990529312</v>
          </cell>
          <cell r="F5">
            <v>47.549052561476579</v>
          </cell>
          <cell r="G5">
            <v>45.678056822155007</v>
          </cell>
          <cell r="H5">
            <v>93.227109383631586</v>
          </cell>
          <cell r="I5">
            <v>54.681410445698063</v>
          </cell>
          <cell r="J5">
            <v>52.529765345478253</v>
          </cell>
          <cell r="K5">
            <v>107.21117579117632</v>
          </cell>
          <cell r="L5">
            <v>57.415480967982965</v>
          </cell>
          <cell r="M5">
            <v>55.156253612752167</v>
          </cell>
          <cell r="N5">
            <v>112.57173458073513</v>
          </cell>
        </row>
        <row r="6">
          <cell r="A6">
            <v>4</v>
          </cell>
          <cell r="B6">
            <v>39865.056278103984</v>
          </cell>
          <cell r="C6">
            <v>36288.611496707745</v>
          </cell>
          <cell r="D6">
            <v>76153.667774811736</v>
          </cell>
          <cell r="E6">
            <v>87576.717941033494</v>
          </cell>
          <cell r="F6">
            <v>42.409634338408495</v>
          </cell>
          <cell r="G6">
            <v>38.604905847561433</v>
          </cell>
          <cell r="H6">
            <v>81.014540185969935</v>
          </cell>
          <cell r="I6">
            <v>48.771079489169765</v>
          </cell>
          <cell r="J6">
            <v>44.395641724695643</v>
          </cell>
          <cell r="K6">
            <v>93.166721213865401</v>
          </cell>
          <cell r="L6">
            <v>51.209633463628258</v>
          </cell>
          <cell r="M6">
            <v>46.61542381093043</v>
          </cell>
          <cell r="N6">
            <v>97.825057274558688</v>
          </cell>
        </row>
        <row r="7">
          <cell r="A7">
            <v>9</v>
          </cell>
          <cell r="B7">
            <v>562517.81878119963</v>
          </cell>
          <cell r="C7">
            <v>527913.33489730232</v>
          </cell>
          <cell r="D7">
            <v>1090431.153678502</v>
          </cell>
          <cell r="E7">
            <v>1253995.8267302772</v>
          </cell>
          <cell r="F7">
            <v>61.176489263860752</v>
          </cell>
          <cell r="G7">
            <v>57.413086992637552</v>
          </cell>
          <cell r="H7">
            <v>118.5895762564983</v>
          </cell>
          <cell r="I7">
            <v>70.35296265343986</v>
          </cell>
          <cell r="J7">
            <v>66.025050041533177</v>
          </cell>
          <cell r="K7">
            <v>136.37801269497305</v>
          </cell>
          <cell r="L7">
            <v>73.870610786111854</v>
          </cell>
          <cell r="M7">
            <v>69.326302543609842</v>
          </cell>
          <cell r="N7">
            <v>143.1969133297217</v>
          </cell>
        </row>
        <row r="8">
          <cell r="A8">
            <v>10</v>
          </cell>
          <cell r="B8">
            <v>184553.81575352681</v>
          </cell>
          <cell r="C8">
            <v>173072.66133394209</v>
          </cell>
          <cell r="D8">
            <v>357626.4770874689</v>
          </cell>
          <cell r="E8">
            <v>411270.44865058921</v>
          </cell>
          <cell r="F8">
            <v>49.280057611088601</v>
          </cell>
          <cell r="G8">
            <v>46.214328794110038</v>
          </cell>
          <cell r="H8">
            <v>95.49438640519864</v>
          </cell>
          <cell r="I8">
            <v>56.67206625275189</v>
          </cell>
          <cell r="J8">
            <v>53.146478113226543</v>
          </cell>
          <cell r="K8">
            <v>109.81854436597843</v>
          </cell>
          <cell r="L8">
            <v>59.505669565389489</v>
          </cell>
          <cell r="M8">
            <v>55.803802018887872</v>
          </cell>
          <cell r="N8">
            <v>115.30947158427736</v>
          </cell>
        </row>
        <row r="9">
          <cell r="A9">
            <v>11</v>
          </cell>
          <cell r="B9">
            <v>29696.756146515567</v>
          </cell>
          <cell r="C9">
            <v>25940.466250804697</v>
          </cell>
          <cell r="D9">
            <v>55637.222397320264</v>
          </cell>
          <cell r="E9">
            <v>63982.8057569183</v>
          </cell>
          <cell r="F9">
            <v>47.897993784702528</v>
          </cell>
          <cell r="G9">
            <v>41.839461694846285</v>
          </cell>
          <cell r="H9">
            <v>89.737455479548814</v>
          </cell>
          <cell r="I9">
            <v>55.082692852407902</v>
          </cell>
          <cell r="J9">
            <v>48.115380949073227</v>
          </cell>
          <cell r="K9">
            <v>103.19807380148113</v>
          </cell>
          <cell r="L9">
            <v>57.836827495028302</v>
          </cell>
          <cell r="M9">
            <v>50.521149996526894</v>
          </cell>
          <cell r="N9">
            <v>108.3579774915552</v>
          </cell>
        </row>
        <row r="10">
          <cell r="A10">
            <v>12</v>
          </cell>
          <cell r="B10">
            <v>41691.192980817468</v>
          </cell>
          <cell r="C10">
            <v>34711.758439847574</v>
          </cell>
          <cell r="D10">
            <v>76402.951420665049</v>
          </cell>
          <cell r="E10">
            <v>87863.394133764799</v>
          </cell>
          <cell r="F10">
            <v>44.352332958316453</v>
          </cell>
          <cell r="G10">
            <v>36.927402595582528</v>
          </cell>
          <cell r="H10">
            <v>81.279735553898973</v>
          </cell>
          <cell r="I10">
            <v>51.005182902063915</v>
          </cell>
          <cell r="J10">
            <v>42.466512984919902</v>
          </cell>
          <cell r="K10">
            <v>93.471695886983809</v>
          </cell>
          <cell r="L10">
            <v>53.555442047167112</v>
          </cell>
          <cell r="M10">
            <v>44.589838634165901</v>
          </cell>
          <cell r="N10">
            <v>98.14528068133302</v>
          </cell>
        </row>
        <row r="14">
          <cell r="D14">
            <v>1584869.384573346</v>
          </cell>
          <cell r="E14">
            <v>1822599.7922593474</v>
          </cell>
        </row>
        <row r="16">
          <cell r="E16">
            <v>237730.40768600139</v>
          </cell>
        </row>
        <row r="18">
          <cell r="E18">
            <v>0.14999999999999969</v>
          </cell>
        </row>
      </sheetData>
      <sheetData sheetId="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s"/>
      <sheetName val="ArrecCat"/>
      <sheetName val="ArrecCatFcst"/>
      <sheetName val="ArrecCont"/>
      <sheetName val="Imobiliz"/>
      <sheetName val="AbertInvest"/>
      <sheetName val="GastosContab"/>
      <sheetName val="ReclassifGerencial"/>
      <sheetName val="FinalGerencial"/>
      <sheetName val="Res2003"/>
      <sheetName val="GEPROJ"/>
      <sheetName val="GrupoDiret"/>
      <sheetName val="Dados"/>
      <sheetName val="NIC"/>
      <sheetName val="GastosRealiz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ENCIAL DEZEMBRO.2015"/>
      <sheetName val="BD_GERENCIAL"/>
      <sheetName val="BD_PREVISTO CAD"/>
      <sheetName val="A_RECEITA - JUNHO"/>
      <sheetName val="A_VDM - JUNHO"/>
      <sheetName val="A_EQ - JUNHO"/>
      <sheetName val="A_RECEITA - MAIO"/>
      <sheetName val="A_VDM - MAIO"/>
      <sheetName val="A_EQ - MAIO"/>
      <sheetName val="A_RECEITA - ABRIL"/>
      <sheetName val="A_VMD - ABRIL"/>
      <sheetName val="A_EQ - ABRIL"/>
      <sheetName val="SIT"/>
      <sheetName val="SIT_DETALHADO"/>
      <sheetName val="BD_ANTT"/>
      <sheetName val="BD_MGO"/>
      <sheetName val="BD_MONITORA"/>
      <sheetName val="BD_TRANSITUS"/>
      <sheetName val="A_Tarifas"/>
      <sheetName val="A_1A -Tráfego VMD Edital"/>
      <sheetName val="A_Yavor_MGO x Monitora"/>
      <sheetName val="A_ProjeçõesBTG"/>
      <sheetName val="BD_EGP.BNDES"/>
      <sheetName val="SAZ. ITUVERAVA"/>
      <sheetName val="A_RECEITA - JULHO"/>
      <sheetName val="A_VEICULOS - JULHO"/>
      <sheetName val="A_EIXOSEQUIV - JULHO"/>
      <sheetName val="A_Dias"/>
      <sheetName val="SIT_Oque é"/>
      <sheetName val="Log"/>
      <sheetName val="A_Transitus"/>
      <sheetName val="B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F2" t="str">
            <v>Janeiro</v>
          </cell>
        </row>
        <row r="3">
          <cell r="F3" t="str">
            <v>Fevereiro</v>
          </cell>
        </row>
        <row r="4">
          <cell r="F4" t="str">
            <v>Março</v>
          </cell>
        </row>
        <row r="5">
          <cell r="F5" t="str">
            <v>Abril</v>
          </cell>
        </row>
        <row r="6">
          <cell r="F6" t="str">
            <v>Maio</v>
          </cell>
        </row>
        <row r="7">
          <cell r="F7" t="str">
            <v>Junho</v>
          </cell>
        </row>
        <row r="8">
          <cell r="F8" t="str">
            <v>Julho</v>
          </cell>
        </row>
        <row r="9">
          <cell r="F9" t="str">
            <v>Agosto</v>
          </cell>
        </row>
        <row r="10">
          <cell r="F10" t="str">
            <v>Setembro</v>
          </cell>
        </row>
        <row r="11">
          <cell r="F11" t="str">
            <v>Outubro</v>
          </cell>
        </row>
        <row r="12">
          <cell r="F12" t="str">
            <v>Novembro</v>
          </cell>
        </row>
        <row r="13">
          <cell r="F13" t="str">
            <v>Dezembro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Te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U-LOTE 30"/>
      <sheetName val="Dados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</sheetNames>
    <sheetDataSet>
      <sheetData sheetId="0"/>
      <sheetData sheetId="1" refreshError="1">
        <row r="1">
          <cell r="B1" t="str">
            <v>035/2004-08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RESUMO_AU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B PESSOAL"/>
      <sheetName val="ch eqto ADOTADO"/>
      <sheetName val="lote 02"/>
      <sheetName val="lote 04"/>
      <sheetName val="Tab. Rec."/>
      <sheetName val="BD Equip."/>
      <sheetName val="desp"/>
      <sheetName val="PU CONTAS"/>
      <sheetName val="Flux Obra"/>
      <sheetName val="Crono"/>
      <sheetName val="Res ABC"/>
      <sheetName val="ABC-MO"/>
      <sheetName val="ABC-Eq1"/>
      <sheetName val="ABC-Eq2"/>
      <sheetName val="ABC-Mat"/>
      <sheetName val="ABC-Cx"/>
      <sheetName val="ABC-Sub"/>
      <sheetName val="RES EQUIP"/>
      <sheetName val="RES PESSOAL"/>
      <sheetName val="CS"/>
      <sheetName val="RC"/>
      <sheetName val="PU"/>
      <sheetName val="Sup"/>
      <sheetName val="Adm"/>
      <sheetName val="Cant"/>
      <sheetName val="SG"/>
      <sheetName val="T-ST-L"/>
      <sheetName val="Sinal"/>
      <sheetName val="INV"/>
      <sheetName val="Man"/>
      <sheetName val="Mob-Des"/>
      <sheetName val="x1"/>
      <sheetName val="x4"/>
      <sheetName val="x2"/>
      <sheetName val="x3"/>
      <sheetName val="x7"/>
      <sheetName val="x5"/>
      <sheetName val="x10"/>
      <sheetName val="x11"/>
      <sheetName val="x12"/>
      <sheetName val="x23"/>
      <sheetName val="x24"/>
      <sheetName val="x25"/>
      <sheetName val="x15"/>
      <sheetName val="x27"/>
      <sheetName val="x17"/>
      <sheetName val="x20"/>
      <sheetName val="16"/>
      <sheetName val="dren"/>
      <sheetName val="oac"/>
      <sheetName val="18"/>
      <sheetName val="prot amb"/>
      <sheetName val="oc sin"/>
      <sheetName val="Custo da Areia"/>
      <sheetName val="9"/>
      <sheetName val="IN"/>
      <sheetName val="bt"/>
      <sheetName val="6"/>
      <sheetName val="21 (2)"/>
      <sheetName val="26"/>
      <sheetName val="XX"/>
      <sheetName val="26 (2)"/>
      <sheetName val="16 (2)"/>
      <sheetName val="PL BR-156 AP SUL atual"/>
      <sheetName val="CUST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A1" t="str">
            <v>BANCO DE DADOS</v>
          </cell>
        </row>
        <row r="2">
          <cell r="A2" t="str">
            <v>PARA DETERMINAÇÃO DA QUANTIDADE</v>
          </cell>
        </row>
        <row r="3">
          <cell r="A3" t="str">
            <v xml:space="preserve">DE EQUIPAMENTOS DE ACORDO COM </v>
          </cell>
        </row>
        <row r="4">
          <cell r="A4" t="str">
            <v>HORAS TRABALHADAS E TURNO</v>
          </cell>
        </row>
        <row r="5">
          <cell r="A5" t="str">
            <v>PARA 01 TURNO</v>
          </cell>
        </row>
        <row r="6">
          <cell r="A6" t="str">
            <v>HORAS TRAB.</v>
          </cell>
          <cell r="B6" t="str">
            <v>N° EQUIP.</v>
          </cell>
        </row>
        <row r="7">
          <cell r="A7">
            <v>0</v>
          </cell>
          <cell r="B7">
            <v>0</v>
          </cell>
        </row>
        <row r="8">
          <cell r="A8">
            <v>10</v>
          </cell>
          <cell r="B8">
            <v>1</v>
          </cell>
        </row>
        <row r="9">
          <cell r="A9">
            <v>100</v>
          </cell>
          <cell r="B9">
            <v>1</v>
          </cell>
        </row>
        <row r="10">
          <cell r="A10">
            <v>200</v>
          </cell>
          <cell r="B10">
            <v>1</v>
          </cell>
        </row>
        <row r="11">
          <cell r="A11">
            <v>220</v>
          </cell>
          <cell r="B11">
            <v>1</v>
          </cell>
        </row>
        <row r="12">
          <cell r="A12">
            <v>225</v>
          </cell>
          <cell r="B12">
            <v>2</v>
          </cell>
        </row>
        <row r="13">
          <cell r="A13">
            <v>300</v>
          </cell>
          <cell r="B13">
            <v>2</v>
          </cell>
        </row>
        <row r="14">
          <cell r="A14">
            <v>400</v>
          </cell>
          <cell r="B14">
            <v>2</v>
          </cell>
        </row>
        <row r="15">
          <cell r="A15">
            <v>440</v>
          </cell>
          <cell r="B15">
            <v>2</v>
          </cell>
        </row>
        <row r="16">
          <cell r="A16">
            <v>450</v>
          </cell>
          <cell r="B16">
            <v>3</v>
          </cell>
        </row>
        <row r="17">
          <cell r="A17">
            <v>460</v>
          </cell>
          <cell r="B17">
            <v>3</v>
          </cell>
        </row>
        <row r="18">
          <cell r="A18">
            <v>470</v>
          </cell>
          <cell r="B18">
            <v>3</v>
          </cell>
        </row>
        <row r="19">
          <cell r="A19">
            <v>480</v>
          </cell>
          <cell r="B19">
            <v>3</v>
          </cell>
        </row>
        <row r="20">
          <cell r="A20">
            <v>490</v>
          </cell>
          <cell r="B20">
            <v>3</v>
          </cell>
        </row>
        <row r="21">
          <cell r="A21">
            <v>500</v>
          </cell>
          <cell r="B21">
            <v>3</v>
          </cell>
        </row>
        <row r="22">
          <cell r="A22">
            <v>600</v>
          </cell>
          <cell r="B22">
            <v>3</v>
          </cell>
        </row>
        <row r="23">
          <cell r="A23">
            <v>660</v>
          </cell>
          <cell r="B23">
            <v>3</v>
          </cell>
        </row>
        <row r="24">
          <cell r="A24">
            <v>675</v>
          </cell>
          <cell r="B24">
            <v>4</v>
          </cell>
        </row>
        <row r="25">
          <cell r="A25">
            <v>680</v>
          </cell>
          <cell r="B25">
            <v>4</v>
          </cell>
        </row>
        <row r="26">
          <cell r="A26">
            <v>690</v>
          </cell>
          <cell r="B26">
            <v>4</v>
          </cell>
        </row>
        <row r="27">
          <cell r="A27">
            <v>700</v>
          </cell>
          <cell r="B27">
            <v>4</v>
          </cell>
        </row>
        <row r="28">
          <cell r="A28">
            <v>800</v>
          </cell>
          <cell r="B28">
            <v>4</v>
          </cell>
        </row>
        <row r="29">
          <cell r="A29">
            <v>880</v>
          </cell>
          <cell r="B29">
            <v>4</v>
          </cell>
        </row>
        <row r="30">
          <cell r="A30">
            <v>890</v>
          </cell>
          <cell r="B30">
            <v>4</v>
          </cell>
        </row>
        <row r="31">
          <cell r="A31">
            <v>900</v>
          </cell>
          <cell r="B31">
            <v>5</v>
          </cell>
        </row>
        <row r="32">
          <cell r="A32">
            <v>1000</v>
          </cell>
          <cell r="B32">
            <v>5</v>
          </cell>
        </row>
        <row r="33">
          <cell r="A33">
            <v>1100</v>
          </cell>
          <cell r="B33">
            <v>5</v>
          </cell>
        </row>
        <row r="34">
          <cell r="A34">
            <v>1110</v>
          </cell>
          <cell r="B34">
            <v>6</v>
          </cell>
        </row>
        <row r="35">
          <cell r="A35">
            <v>1120</v>
          </cell>
          <cell r="B35">
            <v>6</v>
          </cell>
        </row>
        <row r="36">
          <cell r="A36">
            <v>1130</v>
          </cell>
          <cell r="B36">
            <v>6</v>
          </cell>
        </row>
        <row r="37">
          <cell r="A37">
            <v>1140</v>
          </cell>
          <cell r="B37">
            <v>6</v>
          </cell>
        </row>
        <row r="38">
          <cell r="A38">
            <v>1150</v>
          </cell>
          <cell r="B38">
            <v>6</v>
          </cell>
        </row>
        <row r="39">
          <cell r="A39">
            <v>1160</v>
          </cell>
          <cell r="B39">
            <v>6</v>
          </cell>
        </row>
        <row r="40">
          <cell r="A40">
            <v>1170</v>
          </cell>
          <cell r="B40">
            <v>6</v>
          </cell>
        </row>
        <row r="41">
          <cell r="A41">
            <v>1180</v>
          </cell>
          <cell r="B41">
            <v>6</v>
          </cell>
        </row>
        <row r="42">
          <cell r="A42">
            <v>1190</v>
          </cell>
          <cell r="B42">
            <v>6</v>
          </cell>
        </row>
        <row r="43">
          <cell r="A43">
            <v>1200</v>
          </cell>
          <cell r="B43">
            <v>6</v>
          </cell>
        </row>
        <row r="44">
          <cell r="A44">
            <v>1320</v>
          </cell>
          <cell r="B44">
            <v>6</v>
          </cell>
        </row>
        <row r="45">
          <cell r="A45">
            <v>1400</v>
          </cell>
          <cell r="B45">
            <v>7</v>
          </cell>
        </row>
        <row r="46">
          <cell r="A46">
            <v>1500</v>
          </cell>
          <cell r="B46">
            <v>8</v>
          </cell>
        </row>
        <row r="47">
          <cell r="A47">
            <v>1600</v>
          </cell>
          <cell r="B47">
            <v>8</v>
          </cell>
        </row>
        <row r="48">
          <cell r="A48">
            <v>1700</v>
          </cell>
          <cell r="B48">
            <v>9</v>
          </cell>
        </row>
        <row r="49">
          <cell r="A49">
            <v>1800</v>
          </cell>
          <cell r="B49">
            <v>9</v>
          </cell>
        </row>
        <row r="50">
          <cell r="A50">
            <v>1900</v>
          </cell>
          <cell r="B50">
            <v>10</v>
          </cell>
        </row>
        <row r="51">
          <cell r="A51">
            <v>2000</v>
          </cell>
          <cell r="B51">
            <v>10</v>
          </cell>
        </row>
        <row r="52">
          <cell r="A52">
            <v>2100</v>
          </cell>
          <cell r="B52">
            <v>11</v>
          </cell>
        </row>
        <row r="53">
          <cell r="A53">
            <v>2200</v>
          </cell>
          <cell r="B53">
            <v>11</v>
          </cell>
        </row>
        <row r="54">
          <cell r="A54">
            <v>2300</v>
          </cell>
          <cell r="B54">
            <v>12</v>
          </cell>
        </row>
        <row r="55">
          <cell r="A55">
            <v>2400</v>
          </cell>
          <cell r="B55">
            <v>12</v>
          </cell>
        </row>
        <row r="56">
          <cell r="A56">
            <v>2500</v>
          </cell>
          <cell r="B56">
            <v>13</v>
          </cell>
        </row>
        <row r="57">
          <cell r="A57">
            <v>2600</v>
          </cell>
          <cell r="B57">
            <v>13</v>
          </cell>
        </row>
        <row r="58">
          <cell r="A58">
            <v>2700</v>
          </cell>
          <cell r="B58">
            <v>14</v>
          </cell>
        </row>
        <row r="59">
          <cell r="A59">
            <v>2800</v>
          </cell>
          <cell r="B59">
            <v>14</v>
          </cell>
        </row>
        <row r="60">
          <cell r="A60">
            <v>2900</v>
          </cell>
          <cell r="B60">
            <v>15</v>
          </cell>
        </row>
        <row r="61">
          <cell r="A61">
            <v>3000</v>
          </cell>
          <cell r="B61">
            <v>15</v>
          </cell>
        </row>
        <row r="62">
          <cell r="A62">
            <v>3100</v>
          </cell>
          <cell r="B62">
            <v>16</v>
          </cell>
        </row>
        <row r="63">
          <cell r="A63">
            <v>3200</v>
          </cell>
          <cell r="B63">
            <v>16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equi"/>
      <sheetName val="mobra"/>
      <sheetName val="mat"/>
      <sheetName val="res"/>
      <sheetName val="pl res (2)"/>
      <sheetName val="pl res sub"/>
      <sheetName val="pl res"/>
      <sheetName val="alphaville"/>
      <sheetName val="rita"/>
      <sheetName val="forte"/>
      <sheetName val="vrita"/>
      <sheetName val="cp aux"/>
      <sheetName val="cp terr"/>
      <sheetName val="cp pav"/>
      <sheetName val="cp dre"/>
      <sheetName val="bdi01"/>
      <sheetName val="bdi02"/>
      <sheetName val="cr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Pavim-preços"/>
      <sheetName val="QuQuant"/>
      <sheetName val="Tabela Abril 2000"/>
      <sheetName val="TABELA"/>
      <sheetName val="Dados"/>
      <sheetName val="P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S"/>
      <sheetName val="Brazil"/>
      <sheetName val="Brazil2"/>
      <sheetName val="CONSOLIDATION"/>
      <sheetName val="Balanço R$ US$"/>
      <sheetName val="Sheet1"/>
      <sheetName val="M - 22"/>
      <sheetName val="Q-14"/>
      <sheetName val="Eliminações"/>
      <sheetName val="Fixed Assets"/>
      <sheetName val="Reforestation"/>
      <sheetName val=" Depreciation"/>
      <sheetName val="Cash Flow consolidated"/>
      <sheetName val="Long Term Debt "/>
      <sheetName val="Qtr-forms "/>
      <sheetName val="Form M-30"/>
      <sheetName val="Year - forms"/>
      <sheetName val="Deprec.and Depletion"/>
      <sheetName val="Cash - Invest"/>
      <sheetName val="Invest"/>
      <sheetName val="A.Andersen"/>
      <sheetName val="Arthur Andersen"/>
      <sheetName val="A.A.-F1-F2-F3"/>
      <sheetName val="Amcel-F1-F2-F3 "/>
      <sheetName val="XREF"/>
      <sheetName val="Valor. Acabados"/>
      <sheetName val="Rateio Acabado"/>
      <sheetName val="Equipamentos(nãoimprimir)"/>
      <sheetName val="Balanço_R$_US$"/>
      <sheetName val="M_-_22"/>
      <sheetName val="Fixed_Assets"/>
      <sheetName val="_Depreciation"/>
      <sheetName val="Cash_Flow_consolidated"/>
      <sheetName val="Long_Term_Debt_"/>
      <sheetName val="Qtr-forms_"/>
      <sheetName val="Form_M-30"/>
      <sheetName val="Year_-_forms"/>
      <sheetName val="Deprec_and_Depletion"/>
      <sheetName val="Cash_-_Invest"/>
      <sheetName val="A_Andersen"/>
      <sheetName val="Arthur_Andersen"/>
      <sheetName val="A_A_-F1-F2-F3"/>
      <sheetName val="Amcel-F1-F2-F3_"/>
      <sheetName val="Valor__Acabados"/>
      <sheetName val="Rateio_Acab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omparativo de Mercado "/>
      <sheetName val="FLUXO + DRE  Original 20 anos"/>
      <sheetName val="Fatores 20 anos - Cenário 1"/>
      <sheetName val="Fatores 20 anos - Cenário 2"/>
      <sheetName val="RELATA ANTIGO"/>
      <sheetName val="Comparativo_de_Mercado_"/>
      <sheetName val="FLUXO_+_DRE__Original_20_anos"/>
      <sheetName val="Fatores_20_anos_-_Cenário_1"/>
      <sheetName val="Fatores_20_anos_-_Cenário_2"/>
      <sheetName val="RELATA_ANTIGO"/>
      <sheetName val="Comparativo_de_Mercado_1"/>
      <sheetName val="FLUXO_+_DRE__Original_20_anos1"/>
      <sheetName val="Fatores_20_anos_-_Cenário_11"/>
      <sheetName val="Fatores_20_anos_-_Cenário_21"/>
      <sheetName val="RELATA_ANTIGO1"/>
      <sheetName val="Comparativo_de_Mercado_2"/>
      <sheetName val="FLUXO_+_DRE__Original_20_anos2"/>
      <sheetName val="Fatores_20_anos_-_Cenário_12"/>
      <sheetName val="Fatores_20_anos_-_Cenário_22"/>
      <sheetName val="RELATA_ANTIGO2"/>
      <sheetName val="Comparativo_de_Mercado_3"/>
      <sheetName val="FLUXO_+_DRE__Original_20_anos3"/>
      <sheetName val="Fatores_20_anos_-_Cenário_13"/>
      <sheetName val="Fatores_20_anos_-_Cenário_23"/>
      <sheetName val="RELATA_ANTIGO3"/>
      <sheetName val="Comparativo_de_Mercado_4"/>
      <sheetName val="FLUXO_+_DRE__Original_20_anos4"/>
      <sheetName val="Fatores_20_anos_-_Cenário_14"/>
      <sheetName val="Fatores_20_anos_-_Cenário_24"/>
      <sheetName val="RELATA_ANTIGO4"/>
      <sheetName val="Comparativo_de_Mercado_5"/>
      <sheetName val="FLUXO_+_DRE__Original_20_anos5"/>
      <sheetName val="Fatores_20_anos_-_Cenário_15"/>
      <sheetName val="Fatores_20_anos_-_Cenário_25"/>
      <sheetName val="RELATA_ANTIGO5"/>
      <sheetName val="Comparativo_de_Mercado_6"/>
      <sheetName val="FLUXO_+_DRE__Original_20_anos6"/>
      <sheetName val="Fatores_20_anos_-_Cenário_16"/>
      <sheetName val="Fatores_20_anos_-_Cenário_26"/>
      <sheetName val="RELATA_ANTIGO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VIANORTE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7514.6823631986481</v>
          </cell>
          <cell r="H67">
            <v>30075.007272783801</v>
          </cell>
          <cell r="I67">
            <v>0.19014348497107461</v>
          </cell>
        </row>
        <row r="68">
          <cell r="B68" t="str">
            <v>FATOR 2</v>
          </cell>
          <cell r="C68" t="str">
            <v>2ª Adequação - Investimentos</v>
          </cell>
          <cell r="G68">
            <v>-968.07551951358198</v>
          </cell>
          <cell r="H68">
            <v>-3874.3990607717578</v>
          </cell>
          <cell r="I68">
            <v>0.17592080412206704</v>
          </cell>
        </row>
        <row r="69">
          <cell r="B69" t="str">
            <v>FATOR 3</v>
          </cell>
          <cell r="C69" t="str">
            <v>3ª Adequação - Investimentos</v>
          </cell>
          <cell r="G69">
            <v>10540.102209628472</v>
          </cell>
          <cell r="H69">
            <v>42183.240127734636</v>
          </cell>
          <cell r="I69">
            <v>0.19415551669029996</v>
          </cell>
        </row>
        <row r="70">
          <cell r="B70" t="str">
            <v>FATOR 4</v>
          </cell>
          <cell r="C70" t="str">
            <v>Perda de Receita - Rod. SP 322 (Sertãozinho e Pitangueiras)</v>
          </cell>
          <cell r="G70">
            <v>-7707.0295386821581</v>
          </cell>
          <cell r="H70">
            <v>-30844.812624756611</v>
          </cell>
          <cell r="I70">
            <v>0.16671352352911342</v>
          </cell>
        </row>
        <row r="71">
          <cell r="B71" t="str">
            <v>FATOR 5</v>
          </cell>
          <cell r="C71" t="str">
            <v>Perda de Receita - Rod. SP 330 (Salles de Oliveria e Ituverava)</v>
          </cell>
          <cell r="G71">
            <v>-2624.3005277807911</v>
          </cell>
          <cell r="H71">
            <v>-10502.886701572124</v>
          </cell>
          <cell r="I71">
            <v>0.17370082893621805</v>
          </cell>
        </row>
        <row r="72">
          <cell r="B72" t="str">
            <v>FATOR 6</v>
          </cell>
          <cell r="C72" t="str">
            <v>Perda de Receita - Parcelamento do Reajuste Tarifário de Julho de 2003.</v>
          </cell>
          <cell r="G72">
            <v>-399.74066185194283</v>
          </cell>
          <cell r="H72">
            <v>-1599.8285398329601</v>
          </cell>
          <cell r="I72">
            <v>0.17684933954202317</v>
          </cell>
        </row>
        <row r="73">
          <cell r="B73" t="str">
            <v>FATOR 7</v>
          </cell>
          <cell r="C73" t="str">
            <v>Majoração do COFINS</v>
          </cell>
          <cell r="G73">
            <v>-2532.7644866627447</v>
          </cell>
          <cell r="H73">
            <v>-10136.544257634776</v>
          </cell>
          <cell r="I73">
            <v>0.17375266882072771</v>
          </cell>
        </row>
        <row r="74">
          <cell r="B74" t="str">
            <v>FATOR 8</v>
          </cell>
          <cell r="C74" t="str">
            <v>Majoração do PIS</v>
          </cell>
          <cell r="G74">
            <v>-76.355201902803415</v>
          </cell>
          <cell r="H74">
            <v>-305.58620332213559</v>
          </cell>
          <cell r="I74">
            <v>0.17731865679947265</v>
          </cell>
        </row>
        <row r="75">
          <cell r="B75" t="str">
            <v>FATOR 9</v>
          </cell>
          <cell r="C75" t="str">
            <v>Alteração do ISSQN</v>
          </cell>
          <cell r="G75">
            <v>2910.1898973679658</v>
          </cell>
          <cell r="H75">
            <v>11647.063455023888</v>
          </cell>
          <cell r="I75">
            <v>0.18175162333857517</v>
          </cell>
        </row>
        <row r="76">
          <cell r="B76" t="str">
            <v>FATOR 10</v>
          </cell>
          <cell r="C76" t="str">
            <v>4ª Adequação de Investimentos</v>
          </cell>
          <cell r="G76">
            <v>504.74300341849727</v>
          </cell>
          <cell r="H76">
            <v>2020.06535539535</v>
          </cell>
          <cell r="I76">
            <v>0.17816814986071636</v>
          </cell>
        </row>
        <row r="77">
          <cell r="B77" t="str">
            <v>FATOR 11</v>
          </cell>
          <cell r="C77" t="str">
            <v>5ª Adequação de Investimentos</v>
          </cell>
          <cell r="G77">
            <v>-615.50007412060336</v>
          </cell>
          <cell r="H77">
            <v>-2463.3335530228292</v>
          </cell>
          <cell r="I77">
            <v>0.17653263155895724</v>
          </cell>
        </row>
        <row r="78">
          <cell r="B78" t="str">
            <v>FATOR 12</v>
          </cell>
          <cell r="C78" t="str">
            <v>6ª Adequação - Investimentos</v>
          </cell>
          <cell r="G78">
            <v>-41.294014877559249</v>
          </cell>
          <cell r="H78">
            <v>-165.26550794043285</v>
          </cell>
          <cell r="I78">
            <v>0.17736956010188518</v>
          </cell>
        </row>
        <row r="79">
          <cell r="B79" t="str">
            <v>FATOR 13</v>
          </cell>
          <cell r="C79" t="str">
            <v>Compensação da CSLL e IR - Referente ao Resultado Negativo do Ano 1</v>
          </cell>
          <cell r="G79">
            <v>-168.42515927098086</v>
          </cell>
          <cell r="H79">
            <v>-674.06546879493408</v>
          </cell>
          <cell r="I79">
            <v>0.17718516474440044</v>
          </cell>
        </row>
        <row r="80">
          <cell r="B80" t="str">
            <v>FATOR 14</v>
          </cell>
          <cell r="C80">
            <v>0</v>
          </cell>
          <cell r="G80">
            <v>4.1688632533956627E-9</v>
          </cell>
          <cell r="H80">
            <v>1.6684483336132377E-8</v>
          </cell>
          <cell r="I80">
            <v>0.17742957902740991</v>
          </cell>
        </row>
        <row r="81">
          <cell r="B81" t="str">
            <v>FATOR 15</v>
          </cell>
          <cell r="C81">
            <v>0</v>
          </cell>
          <cell r="G81">
            <v>4.1688632533956627E-9</v>
          </cell>
          <cell r="H81">
            <v>1.6684483336132377E-8</v>
          </cell>
          <cell r="I81">
            <v>0.17742957902740991</v>
          </cell>
        </row>
        <row r="82">
          <cell r="B82" t="str">
            <v>TOTAL GERAL</v>
          </cell>
          <cell r="G82">
            <v>6336.2322889587558</v>
          </cell>
          <cell r="H82">
            <v>25358.654293322477</v>
          </cell>
          <cell r="I82">
            <v>0.18982213783124235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20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0.16659921324178484</v>
          </cell>
        </row>
        <row r="98">
          <cell r="B98" t="str">
            <v>TIR Resultante dos Desequilibrio no Contrato Original (ao ano)</v>
          </cell>
          <cell r="J98">
            <v>0.18982213783124235</v>
          </cell>
        </row>
        <row r="100">
          <cell r="B100" t="str">
            <v>Diferença entre a TIR Original x TIR Desequilibrios</v>
          </cell>
          <cell r="J100">
            <v>2.3222924589457516E-2</v>
          </cell>
        </row>
        <row r="102">
          <cell r="B102" t="str">
            <v>TIR Resultante das Alternativas Utilizadas para o Reequilibrio (ao ano)</v>
          </cell>
          <cell r="J102">
            <v>0.17620790554204696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4.1688632533956627E-9</v>
          </cell>
          <cell r="G136">
            <v>0.17742957902740991</v>
          </cell>
          <cell r="H136">
            <v>-53113.702610000008</v>
          </cell>
          <cell r="I136">
            <v>-38972.265699999989</v>
          </cell>
          <cell r="J136">
            <v>-9685.0957900000067</v>
          </cell>
          <cell r="K136">
            <v>-5331.7469350000028</v>
          </cell>
          <cell r="L136">
            <v>6939.1072899999999</v>
          </cell>
          <cell r="M136">
            <v>23846.519660000005</v>
          </cell>
          <cell r="N136">
            <v>28130.936645000002</v>
          </cell>
          <cell r="O136">
            <v>29179.350245000001</v>
          </cell>
          <cell r="P136">
            <v>32451.524010000001</v>
          </cell>
          <cell r="Q136">
            <v>7921.2669900000037</v>
          </cell>
          <cell r="R136">
            <v>34662.341165000005</v>
          </cell>
          <cell r="S136">
            <v>37055.540544999996</v>
          </cell>
          <cell r="T136">
            <v>37716.619440000009</v>
          </cell>
          <cell r="U136">
            <v>49728.537524999992</v>
          </cell>
          <cell r="V136">
            <v>50820.402954999998</v>
          </cell>
          <cell r="W136">
            <v>63172.189444999996</v>
          </cell>
          <cell r="X136">
            <v>70726.082170000009</v>
          </cell>
          <cell r="Y136">
            <v>45170.430209999991</v>
          </cell>
          <cell r="Z136">
            <v>88542.664919999996</v>
          </cell>
          <cell r="AA136">
            <v>97660.847844999997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33562.5</v>
          </cell>
          <cell r="I139">
            <v>1902.5299999999988</v>
          </cell>
          <cell r="J139">
            <v>-23560.2</v>
          </cell>
          <cell r="K139">
            <v>-3432.1239999999998</v>
          </cell>
          <cell r="L139">
            <v>-13711</v>
          </cell>
          <cell r="M139">
            <v>-218</v>
          </cell>
          <cell r="N139">
            <v>-945</v>
          </cell>
          <cell r="O139">
            <v>384</v>
          </cell>
          <cell r="P139">
            <v>-2109</v>
          </cell>
          <cell r="Q139">
            <v>11512</v>
          </cell>
          <cell r="R139">
            <v>-6571</v>
          </cell>
          <cell r="S139">
            <v>-4188</v>
          </cell>
          <cell r="T139">
            <v>-1086</v>
          </cell>
          <cell r="U139">
            <v>1443</v>
          </cell>
          <cell r="V139">
            <v>946</v>
          </cell>
          <cell r="W139">
            <v>-3897</v>
          </cell>
          <cell r="X139">
            <v>-6180</v>
          </cell>
          <cell r="Y139">
            <v>20862</v>
          </cell>
          <cell r="Z139">
            <v>-4880</v>
          </cell>
          <cell r="AA139">
            <v>-5256</v>
          </cell>
        </row>
        <row r="140">
          <cell r="B140" t="str">
            <v>Somatoria com Projeto Original</v>
          </cell>
          <cell r="F140">
            <v>7514.6823631986481</v>
          </cell>
          <cell r="G140">
            <v>0.19014348497107461</v>
          </cell>
          <cell r="H140">
            <v>-19551.202610000008</v>
          </cell>
          <cell r="I140">
            <v>-37069.73569999999</v>
          </cell>
          <cell r="J140">
            <v>-33245.295790000004</v>
          </cell>
          <cell r="K140">
            <v>-8763.8709350000026</v>
          </cell>
          <cell r="L140">
            <v>-6771.8927100000001</v>
          </cell>
          <cell r="M140">
            <v>23628.519660000005</v>
          </cell>
          <cell r="N140">
            <v>27185.936645000002</v>
          </cell>
          <cell r="O140">
            <v>29563.350245000001</v>
          </cell>
          <cell r="P140">
            <v>30342.524010000001</v>
          </cell>
          <cell r="Q140">
            <v>19433.266990000004</v>
          </cell>
          <cell r="R140">
            <v>28091.341165000005</v>
          </cell>
          <cell r="S140">
            <v>32867.540544999996</v>
          </cell>
          <cell r="T140">
            <v>36630.619440000009</v>
          </cell>
          <cell r="U140">
            <v>51171.537524999992</v>
          </cell>
          <cell r="V140">
            <v>51766.402954999998</v>
          </cell>
          <cell r="W140">
            <v>59275.189444999996</v>
          </cell>
          <cell r="X140">
            <v>64546.082170000009</v>
          </cell>
          <cell r="Y140">
            <v>66032.430209999991</v>
          </cell>
          <cell r="Z140">
            <v>83662.664919999996</v>
          </cell>
          <cell r="AA140">
            <v>92404.847844999997</v>
          </cell>
        </row>
        <row r="141">
          <cell r="B141" t="str">
            <v>2ª Adequação - Investimentos</v>
          </cell>
        </row>
        <row r="142">
          <cell r="B142" t="str">
            <v>Fluxo de Caixa do Fator</v>
          </cell>
          <cell r="H142">
            <v>-779</v>
          </cell>
          <cell r="I142">
            <v>21841.260000000002</v>
          </cell>
          <cell r="J142">
            <v>12229.47</v>
          </cell>
          <cell r="K142">
            <v>-11194.406000000003</v>
          </cell>
          <cell r="L142">
            <v>-23361.129999999997</v>
          </cell>
          <cell r="M142">
            <v>-10653</v>
          </cell>
          <cell r="N142">
            <v>-12811</v>
          </cell>
          <cell r="O142">
            <v>-4732</v>
          </cell>
          <cell r="P142">
            <v>2109</v>
          </cell>
          <cell r="Q142">
            <v>12773</v>
          </cell>
          <cell r="R142">
            <v>-660</v>
          </cell>
          <cell r="S142">
            <v>-16108</v>
          </cell>
          <cell r="T142">
            <v>5410</v>
          </cell>
          <cell r="U142">
            <v>1093</v>
          </cell>
          <cell r="V142">
            <v>-883</v>
          </cell>
          <cell r="W142">
            <v>3472</v>
          </cell>
          <cell r="X142">
            <v>4577</v>
          </cell>
          <cell r="Y142">
            <v>-859</v>
          </cell>
          <cell r="Z142">
            <v>-440</v>
          </cell>
          <cell r="AA142">
            <v>5256</v>
          </cell>
        </row>
        <row r="143">
          <cell r="B143" t="str">
            <v>Somatoria com Projeto Original</v>
          </cell>
          <cell r="F143">
            <v>-968.07551951358198</v>
          </cell>
          <cell r="G143">
            <v>0.17592080412206704</v>
          </cell>
          <cell r="H143">
            <v>-53892.702610000008</v>
          </cell>
          <cell r="I143">
            <v>-17131.005699999987</v>
          </cell>
          <cell r="J143">
            <v>2544.3742099999927</v>
          </cell>
          <cell r="K143">
            <v>-16526.152935000006</v>
          </cell>
          <cell r="L143">
            <v>-16422.022709999997</v>
          </cell>
          <cell r="M143">
            <v>13193.519660000005</v>
          </cell>
          <cell r="N143">
            <v>15319.936645000002</v>
          </cell>
          <cell r="O143">
            <v>24447.350245000001</v>
          </cell>
          <cell r="P143">
            <v>34560.524010000001</v>
          </cell>
          <cell r="Q143">
            <v>20694.266990000004</v>
          </cell>
          <cell r="R143">
            <v>34002.341165000005</v>
          </cell>
          <cell r="S143">
            <v>20947.540544999996</v>
          </cell>
          <cell r="T143">
            <v>43126.619440000009</v>
          </cell>
          <cell r="U143">
            <v>50821.537524999992</v>
          </cell>
          <cell r="V143">
            <v>49937.402954999998</v>
          </cell>
          <cell r="W143">
            <v>66644.189444999996</v>
          </cell>
          <cell r="X143">
            <v>75303.082170000009</v>
          </cell>
          <cell r="Y143">
            <v>44311.430209999991</v>
          </cell>
          <cell r="Z143">
            <v>88102.664919999996</v>
          </cell>
          <cell r="AA143">
            <v>102916.847845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-534.02199999999993</v>
          </cell>
          <cell r="I145">
            <v>-942.57294736842141</v>
          </cell>
          <cell r="J145">
            <v>3635.0597192982459</v>
          </cell>
          <cell r="K145">
            <v>17082.089901651187</v>
          </cell>
          <cell r="L145">
            <v>35762.644776651192</v>
          </cell>
          <cell r="M145">
            <v>-14761.459223348815</v>
          </cell>
          <cell r="N145">
            <v>-15943.200016205958</v>
          </cell>
          <cell r="O145">
            <v>-13832.850177744416</v>
          </cell>
          <cell r="P145">
            <v>-9527.8039277444168</v>
          </cell>
          <cell r="Q145">
            <v>-5605.8199277444173</v>
          </cell>
          <cell r="R145">
            <v>1228.3630722555822</v>
          </cell>
          <cell r="S145">
            <v>17330.216405588915</v>
          </cell>
          <cell r="T145">
            <v>4154.7664055889163</v>
          </cell>
          <cell r="U145">
            <v>-1165.8787372682266</v>
          </cell>
          <cell r="V145">
            <v>-4871.9107372682265</v>
          </cell>
          <cell r="W145">
            <v>1633.6652627317728</v>
          </cell>
          <cell r="X145">
            <v>-4051.9282372682273</v>
          </cell>
          <cell r="Y145">
            <v>3780.0357627317726</v>
          </cell>
          <cell r="Z145">
            <v>-2336.1872372682274</v>
          </cell>
          <cell r="AA145">
            <v>-4144.8072372682273</v>
          </cell>
        </row>
        <row r="146">
          <cell r="B146" t="str">
            <v>Somatoria com Projeto Original</v>
          </cell>
          <cell r="F146">
            <v>10540.102209628472</v>
          </cell>
          <cell r="G146">
            <v>0.19415551669029996</v>
          </cell>
          <cell r="H146">
            <v>-53647.724610000005</v>
          </cell>
          <cell r="I146">
            <v>-39914.838647368408</v>
          </cell>
          <cell r="J146">
            <v>-6050.0360707017608</v>
          </cell>
          <cell r="K146">
            <v>11750.342966651184</v>
          </cell>
          <cell r="L146">
            <v>42701.752066651192</v>
          </cell>
          <cell r="M146">
            <v>9085.0604366511907</v>
          </cell>
          <cell r="N146">
            <v>12187.736628794044</v>
          </cell>
          <cell r="O146">
            <v>15346.500067255585</v>
          </cell>
          <cell r="P146">
            <v>22923.720082255582</v>
          </cell>
          <cell r="Q146">
            <v>2315.4470622555864</v>
          </cell>
          <cell r="R146">
            <v>35890.704237255588</v>
          </cell>
          <cell r="S146">
            <v>54385.756950588911</v>
          </cell>
          <cell r="T146">
            <v>41871.385845588928</v>
          </cell>
          <cell r="U146">
            <v>48562.658787731765</v>
          </cell>
          <cell r="V146">
            <v>45948.492217731771</v>
          </cell>
          <cell r="W146">
            <v>64805.854707731771</v>
          </cell>
          <cell r="X146">
            <v>66674.153932731788</v>
          </cell>
          <cell r="Y146">
            <v>48950.465972731763</v>
          </cell>
          <cell r="Z146">
            <v>86206.477682731769</v>
          </cell>
          <cell r="AA146">
            <v>93516.040607731775</v>
          </cell>
        </row>
        <row r="147">
          <cell r="B147" t="str">
            <v>Perda de Receita - Rod. SP 322 (Sertãozinho e Pitangueiras)</v>
          </cell>
        </row>
        <row r="148">
          <cell r="B148" t="str">
            <v>Fluxo de Caixa do Fator</v>
          </cell>
          <cell r="H148">
            <v>-2872.6691704830919</v>
          </cell>
          <cell r="I148">
            <v>-2792.8034431599999</v>
          </cell>
          <cell r="J148">
            <v>-1454.9602635714521</v>
          </cell>
          <cell r="K148">
            <v>0</v>
          </cell>
          <cell r="L148">
            <v>-1317.5939985225002</v>
          </cell>
          <cell r="M148">
            <v>-1390.7927172525001</v>
          </cell>
          <cell r="N148">
            <v>-1464.1898868000001</v>
          </cell>
          <cell r="O148">
            <v>-1541.4791468150001</v>
          </cell>
          <cell r="P148">
            <v>-1622.8706216925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B149" t="str">
            <v>Somatoria com Projeto Original</v>
          </cell>
          <cell r="F149">
            <v>-7707.0295386821581</v>
          </cell>
          <cell r="G149">
            <v>0.16671352352911342</v>
          </cell>
          <cell r="H149">
            <v>-55986.371780483096</v>
          </cell>
          <cell r="I149">
            <v>-41765.069143159992</v>
          </cell>
          <cell r="J149">
            <v>-11140.056053571459</v>
          </cell>
          <cell r="K149">
            <v>-5331.7469350000028</v>
          </cell>
          <cell r="L149">
            <v>5621.5132914774995</v>
          </cell>
          <cell r="M149">
            <v>22455.726942747504</v>
          </cell>
          <cell r="N149">
            <v>26666.746758200003</v>
          </cell>
          <cell r="O149">
            <v>27637.871098185002</v>
          </cell>
          <cell r="P149">
            <v>30828.653388307503</v>
          </cell>
          <cell r="Q149">
            <v>7921.2669900000037</v>
          </cell>
          <cell r="R149">
            <v>34662.341165000005</v>
          </cell>
          <cell r="S149">
            <v>37055.540544999996</v>
          </cell>
          <cell r="T149">
            <v>37716.619440000009</v>
          </cell>
          <cell r="U149">
            <v>49728.537524999992</v>
          </cell>
          <cell r="V149">
            <v>50820.402954999998</v>
          </cell>
          <cell r="W149">
            <v>63172.189444999996</v>
          </cell>
          <cell r="X149">
            <v>70726.082170000009</v>
          </cell>
          <cell r="Y149">
            <v>45170.430209999991</v>
          </cell>
          <cell r="Z149">
            <v>88542.664919999996</v>
          </cell>
          <cell r="AA149">
            <v>97660.847844999997</v>
          </cell>
        </row>
        <row r="150">
          <cell r="B150" t="str">
            <v>Perda de Receita - Rod. SP 330 (Salles de Oliveria e Ituverava)</v>
          </cell>
        </row>
        <row r="151">
          <cell r="B151" t="str">
            <v>Fluxo de Caixa do Fator</v>
          </cell>
          <cell r="H151">
            <v>-3089.9290656712496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</row>
        <row r="152">
          <cell r="B152" t="str">
            <v>Somatoria com Projeto Original</v>
          </cell>
          <cell r="F152">
            <v>-2624.3005277807911</v>
          </cell>
          <cell r="G152">
            <v>0.17370082893621805</v>
          </cell>
          <cell r="H152">
            <v>-56203.631675671255</v>
          </cell>
          <cell r="I152">
            <v>-38972.265699999989</v>
          </cell>
          <cell r="J152">
            <v>-9685.0957900000067</v>
          </cell>
          <cell r="K152">
            <v>-5331.7469350000028</v>
          </cell>
          <cell r="L152">
            <v>6939.1072899999999</v>
          </cell>
          <cell r="M152">
            <v>23846.519660000005</v>
          </cell>
          <cell r="N152">
            <v>28130.936645000002</v>
          </cell>
          <cell r="O152">
            <v>29179.350245000001</v>
          </cell>
          <cell r="P152">
            <v>32451.524010000001</v>
          </cell>
          <cell r="Q152">
            <v>7921.2669900000037</v>
          </cell>
          <cell r="R152">
            <v>34662.341165000005</v>
          </cell>
          <cell r="S152">
            <v>37055.540544999996</v>
          </cell>
          <cell r="T152">
            <v>37716.619440000009</v>
          </cell>
          <cell r="U152">
            <v>49728.537524999992</v>
          </cell>
          <cell r="V152">
            <v>50820.402954999998</v>
          </cell>
          <cell r="W152">
            <v>63172.189444999996</v>
          </cell>
          <cell r="X152">
            <v>70726.082170000009</v>
          </cell>
          <cell r="Y152">
            <v>45170.430209999991</v>
          </cell>
          <cell r="Z152">
            <v>88542.664919999996</v>
          </cell>
          <cell r="AA152">
            <v>97660.847844999997</v>
          </cell>
        </row>
        <row r="153">
          <cell r="B153" t="str">
            <v>Perda de Receita - Parcelamento do Reajuste Tarifário de Julho de 2003.</v>
          </cell>
        </row>
        <row r="154">
          <cell r="B154" t="str">
            <v>Fluxo de Caixa do Fator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-1065.0940980534756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B155" t="str">
            <v>Somatoria com Projeto Original</v>
          </cell>
          <cell r="F155">
            <v>-399.74066185194283</v>
          </cell>
          <cell r="G155">
            <v>0.17684933954202317</v>
          </cell>
          <cell r="H155">
            <v>-53113.702610000008</v>
          </cell>
          <cell r="I155">
            <v>-38972.265699999989</v>
          </cell>
          <cell r="J155">
            <v>-9685.0957900000067</v>
          </cell>
          <cell r="K155">
            <v>-5331.7469350000028</v>
          </cell>
          <cell r="L155">
            <v>6939.1072899999999</v>
          </cell>
          <cell r="M155">
            <v>22781.425561946529</v>
          </cell>
          <cell r="N155">
            <v>28130.936645000002</v>
          </cell>
          <cell r="O155">
            <v>29179.350245000001</v>
          </cell>
          <cell r="P155">
            <v>32451.524010000001</v>
          </cell>
          <cell r="Q155">
            <v>7921.2669900000037</v>
          </cell>
          <cell r="R155">
            <v>34662.341165000005</v>
          </cell>
          <cell r="S155">
            <v>37055.540544999996</v>
          </cell>
          <cell r="T155">
            <v>37716.619440000009</v>
          </cell>
          <cell r="U155">
            <v>49728.537524999992</v>
          </cell>
          <cell r="V155">
            <v>50820.402954999998</v>
          </cell>
          <cell r="W155">
            <v>63172.189444999996</v>
          </cell>
          <cell r="X155">
            <v>70726.082170000009</v>
          </cell>
          <cell r="Y155">
            <v>45170.430209999991</v>
          </cell>
          <cell r="Z155">
            <v>88542.664919999996</v>
          </cell>
          <cell r="AA155">
            <v>97660.847844999997</v>
          </cell>
        </row>
        <row r="156">
          <cell r="B156" t="str">
            <v>Majoração do COFINS</v>
          </cell>
        </row>
        <row r="157">
          <cell r="B157" t="str">
            <v>Fluxo de Caixa do Fator</v>
          </cell>
          <cell r="H157">
            <v>-15.310528962736107</v>
          </cell>
          <cell r="I157">
            <v>-374.60230639999997</v>
          </cell>
          <cell r="J157">
            <v>-407.95346940602747</v>
          </cell>
          <cell r="K157">
            <v>-443.53999999999996</v>
          </cell>
          <cell r="L157">
            <v>-464.45096464999989</v>
          </cell>
          <cell r="M157">
            <v>-580.32642566684376</v>
          </cell>
          <cell r="N157">
            <v>-970.68879088184735</v>
          </cell>
          <cell r="O157">
            <v>-532.67715509999982</v>
          </cell>
          <cell r="P157">
            <v>-557.63492644999997</v>
          </cell>
          <cell r="Q157">
            <v>-602.07539999999995</v>
          </cell>
          <cell r="R157">
            <v>-629.64589999999998</v>
          </cell>
          <cell r="S157">
            <v>-658.0874</v>
          </cell>
          <cell r="T157">
            <v>-687.90910000000008</v>
          </cell>
          <cell r="U157">
            <v>-719.19810000000007</v>
          </cell>
          <cell r="V157">
            <v>-750.92930000000001</v>
          </cell>
          <cell r="W157">
            <v>-784.16800000000012</v>
          </cell>
          <cell r="X157">
            <v>-818.39160000000004</v>
          </cell>
          <cell r="Y157">
            <v>-854.22990000000004</v>
          </cell>
          <cell r="Z157">
            <v>-891.7432</v>
          </cell>
          <cell r="AA157">
            <v>-931.03199999999993</v>
          </cell>
        </row>
        <row r="158">
          <cell r="B158" t="str">
            <v>Somatoria com Projeto Original</v>
          </cell>
          <cell r="F158">
            <v>-2532.7644866627447</v>
          </cell>
          <cell r="G158">
            <v>0.17375266882072771</v>
          </cell>
          <cell r="H158">
            <v>-53129.013138962742</v>
          </cell>
          <cell r="I158">
            <v>-39346.868006399985</v>
          </cell>
          <cell r="J158">
            <v>-10093.049259406034</v>
          </cell>
          <cell r="K158">
            <v>-5775.2869350000028</v>
          </cell>
          <cell r="L158">
            <v>6474.6563253499999</v>
          </cell>
          <cell r="M158">
            <v>23266.193234333161</v>
          </cell>
          <cell r="N158">
            <v>27160.247854118155</v>
          </cell>
          <cell r="O158">
            <v>28646.673089900003</v>
          </cell>
          <cell r="P158">
            <v>31893.889083550002</v>
          </cell>
          <cell r="Q158">
            <v>7319.191590000004</v>
          </cell>
          <cell r="R158">
            <v>34032.695265000002</v>
          </cell>
          <cell r="S158">
            <v>36397.453144999999</v>
          </cell>
          <cell r="T158">
            <v>37028.710340000012</v>
          </cell>
          <cell r="U158">
            <v>49009.339424999991</v>
          </cell>
          <cell r="V158">
            <v>50069.473654999994</v>
          </cell>
          <cell r="W158">
            <v>62388.021444999998</v>
          </cell>
          <cell r="X158">
            <v>69907.690570000006</v>
          </cell>
          <cell r="Y158">
            <v>44316.200309999993</v>
          </cell>
          <cell r="Z158">
            <v>87650.921719999998</v>
          </cell>
          <cell r="AA158">
            <v>96729.81584499999</v>
          </cell>
        </row>
        <row r="159">
          <cell r="B159" t="str">
            <v>Majoração do PIS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-33.06881802103711</v>
          </cell>
          <cell r="M160">
            <v>-125.58409235085909</v>
          </cell>
          <cell r="N160">
            <v>-45.831791867488789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</row>
        <row r="161">
          <cell r="B161" t="str">
            <v>Somatoria com Projeto Original</v>
          </cell>
          <cell r="F161">
            <v>-76.355201902803415</v>
          </cell>
          <cell r="G161">
            <v>0.17731865679947265</v>
          </cell>
          <cell r="H161">
            <v>-53113.702610000008</v>
          </cell>
          <cell r="I161">
            <v>-38972.265699999989</v>
          </cell>
          <cell r="J161">
            <v>-9685.0957900000067</v>
          </cell>
          <cell r="K161">
            <v>-5331.7469350000028</v>
          </cell>
          <cell r="L161">
            <v>6906.0384719789627</v>
          </cell>
          <cell r="M161">
            <v>23720.935567649147</v>
          </cell>
          <cell r="N161">
            <v>28085.104853132514</v>
          </cell>
          <cell r="O161">
            <v>29179.350245000001</v>
          </cell>
          <cell r="P161">
            <v>32451.524010000001</v>
          </cell>
          <cell r="Q161">
            <v>7921.2669900000037</v>
          </cell>
          <cell r="R161">
            <v>34662.341165000005</v>
          </cell>
          <cell r="S161">
            <v>37055.540544999996</v>
          </cell>
          <cell r="T161">
            <v>37716.619440000009</v>
          </cell>
          <cell r="U161">
            <v>49728.537524999992</v>
          </cell>
          <cell r="V161">
            <v>50820.402954999998</v>
          </cell>
          <cell r="W161">
            <v>63172.189444999996</v>
          </cell>
          <cell r="X161">
            <v>70726.082170000009</v>
          </cell>
          <cell r="Y161">
            <v>45170.430209999991</v>
          </cell>
          <cell r="Z161">
            <v>88542.664919999996</v>
          </cell>
          <cell r="AA161">
            <v>97660.847844999997</v>
          </cell>
        </row>
        <row r="162">
          <cell r="B162" t="str">
            <v>Alteração do ISSQN</v>
          </cell>
        </row>
        <row r="163">
          <cell r="B163" t="str">
            <v>Fluxo de Caixa do Fator</v>
          </cell>
          <cell r="H163">
            <v>918.6317377641667</v>
          </cell>
          <cell r="I163">
            <v>1808.3948866949333</v>
          </cell>
          <cell r="J163">
            <v>1347.562029271244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</row>
        <row r="164">
          <cell r="B164" t="str">
            <v>Somatoria com Projeto Original</v>
          </cell>
          <cell r="F164">
            <v>2910.1898973679658</v>
          </cell>
          <cell r="G164">
            <v>0.18175162333857517</v>
          </cell>
          <cell r="H164">
            <v>-52195.070872235839</v>
          </cell>
          <cell r="I164">
            <v>-37163.870813305053</v>
          </cell>
          <cell r="J164">
            <v>-8337.533760728762</v>
          </cell>
          <cell r="K164">
            <v>-5331.7469350000028</v>
          </cell>
          <cell r="L164">
            <v>6939.1072899999999</v>
          </cell>
          <cell r="M164">
            <v>23846.519660000005</v>
          </cell>
          <cell r="N164">
            <v>28130.936645000002</v>
          </cell>
          <cell r="O164">
            <v>29179.350245000001</v>
          </cell>
          <cell r="P164">
            <v>32451.524010000001</v>
          </cell>
          <cell r="Q164">
            <v>7921.2669900000037</v>
          </cell>
          <cell r="R164">
            <v>34662.341165000005</v>
          </cell>
          <cell r="S164">
            <v>37055.540544999996</v>
          </cell>
          <cell r="T164">
            <v>37716.619440000009</v>
          </cell>
          <cell r="U164">
            <v>49728.537524999992</v>
          </cell>
          <cell r="V164">
            <v>50820.402954999998</v>
          </cell>
          <cell r="W164">
            <v>63172.189444999996</v>
          </cell>
          <cell r="X164">
            <v>70726.082170000009</v>
          </cell>
          <cell r="Y164">
            <v>45170.430209999991</v>
          </cell>
          <cell r="Z164">
            <v>88542.664919999996</v>
          </cell>
          <cell r="AA164">
            <v>97660.847844999997</v>
          </cell>
        </row>
        <row r="165">
          <cell r="B165" t="str">
            <v>4ª Adequação de Investimentos</v>
          </cell>
        </row>
        <row r="166">
          <cell r="B166" t="str">
            <v>Fluxo de Caixa do Fator</v>
          </cell>
          <cell r="H166">
            <v>0</v>
          </cell>
          <cell r="I166">
            <v>-7.6421052631667407E-3</v>
          </cell>
          <cell r="J166">
            <v>-8.7421052633908404E-3</v>
          </cell>
          <cell r="K166">
            <v>279.33569907120733</v>
          </cell>
          <cell r="L166">
            <v>-5.5320321787929423</v>
          </cell>
          <cell r="M166">
            <v>2872.3120678212072</v>
          </cell>
          <cell r="N166">
            <v>3816.0038106783504</v>
          </cell>
          <cell r="O166">
            <v>-1638.0398816293427</v>
          </cell>
          <cell r="P166">
            <v>-6990.8988566293428</v>
          </cell>
          <cell r="Q166">
            <v>-2033.8975566293418</v>
          </cell>
          <cell r="R166">
            <v>1927.3488633706581</v>
          </cell>
          <cell r="S166">
            <v>3897.8155300373232</v>
          </cell>
          <cell r="T166">
            <v>-395.84910746267633</v>
          </cell>
          <cell r="U166">
            <v>-1639.4801217483907</v>
          </cell>
          <cell r="V166">
            <v>219.73487825160936</v>
          </cell>
          <cell r="W166">
            <v>-417.00772174838983</v>
          </cell>
          <cell r="X166">
            <v>-1690.226421748391</v>
          </cell>
          <cell r="Y166">
            <v>-366.90442174838921</v>
          </cell>
          <cell r="Z166">
            <v>-807.29452174838957</v>
          </cell>
          <cell r="AA166">
            <v>870.24547825160926</v>
          </cell>
        </row>
        <row r="167">
          <cell r="B167" t="str">
            <v>Somatoria com Projeto Original</v>
          </cell>
          <cell r="F167">
            <v>504.74300341849727</v>
          </cell>
          <cell r="G167">
            <v>0.17816814986071636</v>
          </cell>
          <cell r="H167">
            <v>-53113.702610000008</v>
          </cell>
          <cell r="I167">
            <v>-38972.273342105254</v>
          </cell>
          <cell r="J167">
            <v>-9685.1045321052698</v>
          </cell>
          <cell r="K167">
            <v>-5052.4112359287956</v>
          </cell>
          <cell r="L167">
            <v>6933.5752578212068</v>
          </cell>
          <cell r="M167">
            <v>26718.831727821213</v>
          </cell>
          <cell r="N167">
            <v>31946.940455678352</v>
          </cell>
          <cell r="O167">
            <v>27541.31036337066</v>
          </cell>
          <cell r="P167">
            <v>25460.62515337066</v>
          </cell>
          <cell r="Q167">
            <v>5887.3694333706617</v>
          </cell>
          <cell r="R167">
            <v>36589.690028370664</v>
          </cell>
          <cell r="S167">
            <v>40953.356075037322</v>
          </cell>
          <cell r="T167">
            <v>37320.77033253733</v>
          </cell>
          <cell r="U167">
            <v>48089.057403251601</v>
          </cell>
          <cell r="V167">
            <v>51040.137833251611</v>
          </cell>
          <cell r="W167">
            <v>62755.181723251604</v>
          </cell>
          <cell r="X167">
            <v>69035.855748251619</v>
          </cell>
          <cell r="Y167">
            <v>44803.525788251602</v>
          </cell>
          <cell r="Z167">
            <v>87735.370398251602</v>
          </cell>
          <cell r="AA167">
            <v>98531.093323251611</v>
          </cell>
        </row>
        <row r="168">
          <cell r="B168" t="str">
            <v>5ª Adequação de Investimentos</v>
          </cell>
        </row>
        <row r="169">
          <cell r="B169" t="str">
            <v>Fluxo de Caixa do Fator</v>
          </cell>
          <cell r="H169">
            <v>0</v>
          </cell>
          <cell r="I169">
            <v>151.75762105263178</v>
          </cell>
          <cell r="J169">
            <v>-2.6823789473682247</v>
          </cell>
          <cell r="K169">
            <v>225.46127987616094</v>
          </cell>
          <cell r="L169">
            <v>-7.1987201238387568</v>
          </cell>
          <cell r="M169">
            <v>-7.1987201238387568</v>
          </cell>
          <cell r="N169">
            <v>38.302851304730993</v>
          </cell>
          <cell r="O169">
            <v>1958.4572051508867</v>
          </cell>
          <cell r="P169">
            <v>-3097.4766448491137</v>
          </cell>
          <cell r="Q169">
            <v>-4320.1963448491142</v>
          </cell>
          <cell r="R169">
            <v>160.8136551508868</v>
          </cell>
          <cell r="S169">
            <v>160.8136551508868</v>
          </cell>
          <cell r="T169">
            <v>160.8136551508868</v>
          </cell>
          <cell r="U169">
            <v>160.8136551508868</v>
          </cell>
          <cell r="V169">
            <v>674.89365515088764</v>
          </cell>
          <cell r="W169">
            <v>130.89365515088761</v>
          </cell>
          <cell r="X169">
            <v>130.8936551508888</v>
          </cell>
          <cell r="Y169">
            <v>130.89365515088642</v>
          </cell>
          <cell r="Z169">
            <v>130.89365515088761</v>
          </cell>
          <cell r="AA169">
            <v>130.89365515088642</v>
          </cell>
        </row>
        <row r="170">
          <cell r="B170" t="str">
            <v>Somatoria com Projeto Original</v>
          </cell>
          <cell r="F170">
            <v>-615.50007412060336</v>
          </cell>
          <cell r="G170">
            <v>0.17653263155895724</v>
          </cell>
          <cell r="H170">
            <v>-53113.702610000008</v>
          </cell>
          <cell r="I170">
            <v>-38820.508078947358</v>
          </cell>
          <cell r="J170">
            <v>-9687.7781689473741</v>
          </cell>
          <cell r="K170">
            <v>-5106.2856551238419</v>
          </cell>
          <cell r="L170">
            <v>6931.908569876161</v>
          </cell>
          <cell r="M170">
            <v>23839.320939876168</v>
          </cell>
          <cell r="N170">
            <v>28169.239496304734</v>
          </cell>
          <cell r="O170">
            <v>31137.807450150889</v>
          </cell>
          <cell r="P170">
            <v>29354.047365150887</v>
          </cell>
          <cell r="Q170">
            <v>3601.0706451508895</v>
          </cell>
          <cell r="R170">
            <v>34823.154820150892</v>
          </cell>
          <cell r="S170">
            <v>37216.354200150883</v>
          </cell>
          <cell r="T170">
            <v>37877.433095150896</v>
          </cell>
          <cell r="U170">
            <v>49889.351180150879</v>
          </cell>
          <cell r="V170">
            <v>51495.296610150886</v>
          </cell>
          <cell r="W170">
            <v>63303.083100150885</v>
          </cell>
          <cell r="X170">
            <v>70856.975825150905</v>
          </cell>
          <cell r="Y170">
            <v>45301.32386515088</v>
          </cell>
          <cell r="Z170">
            <v>88673.558575150877</v>
          </cell>
          <cell r="AA170">
            <v>97791.741500150878</v>
          </cell>
        </row>
        <row r="171">
          <cell r="B171" t="str">
            <v>6ª Adequação - Investimentos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3.6666666654127766E-4</v>
          </cell>
          <cell r="K172">
            <v>1.7254901970773062E-4</v>
          </cell>
          <cell r="L172">
            <v>1.7254901940759736E-4</v>
          </cell>
          <cell r="M172">
            <v>1.7254902000786389E-4</v>
          </cell>
          <cell r="N172">
            <v>1.7254901940759736E-4</v>
          </cell>
          <cell r="O172">
            <v>1.7254901940759736E-4</v>
          </cell>
          <cell r="P172">
            <v>-14.402552450981311</v>
          </cell>
          <cell r="Q172">
            <v>1008.4993475490199</v>
          </cell>
          <cell r="R172">
            <v>-1500.6106524509801</v>
          </cell>
          <cell r="S172">
            <v>19.389347549019913</v>
          </cell>
          <cell r="T172">
            <v>19.389347549018712</v>
          </cell>
          <cell r="U172">
            <v>19.389347549019913</v>
          </cell>
          <cell r="V172">
            <v>19.389347549018712</v>
          </cell>
          <cell r="W172">
            <v>19.389347549018712</v>
          </cell>
          <cell r="X172">
            <v>19.389347549018712</v>
          </cell>
          <cell r="Y172">
            <v>19.389347549018712</v>
          </cell>
          <cell r="Z172">
            <v>19.389347549018712</v>
          </cell>
          <cell r="AA172">
            <v>19.389347549018712</v>
          </cell>
        </row>
        <row r="173">
          <cell r="B173" t="str">
            <v>Somatoria com Projeto Original</v>
          </cell>
          <cell r="F173">
            <v>-41.294014877559249</v>
          </cell>
          <cell r="G173">
            <v>0.17736956010188518</v>
          </cell>
          <cell r="H173">
            <v>-53113.702610000008</v>
          </cell>
          <cell r="I173">
            <v>-38972.265699999989</v>
          </cell>
          <cell r="J173">
            <v>-9685.0954233333396</v>
          </cell>
          <cell r="K173">
            <v>-5331.7467624509827</v>
          </cell>
          <cell r="L173">
            <v>6939.1074625490191</v>
          </cell>
          <cell r="M173">
            <v>23846.519832549024</v>
          </cell>
          <cell r="N173">
            <v>28130.93681754902</v>
          </cell>
          <cell r="O173">
            <v>29179.35041754902</v>
          </cell>
          <cell r="P173">
            <v>32437.121457549019</v>
          </cell>
          <cell r="Q173">
            <v>8929.7663375490229</v>
          </cell>
          <cell r="R173">
            <v>33161.730512549024</v>
          </cell>
          <cell r="S173">
            <v>37074.929892549015</v>
          </cell>
          <cell r="T173">
            <v>37736.008787549028</v>
          </cell>
          <cell r="U173">
            <v>49747.926872549011</v>
          </cell>
          <cell r="V173">
            <v>50839.792302549016</v>
          </cell>
          <cell r="W173">
            <v>63191.578792549015</v>
          </cell>
          <cell r="X173">
            <v>70745.471517549027</v>
          </cell>
          <cell r="Y173">
            <v>45189.81955754901</v>
          </cell>
          <cell r="Z173">
            <v>88562.054267549014</v>
          </cell>
          <cell r="AA173">
            <v>97680.237192549015</v>
          </cell>
        </row>
        <row r="174">
          <cell r="B174" t="str">
            <v>Compensação da CSLL e IR - Referente ao Resultado Negativo do Ano 1</v>
          </cell>
        </row>
        <row r="175">
          <cell r="B175" t="str">
            <v>Fluxo de Caixa do Fator</v>
          </cell>
          <cell r="H175">
            <v>0</v>
          </cell>
          <cell r="I175">
            <v>-233.49460496486574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-168.42515927098086</v>
          </cell>
          <cell r="G176">
            <v>0.17718516474440044</v>
          </cell>
          <cell r="H176">
            <v>-53113.702610000008</v>
          </cell>
          <cell r="I176">
            <v>-39205.760304964853</v>
          </cell>
          <cell r="J176">
            <v>-9685.0957900000067</v>
          </cell>
          <cell r="K176">
            <v>-5331.7469350000028</v>
          </cell>
          <cell r="L176">
            <v>6939.1072899999999</v>
          </cell>
          <cell r="M176">
            <v>23846.519660000005</v>
          </cell>
          <cell r="N176">
            <v>28130.936645000002</v>
          </cell>
          <cell r="O176">
            <v>29179.350245000001</v>
          </cell>
          <cell r="P176">
            <v>32451.524010000001</v>
          </cell>
          <cell r="Q176">
            <v>7921.2669900000037</v>
          </cell>
          <cell r="R176">
            <v>34662.341165000005</v>
          </cell>
          <cell r="S176">
            <v>37055.540544999996</v>
          </cell>
          <cell r="T176">
            <v>37716.619440000009</v>
          </cell>
          <cell r="U176">
            <v>49728.537524999992</v>
          </cell>
          <cell r="V176">
            <v>50820.402954999998</v>
          </cell>
          <cell r="W176">
            <v>63172.189444999996</v>
          </cell>
          <cell r="X176">
            <v>70726.082170000009</v>
          </cell>
          <cell r="Y176">
            <v>45170.430209999991</v>
          </cell>
          <cell r="Z176">
            <v>88542.664919999996</v>
          </cell>
          <cell r="AA176">
            <v>97660.847844999997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4.1688632533956627E-9</v>
          </cell>
          <cell r="G179">
            <v>0.17742957902740991</v>
          </cell>
          <cell r="H179">
            <v>-53113.702610000008</v>
          </cell>
          <cell r="I179">
            <v>-38972.265699999989</v>
          </cell>
          <cell r="J179">
            <v>-9685.0957900000067</v>
          </cell>
          <cell r="K179">
            <v>-5331.7469350000028</v>
          </cell>
          <cell r="L179">
            <v>6939.1072899999999</v>
          </cell>
          <cell r="M179">
            <v>23846.519660000005</v>
          </cell>
          <cell r="N179">
            <v>28130.936645000002</v>
          </cell>
          <cell r="O179">
            <v>29179.350245000001</v>
          </cell>
          <cell r="P179">
            <v>32451.524010000001</v>
          </cell>
          <cell r="Q179">
            <v>7921.2669900000037</v>
          </cell>
          <cell r="R179">
            <v>34662.341165000005</v>
          </cell>
          <cell r="S179">
            <v>37055.540544999996</v>
          </cell>
          <cell r="T179">
            <v>37716.619440000009</v>
          </cell>
          <cell r="U179">
            <v>49728.537524999992</v>
          </cell>
          <cell r="V179">
            <v>50820.402954999998</v>
          </cell>
          <cell r="W179">
            <v>63172.189444999996</v>
          </cell>
          <cell r="X179">
            <v>70726.082170000009</v>
          </cell>
          <cell r="Y179">
            <v>45170.430209999991</v>
          </cell>
          <cell r="Z179">
            <v>88542.664919999996</v>
          </cell>
          <cell r="AA179">
            <v>97660.847844999997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4.1688632533956627E-9</v>
          </cell>
          <cell r="G182">
            <v>0.17742957902740991</v>
          </cell>
          <cell r="H182">
            <v>-53113.702610000008</v>
          </cell>
          <cell r="I182">
            <v>-38972.265699999989</v>
          </cell>
          <cell r="J182">
            <v>-9685.0957900000067</v>
          </cell>
          <cell r="K182">
            <v>-5331.7469350000028</v>
          </cell>
          <cell r="L182">
            <v>6939.1072899999999</v>
          </cell>
          <cell r="M182">
            <v>23846.519660000005</v>
          </cell>
          <cell r="N182">
            <v>28130.936645000002</v>
          </cell>
          <cell r="O182">
            <v>29179.350245000001</v>
          </cell>
          <cell r="P182">
            <v>32451.524010000001</v>
          </cell>
          <cell r="Q182">
            <v>7921.2669900000037</v>
          </cell>
          <cell r="R182">
            <v>34662.341165000005</v>
          </cell>
          <cell r="S182">
            <v>37055.540544999996</v>
          </cell>
          <cell r="T182">
            <v>37716.619440000009</v>
          </cell>
          <cell r="U182">
            <v>49728.537524999992</v>
          </cell>
          <cell r="V182">
            <v>50820.402954999998</v>
          </cell>
          <cell r="W182">
            <v>63172.189444999996</v>
          </cell>
          <cell r="X182">
            <v>70726.082170000009</v>
          </cell>
          <cell r="Y182">
            <v>45170.430209999991</v>
          </cell>
          <cell r="Z182">
            <v>88542.664919999996</v>
          </cell>
          <cell r="AA182">
            <v>97660.847844999997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27190.20097264709</v>
          </cell>
          <cell r="I184">
            <v>21360.461563749017</v>
          </cell>
          <cell r="J184">
            <v>-8213.7127387939545</v>
          </cell>
          <cell r="K184">
            <v>2516.8170531475721</v>
          </cell>
          <cell r="L184">
            <v>-3137.329584295956</v>
          </cell>
          <cell r="M184">
            <v>-25929.143036426107</v>
          </cell>
          <cell r="N184">
            <v>-28325.603651223188</v>
          </cell>
          <cell r="O184">
            <v>-19934.588983588852</v>
          </cell>
          <cell r="P184">
            <v>-21811.087529816356</v>
          </cell>
          <cell r="Q184">
            <v>12731.510118326143</v>
          </cell>
          <cell r="R184">
            <v>-6044.7309616738512</v>
          </cell>
          <cell r="S184">
            <v>454.14753832614531</v>
          </cell>
          <cell r="T184">
            <v>7575.2112008261456</v>
          </cell>
          <cell r="U184">
            <v>-808.35395631671065</v>
          </cell>
          <cell r="V184">
            <v>-4645.8221563167108</v>
          </cell>
          <cell r="W184">
            <v>157.7725436832892</v>
          </cell>
          <cell r="X184">
            <v>-8013.2632563167108</v>
          </cell>
          <cell r="Y184">
            <v>22712.184443683287</v>
          </cell>
          <cell r="Z184">
            <v>-9204.9419563167121</v>
          </cell>
          <cell r="AA184">
            <v>-4055.3107563167127</v>
          </cell>
        </row>
        <row r="185">
          <cell r="B185" t="str">
            <v>Somatoria com Projeto Original</v>
          </cell>
          <cell r="F185">
            <v>6336.2322889004354</v>
          </cell>
          <cell r="G185">
            <v>0.18982213783124235</v>
          </cell>
          <cell r="H185">
            <v>-25923.501637352918</v>
          </cell>
          <cell r="I185">
            <v>-17611.804136250972</v>
          </cell>
          <cell r="J185">
            <v>-17898.808528793961</v>
          </cell>
          <cell r="K185">
            <v>-2814.9298818524308</v>
          </cell>
          <cell r="L185">
            <v>3801.7777057040439</v>
          </cell>
          <cell r="M185">
            <v>-2082.6233764261015</v>
          </cell>
          <cell r="N185">
            <v>-194.66700622318604</v>
          </cell>
          <cell r="O185">
            <v>9244.7612614111495</v>
          </cell>
          <cell r="P185">
            <v>10640.436480183645</v>
          </cell>
          <cell r="Q185">
            <v>20652.777108326147</v>
          </cell>
          <cell r="R185">
            <v>28617.610203326156</v>
          </cell>
          <cell r="S185">
            <v>37509.688083326138</v>
          </cell>
          <cell r="T185">
            <v>45291.830640826156</v>
          </cell>
          <cell r="U185">
            <v>48920.183568683278</v>
          </cell>
          <cell r="V185">
            <v>46174.580798683288</v>
          </cell>
          <cell r="W185">
            <v>63329.961988683288</v>
          </cell>
          <cell r="X185">
            <v>62712.818913683295</v>
          </cell>
          <cell r="Y185">
            <v>67882.614653683282</v>
          </cell>
          <cell r="Z185">
            <v>79337.722963683278</v>
          </cell>
          <cell r="AA185">
            <v>93605.537088683282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27421.842918333336</v>
          </cell>
          <cell r="H191">
            <v>55910.792000000001</v>
          </cell>
          <cell r="I191">
            <v>60888.577523287669</v>
          </cell>
          <cell r="J191">
            <v>66200</v>
          </cell>
          <cell r="K191">
            <v>69321.039499999999</v>
          </cell>
          <cell r="L191">
            <v>70408.848765550327</v>
          </cell>
          <cell r="M191">
            <v>75958.16</v>
          </cell>
          <cell r="N191">
            <v>79504.053</v>
          </cell>
          <cell r="O191">
            <v>83229.093500000003</v>
          </cell>
          <cell r="P191">
            <v>89862</v>
          </cell>
          <cell r="Q191">
            <v>93977</v>
          </cell>
          <cell r="R191">
            <v>98222</v>
          </cell>
          <cell r="S191">
            <v>102673</v>
          </cell>
          <cell r="T191">
            <v>107343</v>
          </cell>
          <cell r="U191">
            <v>112079</v>
          </cell>
          <cell r="V191">
            <v>117040</v>
          </cell>
          <cell r="W191">
            <v>122148</v>
          </cell>
          <cell r="X191">
            <v>127497</v>
          </cell>
          <cell r="Y191">
            <v>133096</v>
          </cell>
          <cell r="Z191">
            <v>138960</v>
          </cell>
          <cell r="AA191">
            <v>1831739.4072071714</v>
          </cell>
        </row>
        <row r="192">
          <cell r="B192" t="str">
            <v>1.1 - Operacionais    (1.1.1 + 1.1.2)</v>
          </cell>
          <cell r="G192">
            <v>27421.842918333336</v>
          </cell>
          <cell r="H192">
            <v>55910.792000000001</v>
          </cell>
          <cell r="I192">
            <v>60888.577523287669</v>
          </cell>
          <cell r="J192">
            <v>66200</v>
          </cell>
          <cell r="K192">
            <v>69321.039499999999</v>
          </cell>
          <cell r="L192">
            <v>70408.848765550327</v>
          </cell>
          <cell r="M192">
            <v>75958.16</v>
          </cell>
          <cell r="N192">
            <v>79504.053</v>
          </cell>
          <cell r="O192">
            <v>83229.093500000003</v>
          </cell>
          <cell r="P192">
            <v>89862</v>
          </cell>
          <cell r="Q192">
            <v>93977</v>
          </cell>
          <cell r="R192">
            <v>98222</v>
          </cell>
          <cell r="S192">
            <v>102673</v>
          </cell>
          <cell r="T192">
            <v>107343</v>
          </cell>
          <cell r="U192">
            <v>112079</v>
          </cell>
          <cell r="V192">
            <v>117040</v>
          </cell>
          <cell r="W192">
            <v>122148</v>
          </cell>
          <cell r="X192">
            <v>127497</v>
          </cell>
          <cell r="Y192">
            <v>133096</v>
          </cell>
          <cell r="Z192">
            <v>138960</v>
          </cell>
          <cell r="AA192">
            <v>1831739.4072071714</v>
          </cell>
        </row>
        <row r="193">
          <cell r="B193" t="str">
            <v>1.1.1 - Receitas de  Pedágios    (Transp. Qd.2.1.1.2)</v>
          </cell>
          <cell r="G193">
            <v>27421.842918333336</v>
          </cell>
          <cell r="H193">
            <v>55910.792000000001</v>
          </cell>
          <cell r="I193">
            <v>60888.577523287669</v>
          </cell>
          <cell r="J193">
            <v>66200</v>
          </cell>
          <cell r="K193">
            <v>69321.039499999999</v>
          </cell>
          <cell r="L193">
            <v>70408.848765550327</v>
          </cell>
          <cell r="M193">
            <v>75958.16</v>
          </cell>
          <cell r="N193">
            <v>79504.053</v>
          </cell>
          <cell r="O193">
            <v>83229.093500000003</v>
          </cell>
          <cell r="P193">
            <v>89862</v>
          </cell>
          <cell r="Q193">
            <v>93977</v>
          </cell>
          <cell r="R193">
            <v>98222</v>
          </cell>
          <cell r="S193">
            <v>102673</v>
          </cell>
          <cell r="T193">
            <v>107343</v>
          </cell>
          <cell r="U193">
            <v>112079</v>
          </cell>
          <cell r="V193">
            <v>117040</v>
          </cell>
          <cell r="W193">
            <v>122148</v>
          </cell>
          <cell r="X193">
            <v>127497</v>
          </cell>
          <cell r="Y193">
            <v>133096</v>
          </cell>
          <cell r="Z193">
            <v>138960</v>
          </cell>
          <cell r="AA193">
            <v>1831739.4072071714</v>
          </cell>
        </row>
        <row r="194">
          <cell r="B194" t="str">
            <v>1.1.2 - Outras Receitas Operacionais    (calculado 2.1.2.)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</row>
        <row r="195">
          <cell r="B195" t="str">
            <v>2 -  DEDUÇÕES DA RECEITA    (2.1)</v>
          </cell>
          <cell r="G195">
            <v>749.53037310111108</v>
          </cell>
          <cell r="H195">
            <v>2137.1866621866666</v>
          </cell>
          <cell r="I195">
            <v>3255.575344911781</v>
          </cell>
          <cell r="J195">
            <v>5726.3</v>
          </cell>
          <cell r="K195">
            <v>6045.626361557519</v>
          </cell>
          <cell r="L195">
            <v>6439.8747186507253</v>
          </cell>
          <cell r="M195">
            <v>7327.9941396258746</v>
          </cell>
          <cell r="N195">
            <v>6877.1005845</v>
          </cell>
          <cell r="O195">
            <v>7199.3165877499996</v>
          </cell>
          <cell r="P195">
            <v>7773.063000000001</v>
          </cell>
          <cell r="Q195">
            <v>8129.0105000000003</v>
          </cell>
          <cell r="R195">
            <v>8496.2029999999995</v>
          </cell>
          <cell r="S195">
            <v>8881.2145</v>
          </cell>
          <cell r="T195">
            <v>9285.1695</v>
          </cell>
          <cell r="U195">
            <v>9694.8335000000006</v>
          </cell>
          <cell r="V195">
            <v>10123.960000000001</v>
          </cell>
          <cell r="W195">
            <v>10565.802</v>
          </cell>
          <cell r="X195">
            <v>11028.4905</v>
          </cell>
          <cell r="Y195">
            <v>11512.804</v>
          </cell>
          <cell r="Z195">
            <v>12020.039999999999</v>
          </cell>
          <cell r="AA195">
            <v>153269.09527228368</v>
          </cell>
        </row>
        <row r="196">
          <cell r="B196" t="str">
            <v>2.1 - Tributos sobre Faturamento    (2.1.1+ .... + 2.1.4)</v>
          </cell>
          <cell r="G196">
            <v>749.53037310111108</v>
          </cell>
          <cell r="H196">
            <v>2137.1866621866666</v>
          </cell>
          <cell r="I196">
            <v>3255.575344911781</v>
          </cell>
          <cell r="J196">
            <v>5726.3</v>
          </cell>
          <cell r="K196">
            <v>6045.626361557519</v>
          </cell>
          <cell r="L196">
            <v>6439.8747186507253</v>
          </cell>
          <cell r="M196">
            <v>7327.9941396258746</v>
          </cell>
          <cell r="N196">
            <v>6877.1005845</v>
          </cell>
          <cell r="O196">
            <v>7199.3165877499996</v>
          </cell>
          <cell r="P196">
            <v>7773.063000000001</v>
          </cell>
          <cell r="Q196">
            <v>8129.0105000000003</v>
          </cell>
          <cell r="R196">
            <v>8496.2029999999995</v>
          </cell>
          <cell r="S196">
            <v>8881.2145</v>
          </cell>
          <cell r="T196">
            <v>9285.1695</v>
          </cell>
          <cell r="U196">
            <v>9694.8335000000006</v>
          </cell>
          <cell r="V196">
            <v>10123.960000000001</v>
          </cell>
          <cell r="W196">
            <v>10565.802</v>
          </cell>
          <cell r="X196">
            <v>11028.4905</v>
          </cell>
          <cell r="Y196">
            <v>11512.804</v>
          </cell>
          <cell r="Z196">
            <v>12020.039999999999</v>
          </cell>
          <cell r="AA196">
            <v>153269.09527228368</v>
          </cell>
        </row>
        <row r="197">
          <cell r="B197" t="str">
            <v>2.1.1 - I.S.S    (transp. Qd  1.3.)</v>
          </cell>
          <cell r="G197">
            <v>0</v>
          </cell>
          <cell r="H197">
            <v>96.442754186666662</v>
          </cell>
          <cell r="I197">
            <v>1033.1422653117809</v>
          </cell>
          <cell r="J197">
            <v>3310</v>
          </cell>
          <cell r="K197">
            <v>3466.0519750000003</v>
          </cell>
          <cell r="L197">
            <v>3520.4424382775173</v>
          </cell>
          <cell r="M197">
            <v>3797.9080000000004</v>
          </cell>
          <cell r="N197">
            <v>3975.2026499999997</v>
          </cell>
          <cell r="O197">
            <v>4161.454675</v>
          </cell>
          <cell r="P197">
            <v>4493.1000000000004</v>
          </cell>
          <cell r="Q197">
            <v>4698.8500000000004</v>
          </cell>
          <cell r="R197">
            <v>4911.1000000000004</v>
          </cell>
          <cell r="S197">
            <v>5133.6500000000005</v>
          </cell>
          <cell r="T197">
            <v>5367.1500000000005</v>
          </cell>
          <cell r="U197">
            <v>5603.9500000000007</v>
          </cell>
          <cell r="V197">
            <v>5852</v>
          </cell>
          <cell r="W197">
            <v>6107.4000000000005</v>
          </cell>
          <cell r="X197">
            <v>6374.85</v>
          </cell>
          <cell r="Y197">
            <v>6654.8</v>
          </cell>
          <cell r="Z197">
            <v>6948</v>
          </cell>
          <cell r="AA197">
            <v>85505.494757775974</v>
          </cell>
        </row>
        <row r="198">
          <cell r="B198" t="str">
            <v>2.1.2 - Cofins    (transp. Qd 1.3.)</v>
          </cell>
          <cell r="G198">
            <v>571.28839413194441</v>
          </cell>
          <cell r="H198">
            <v>1677.32376</v>
          </cell>
          <cell r="I198">
            <v>1826.6573256986303</v>
          </cell>
          <cell r="J198">
            <v>1986</v>
          </cell>
          <cell r="K198">
            <v>2079.6311850000002</v>
          </cell>
          <cell r="L198">
            <v>2274.3358195898782</v>
          </cell>
          <cell r="M198">
            <v>2967.9524401221602</v>
          </cell>
          <cell r="N198">
            <v>2385.1215899999997</v>
          </cell>
          <cell r="O198">
            <v>2496.872805</v>
          </cell>
          <cell r="P198">
            <v>2695.86</v>
          </cell>
          <cell r="Q198">
            <v>2819.31</v>
          </cell>
          <cell r="R198">
            <v>2946.66</v>
          </cell>
          <cell r="S198">
            <v>3080.19</v>
          </cell>
          <cell r="T198">
            <v>3220.29</v>
          </cell>
          <cell r="U198">
            <v>3362.37</v>
          </cell>
          <cell r="V198">
            <v>3511.2000000000003</v>
          </cell>
          <cell r="W198">
            <v>3664.44</v>
          </cell>
          <cell r="X198">
            <v>3824.91</v>
          </cell>
          <cell r="Y198">
            <v>3992.88</v>
          </cell>
          <cell r="Z198">
            <v>4168.8</v>
          </cell>
          <cell r="AA198">
            <v>55552.093319542611</v>
          </cell>
        </row>
        <row r="199">
          <cell r="B199" t="str">
            <v>2.1.3 - Pis / Pasep    (transp. Qd 1.3.)</v>
          </cell>
          <cell r="G199">
            <v>178.24197896916664</v>
          </cell>
          <cell r="H199">
            <v>363.42014799999998</v>
          </cell>
          <cell r="I199">
            <v>395.77575390136985</v>
          </cell>
          <cell r="J199">
            <v>430.29999999999995</v>
          </cell>
          <cell r="K199">
            <v>499.94320155751802</v>
          </cell>
          <cell r="L199">
            <v>645.09646078332958</v>
          </cell>
          <cell r="M199">
            <v>562.13369950371452</v>
          </cell>
          <cell r="N199">
            <v>516.77634450000005</v>
          </cell>
          <cell r="O199">
            <v>540.98910775000002</v>
          </cell>
          <cell r="P199">
            <v>584.10299999999995</v>
          </cell>
          <cell r="Q199">
            <v>610.85050000000001</v>
          </cell>
          <cell r="R199">
            <v>638.44299999999998</v>
          </cell>
          <cell r="S199">
            <v>667.37450000000001</v>
          </cell>
          <cell r="T199">
            <v>697.72949999999992</v>
          </cell>
          <cell r="U199">
            <v>728.51350000000002</v>
          </cell>
          <cell r="V199">
            <v>760.76</v>
          </cell>
          <cell r="W199">
            <v>793.96199999999999</v>
          </cell>
          <cell r="X199">
            <v>828.73050000000001</v>
          </cell>
          <cell r="Y199">
            <v>865.12399999999991</v>
          </cell>
          <cell r="Z199">
            <v>903.24</v>
          </cell>
          <cell r="AA199">
            <v>12211.507194965097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26672.312545232224</v>
          </cell>
          <cell r="H201">
            <v>53773.605337813337</v>
          </cell>
          <cell r="I201">
            <v>57633.002178375886</v>
          </cell>
          <cell r="J201">
            <v>60473.7</v>
          </cell>
          <cell r="K201">
            <v>63275.413138442484</v>
          </cell>
          <cell r="L201">
            <v>63968.974046899602</v>
          </cell>
          <cell r="M201">
            <v>68630.165860374123</v>
          </cell>
          <cell r="N201">
            <v>72626.952415499996</v>
          </cell>
          <cell r="O201">
            <v>76029.776912250003</v>
          </cell>
          <cell r="P201">
            <v>82088.937000000005</v>
          </cell>
          <cell r="Q201">
            <v>85847.989499999996</v>
          </cell>
          <cell r="R201">
            <v>89725.797000000006</v>
          </cell>
          <cell r="S201">
            <v>93791.785499999998</v>
          </cell>
          <cell r="T201">
            <v>98057.830499999996</v>
          </cell>
          <cell r="U201">
            <v>102384.16649999999</v>
          </cell>
          <cell r="V201">
            <v>106916.04</v>
          </cell>
          <cell r="W201">
            <v>111582.198</v>
          </cell>
          <cell r="X201">
            <v>116468.5095</v>
          </cell>
          <cell r="Y201">
            <v>121583.196</v>
          </cell>
          <cell r="Z201">
            <v>126939.96</v>
          </cell>
          <cell r="AA201">
            <v>1678470.3119348877</v>
          </cell>
        </row>
        <row r="202">
          <cell r="B202" t="str">
            <v>4 -  DESPESAS    (4.1)</v>
          </cell>
          <cell r="G202">
            <v>27379.871954216665</v>
          </cell>
          <cell r="H202">
            <v>37579.111654736844</v>
          </cell>
          <cell r="I202">
            <v>39782.842998213251</v>
          </cell>
          <cell r="J202">
            <v>41241.621947024425</v>
          </cell>
          <cell r="K202">
            <v>42432.984173691089</v>
          </cell>
          <cell r="L202">
            <v>43697.80919698911</v>
          </cell>
          <cell r="M202">
            <v>45983.319931548234</v>
          </cell>
          <cell r="N202">
            <v>47704.091336932848</v>
          </cell>
          <cell r="O202">
            <v>49717.209218599513</v>
          </cell>
          <cell r="P202">
            <v>51452.598534811637</v>
          </cell>
          <cell r="Q202">
            <v>52719.289201478299</v>
          </cell>
          <cell r="R202">
            <v>53475.394757033864</v>
          </cell>
          <cell r="S202">
            <v>53924.541007033855</v>
          </cell>
          <cell r="T202">
            <v>54475.895768938622</v>
          </cell>
          <cell r="U202">
            <v>56735.449102271952</v>
          </cell>
          <cell r="V202">
            <v>57109.565768938613</v>
          </cell>
          <cell r="W202">
            <v>59495.119102271958</v>
          </cell>
          <cell r="X202">
            <v>64284.989102271953</v>
          </cell>
          <cell r="Y202">
            <v>69006.702435605286</v>
          </cell>
          <cell r="Z202">
            <v>75189.849102271954</v>
          </cell>
          <cell r="AA202">
            <v>1023388.2562948801</v>
          </cell>
        </row>
        <row r="203">
          <cell r="B203" t="str">
            <v>4.1 - Operacionais    (4.1.1+ .... + 4.1.10)</v>
          </cell>
          <cell r="G203">
            <v>27379.871954216665</v>
          </cell>
          <cell r="H203">
            <v>37579.111654736844</v>
          </cell>
          <cell r="I203">
            <v>39782.842998213251</v>
          </cell>
          <cell r="J203">
            <v>41241.621947024425</v>
          </cell>
          <cell r="K203">
            <v>42432.984173691089</v>
          </cell>
          <cell r="L203">
            <v>43697.80919698911</v>
          </cell>
          <cell r="M203">
            <v>45983.319931548234</v>
          </cell>
          <cell r="N203">
            <v>47704.091336932848</v>
          </cell>
          <cell r="O203">
            <v>49717.209218599513</v>
          </cell>
          <cell r="P203">
            <v>51452.598534811637</v>
          </cell>
          <cell r="Q203">
            <v>52719.289201478299</v>
          </cell>
          <cell r="R203">
            <v>53475.394757033864</v>
          </cell>
          <cell r="S203">
            <v>53924.541007033855</v>
          </cell>
          <cell r="T203">
            <v>54475.895768938622</v>
          </cell>
          <cell r="U203">
            <v>56735.449102271952</v>
          </cell>
          <cell r="V203">
            <v>57109.565768938613</v>
          </cell>
          <cell r="W203">
            <v>59495.119102271958</v>
          </cell>
          <cell r="X203">
            <v>64284.989102271953</v>
          </cell>
          <cell r="Y203">
            <v>69006.702435605286</v>
          </cell>
          <cell r="Z203">
            <v>75189.849102271954</v>
          </cell>
          <cell r="AA203">
            <v>1023388.2562948801</v>
          </cell>
        </row>
        <row r="204">
          <cell r="B204" t="str">
            <v>4.1.1  -  Pessoal e Administradores    (Transp. Qd. 1.3.)</v>
          </cell>
          <cell r="G204">
            <v>6418</v>
          </cell>
          <cell r="H204">
            <v>12386</v>
          </cell>
          <cell r="I204">
            <v>12386</v>
          </cell>
          <cell r="J204">
            <v>12386</v>
          </cell>
          <cell r="K204">
            <v>12386</v>
          </cell>
          <cell r="L204">
            <v>12386</v>
          </cell>
          <cell r="M204">
            <v>12386</v>
          </cell>
          <cell r="N204">
            <v>12386</v>
          </cell>
          <cell r="O204">
            <v>12386</v>
          </cell>
          <cell r="P204">
            <v>12386</v>
          </cell>
          <cell r="Q204">
            <v>12386</v>
          </cell>
          <cell r="R204">
            <v>12386</v>
          </cell>
          <cell r="S204">
            <v>12386</v>
          </cell>
          <cell r="T204">
            <v>12386</v>
          </cell>
          <cell r="U204">
            <v>12386</v>
          </cell>
          <cell r="V204">
            <v>12386</v>
          </cell>
          <cell r="W204">
            <v>12386</v>
          </cell>
          <cell r="X204">
            <v>12386</v>
          </cell>
          <cell r="Y204">
            <v>12386</v>
          </cell>
          <cell r="Z204">
            <v>12386</v>
          </cell>
          <cell r="AA204">
            <v>241752</v>
          </cell>
        </row>
        <row r="205">
          <cell r="B205" t="str">
            <v>4.1.2  -  Conservação de Rotina    (Transp. Qd. 1.3.)</v>
          </cell>
          <cell r="G205">
            <v>3915</v>
          </cell>
          <cell r="H205">
            <v>3915</v>
          </cell>
          <cell r="I205">
            <v>3915</v>
          </cell>
          <cell r="J205">
            <v>3915</v>
          </cell>
          <cell r="K205">
            <v>3915</v>
          </cell>
          <cell r="L205">
            <v>3915</v>
          </cell>
          <cell r="M205">
            <v>3915</v>
          </cell>
          <cell r="N205">
            <v>3915</v>
          </cell>
          <cell r="O205">
            <v>3915</v>
          </cell>
          <cell r="P205">
            <v>3915</v>
          </cell>
          <cell r="Q205">
            <v>3915</v>
          </cell>
          <cell r="R205">
            <v>3915</v>
          </cell>
          <cell r="S205">
            <v>3915</v>
          </cell>
          <cell r="T205">
            <v>3915</v>
          </cell>
          <cell r="U205">
            <v>3915</v>
          </cell>
          <cell r="V205">
            <v>3915</v>
          </cell>
          <cell r="W205">
            <v>3915</v>
          </cell>
          <cell r="X205">
            <v>3915</v>
          </cell>
          <cell r="Y205">
            <v>3915</v>
          </cell>
          <cell r="Z205">
            <v>3915</v>
          </cell>
          <cell r="AA205">
            <v>78300</v>
          </cell>
        </row>
        <row r="206">
          <cell r="B206" t="str">
            <v>4.1.3  -  Consumo    (Transp. Qd. 1.3.)</v>
          </cell>
          <cell r="G206">
            <v>616</v>
          </cell>
          <cell r="H206">
            <v>1097</v>
          </cell>
          <cell r="I206">
            <v>1097</v>
          </cell>
          <cell r="J206">
            <v>1097</v>
          </cell>
          <cell r="K206">
            <v>1097</v>
          </cell>
          <cell r="L206">
            <v>1097</v>
          </cell>
          <cell r="M206">
            <v>1097</v>
          </cell>
          <cell r="N206">
            <v>1097</v>
          </cell>
          <cell r="O206">
            <v>1097</v>
          </cell>
          <cell r="P206">
            <v>1097</v>
          </cell>
          <cell r="Q206">
            <v>1097</v>
          </cell>
          <cell r="R206">
            <v>1097</v>
          </cell>
          <cell r="S206">
            <v>1097</v>
          </cell>
          <cell r="T206">
            <v>1097</v>
          </cell>
          <cell r="U206">
            <v>1097</v>
          </cell>
          <cell r="V206">
            <v>1097</v>
          </cell>
          <cell r="W206">
            <v>1097</v>
          </cell>
          <cell r="X206">
            <v>1097</v>
          </cell>
          <cell r="Y206">
            <v>1097</v>
          </cell>
          <cell r="Z206">
            <v>1097</v>
          </cell>
          <cell r="AA206">
            <v>21459</v>
          </cell>
        </row>
        <row r="207">
          <cell r="B207" t="str">
            <v>4.1.4  -  Transportes    (Transp. Qd. 1.3.)</v>
          </cell>
          <cell r="G207">
            <v>304</v>
          </cell>
          <cell r="H207">
            <v>1549</v>
          </cell>
          <cell r="I207">
            <v>1549</v>
          </cell>
          <cell r="J207">
            <v>1549</v>
          </cell>
          <cell r="K207">
            <v>1549</v>
          </cell>
          <cell r="L207">
            <v>1549</v>
          </cell>
          <cell r="M207">
            <v>1549</v>
          </cell>
          <cell r="N207">
            <v>1549</v>
          </cell>
          <cell r="O207">
            <v>1549</v>
          </cell>
          <cell r="P207">
            <v>1549</v>
          </cell>
          <cell r="Q207">
            <v>1549</v>
          </cell>
          <cell r="R207">
            <v>1549</v>
          </cell>
          <cell r="S207">
            <v>1549</v>
          </cell>
          <cell r="T207">
            <v>1549</v>
          </cell>
          <cell r="U207">
            <v>1549</v>
          </cell>
          <cell r="V207">
            <v>1549</v>
          </cell>
          <cell r="W207">
            <v>1549</v>
          </cell>
          <cell r="X207">
            <v>1549</v>
          </cell>
          <cell r="Y207">
            <v>1549</v>
          </cell>
          <cell r="Z207">
            <v>1549</v>
          </cell>
          <cell r="AA207">
            <v>29735</v>
          </cell>
        </row>
        <row r="208">
          <cell r="B208" t="str">
            <v>4.1.5  -  Diversas    (Transp. Qd. 1.3.)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</row>
        <row r="209">
          <cell r="B209" t="str">
            <v>4.1.6  -  Depreciação/Amortização    (Transp. Qd. 1.3.)</v>
          </cell>
          <cell r="G209">
            <v>945.2166666666667</v>
          </cell>
          <cell r="H209">
            <v>2872.7878947368431</v>
          </cell>
          <cell r="I209">
            <v>4879.185672514619</v>
          </cell>
          <cell r="J209">
            <v>6224.6219470244259</v>
          </cell>
          <cell r="K209">
            <v>7380.352988691091</v>
          </cell>
          <cell r="L209">
            <v>9114.5896553577568</v>
          </cell>
          <cell r="M209">
            <v>10849.575131548232</v>
          </cell>
          <cell r="N209">
            <v>12447.969746932848</v>
          </cell>
          <cell r="O209">
            <v>14349.336413599513</v>
          </cell>
          <cell r="P209">
            <v>15850.738534811635</v>
          </cell>
          <cell r="Q209">
            <v>16966.979201478302</v>
          </cell>
          <cell r="R209">
            <v>17607.734757033861</v>
          </cell>
          <cell r="S209">
            <v>17916.351007033856</v>
          </cell>
          <cell r="T209">
            <v>18337.605768938622</v>
          </cell>
          <cell r="U209">
            <v>20421.07910227195</v>
          </cell>
          <cell r="V209">
            <v>20645.36576893862</v>
          </cell>
          <cell r="W209">
            <v>22991.679102271952</v>
          </cell>
          <cell r="X209">
            <v>27602.07910227195</v>
          </cell>
          <cell r="Y209">
            <v>32150.822435605285</v>
          </cell>
          <cell r="Z209">
            <v>38153.049102271943</v>
          </cell>
          <cell r="AA209">
            <v>317707.12</v>
          </cell>
        </row>
        <row r="210">
          <cell r="B210" t="str">
            <v>4.1.7  -  Seguros    (transp. Qd 1.3.)</v>
          </cell>
          <cell r="G210">
            <v>951</v>
          </cell>
          <cell r="H210">
            <v>842</v>
          </cell>
          <cell r="I210">
            <v>984</v>
          </cell>
          <cell r="J210">
            <v>1007</v>
          </cell>
          <cell r="K210">
            <v>966</v>
          </cell>
          <cell r="L210">
            <v>851</v>
          </cell>
          <cell r="M210">
            <v>859</v>
          </cell>
          <cell r="N210">
            <v>875</v>
          </cell>
          <cell r="O210">
            <v>876</v>
          </cell>
          <cell r="P210">
            <v>911</v>
          </cell>
          <cell r="Q210">
            <v>939</v>
          </cell>
          <cell r="R210">
            <v>927</v>
          </cell>
          <cell r="S210">
            <v>934</v>
          </cell>
          <cell r="T210">
            <v>925</v>
          </cell>
          <cell r="U210">
            <v>959</v>
          </cell>
          <cell r="V210">
            <v>961</v>
          </cell>
          <cell r="W210">
            <v>964</v>
          </cell>
          <cell r="X210">
            <v>983</v>
          </cell>
          <cell r="Y210">
            <v>988</v>
          </cell>
          <cell r="Z210">
            <v>993</v>
          </cell>
          <cell r="AA210">
            <v>18695</v>
          </cell>
        </row>
        <row r="211">
          <cell r="B211" t="str">
            <v xml:space="preserve">4.1.8  -  Garantias  (transp. Qd 1.3.)  </v>
          </cell>
          <cell r="G211">
            <v>858</v>
          </cell>
          <cell r="H211">
            <v>690</v>
          </cell>
          <cell r="I211">
            <v>596</v>
          </cell>
          <cell r="J211">
            <v>527</v>
          </cell>
          <cell r="K211">
            <v>510</v>
          </cell>
          <cell r="L211">
            <v>499</v>
          </cell>
          <cell r="M211">
            <v>499</v>
          </cell>
          <cell r="N211">
            <v>499</v>
          </cell>
          <cell r="O211">
            <v>498</v>
          </cell>
          <cell r="P211">
            <v>498</v>
          </cell>
          <cell r="Q211">
            <v>497</v>
          </cell>
          <cell r="R211">
            <v>497</v>
          </cell>
          <cell r="S211">
            <v>497</v>
          </cell>
          <cell r="T211">
            <v>496</v>
          </cell>
          <cell r="U211">
            <v>496</v>
          </cell>
          <cell r="V211">
            <v>495</v>
          </cell>
          <cell r="W211">
            <v>378</v>
          </cell>
          <cell r="X211">
            <v>378</v>
          </cell>
          <cell r="Y211">
            <v>378</v>
          </cell>
          <cell r="Z211">
            <v>378</v>
          </cell>
          <cell r="AA211">
            <v>10164</v>
          </cell>
        </row>
        <row r="212">
          <cell r="B212" t="str">
            <v xml:space="preserve">4.1.9  -  Parc.Variável da Concessão   </v>
          </cell>
          <cell r="G212">
            <v>822.65528755000014</v>
          </cell>
          <cell r="H212">
            <v>1677.32376</v>
          </cell>
          <cell r="I212">
            <v>1826.6573256986301</v>
          </cell>
          <cell r="J212">
            <v>1986</v>
          </cell>
          <cell r="K212">
            <v>2079.6311849999997</v>
          </cell>
          <cell r="L212">
            <v>2112.2654629665099</v>
          </cell>
          <cell r="M212">
            <v>2278.7447999999999</v>
          </cell>
          <cell r="N212">
            <v>2385.1215899999997</v>
          </cell>
          <cell r="O212">
            <v>2496.872805</v>
          </cell>
          <cell r="P212">
            <v>2695.86</v>
          </cell>
          <cell r="Q212">
            <v>2819.31</v>
          </cell>
          <cell r="R212">
            <v>2946.66</v>
          </cell>
          <cell r="S212">
            <v>3080.19</v>
          </cell>
          <cell r="T212">
            <v>3220.29</v>
          </cell>
          <cell r="U212">
            <v>3362.37</v>
          </cell>
          <cell r="V212">
            <v>3511.2</v>
          </cell>
          <cell r="W212">
            <v>3664.44</v>
          </cell>
          <cell r="X212">
            <v>3824.91</v>
          </cell>
          <cell r="Y212">
            <v>3992.8799999999997</v>
          </cell>
          <cell r="Z212">
            <v>4168.8</v>
          </cell>
          <cell r="AA212">
            <v>54952.182216215144</v>
          </cell>
        </row>
        <row r="213">
          <cell r="B213" t="str">
            <v xml:space="preserve">4.1.10 - Parcela Fixa da Concessão   </v>
          </cell>
          <cell r="G213">
            <v>12550</v>
          </cell>
          <cell r="H213">
            <v>12550</v>
          </cell>
          <cell r="I213">
            <v>12550</v>
          </cell>
          <cell r="J213">
            <v>12550</v>
          </cell>
          <cell r="K213">
            <v>12550</v>
          </cell>
          <cell r="L213">
            <v>12173.95407866485</v>
          </cell>
          <cell r="M213">
            <v>12550</v>
          </cell>
          <cell r="N213">
            <v>12550</v>
          </cell>
          <cell r="O213">
            <v>12550</v>
          </cell>
          <cell r="P213">
            <v>12550</v>
          </cell>
          <cell r="Q213">
            <v>12550</v>
          </cell>
          <cell r="R213">
            <v>12550</v>
          </cell>
          <cell r="S213">
            <v>12550</v>
          </cell>
          <cell r="T213">
            <v>12550</v>
          </cell>
          <cell r="U213">
            <v>12550</v>
          </cell>
          <cell r="V213">
            <v>12550</v>
          </cell>
          <cell r="W213">
            <v>12550</v>
          </cell>
          <cell r="X213">
            <v>12550</v>
          </cell>
          <cell r="Y213">
            <v>12550</v>
          </cell>
          <cell r="Z213">
            <v>12550</v>
          </cell>
          <cell r="AA213">
            <v>250623.95407866486</v>
          </cell>
        </row>
        <row r="214">
          <cell r="B214" t="str">
            <v>5 -  RESULTADO BRUTO OPERACIONAL     (3 - 4)</v>
          </cell>
          <cell r="G214">
            <v>-707.55940898444169</v>
          </cell>
          <cell r="H214">
            <v>16194.493683076493</v>
          </cell>
          <cell r="I214">
            <v>17850.159180162635</v>
          </cell>
          <cell r="J214">
            <v>19232.078052975572</v>
          </cell>
          <cell r="K214">
            <v>20842.428964751394</v>
          </cell>
          <cell r="L214">
            <v>20271.164849910492</v>
          </cell>
          <cell r="M214">
            <v>22646.845928825889</v>
          </cell>
          <cell r="N214">
            <v>24922.861078567148</v>
          </cell>
          <cell r="O214">
            <v>26312.56769365049</v>
          </cell>
          <cell r="P214">
            <v>30636.338465188368</v>
          </cell>
          <cell r="Q214">
            <v>33128.700298521697</v>
          </cell>
          <cell r="R214">
            <v>36250.402242966142</v>
          </cell>
          <cell r="S214">
            <v>39867.244492966143</v>
          </cell>
          <cell r="T214">
            <v>43581.934731061374</v>
          </cell>
          <cell r="U214">
            <v>45648.71739772804</v>
          </cell>
          <cell r="V214">
            <v>49806.47423106138</v>
          </cell>
          <cell r="W214">
            <v>52087.078897728046</v>
          </cell>
          <cell r="X214">
            <v>52183.520397728047</v>
          </cell>
          <cell r="Y214">
            <v>52576.49356439471</v>
          </cell>
          <cell r="Z214">
            <v>51750.110897728053</v>
          </cell>
          <cell r="AA214">
            <v>655082.0556400076</v>
          </cell>
        </row>
        <row r="215">
          <cell r="B215" t="str">
            <v>6 -  RESULTADO FINANCEIRO    (6.1)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</row>
        <row r="216">
          <cell r="B216" t="str">
            <v>6.1 - Receitas    (Transp. Qd. 2B)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</row>
        <row r="217">
          <cell r="B217" t="str">
            <v>7 -  RESULTADO OPERACIONAL    (5 + 6)</v>
          </cell>
          <cell r="G217">
            <v>-707.55940898444169</v>
          </cell>
          <cell r="H217">
            <v>16194.493683076493</v>
          </cell>
          <cell r="I217">
            <v>17850.159180162635</v>
          </cell>
          <cell r="J217">
            <v>19232.078052975572</v>
          </cell>
          <cell r="K217">
            <v>20842.428964751394</v>
          </cell>
          <cell r="L217">
            <v>20271.164849910492</v>
          </cell>
          <cell r="M217">
            <v>22646.845928825889</v>
          </cell>
          <cell r="N217">
            <v>24922.861078567148</v>
          </cell>
          <cell r="O217">
            <v>26312.56769365049</v>
          </cell>
          <cell r="P217">
            <v>30636.338465188368</v>
          </cell>
          <cell r="Q217">
            <v>33128.700298521697</v>
          </cell>
          <cell r="R217">
            <v>36250.402242966142</v>
          </cell>
          <cell r="S217">
            <v>39867.244492966143</v>
          </cell>
          <cell r="T217">
            <v>43581.934731061374</v>
          </cell>
          <cell r="U217">
            <v>45648.71739772804</v>
          </cell>
          <cell r="V217">
            <v>49806.47423106138</v>
          </cell>
          <cell r="W217">
            <v>52087.078897728046</v>
          </cell>
          <cell r="X217">
            <v>52183.520397728047</v>
          </cell>
          <cell r="Y217">
            <v>52576.49356439471</v>
          </cell>
          <cell r="Z217">
            <v>51750.110897728053</v>
          </cell>
          <cell r="AA217">
            <v>655082.0556400076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-707.55940898444169</v>
          </cell>
          <cell r="H219">
            <v>16194.493683076493</v>
          </cell>
          <cell r="I219">
            <v>17850.159180162635</v>
          </cell>
          <cell r="J219">
            <v>19232.078052975572</v>
          </cell>
          <cell r="K219">
            <v>20842.428964751394</v>
          </cell>
          <cell r="L219">
            <v>20271.164849910492</v>
          </cell>
          <cell r="M219">
            <v>22646.845928825889</v>
          </cell>
          <cell r="N219">
            <v>24922.861078567148</v>
          </cell>
          <cell r="O219">
            <v>26312.56769365049</v>
          </cell>
          <cell r="P219">
            <v>30636.338465188368</v>
          </cell>
          <cell r="Q219">
            <v>33128.700298521697</v>
          </cell>
          <cell r="R219">
            <v>36250.402242966142</v>
          </cell>
          <cell r="S219">
            <v>39867.244492966143</v>
          </cell>
          <cell r="T219">
            <v>43581.934731061374</v>
          </cell>
          <cell r="U219">
            <v>45648.71739772804</v>
          </cell>
          <cell r="V219">
            <v>49806.47423106138</v>
          </cell>
          <cell r="W219">
            <v>52087.078897728046</v>
          </cell>
          <cell r="X219">
            <v>52183.520397728047</v>
          </cell>
          <cell r="Y219">
            <v>52576.49356439471</v>
          </cell>
          <cell r="Z219">
            <v>51750.110897728053</v>
          </cell>
          <cell r="AA219">
            <v>655082.0556400076</v>
          </cell>
        </row>
        <row r="220">
          <cell r="B220" t="str">
            <v>10- CONTRIBUIÇÃO SOCIAL (Legislação vigente)</v>
          </cell>
          <cell r="G220">
            <v>0</v>
          </cell>
          <cell r="H220">
            <v>1238.9547419273638</v>
          </cell>
          <cell r="I220">
            <v>1428.012734413011</v>
          </cell>
          <cell r="J220">
            <v>1538.566244238046</v>
          </cell>
          <cell r="K220">
            <v>1667.3943171801104</v>
          </cell>
          <cell r="L220">
            <v>1621.6931879928397</v>
          </cell>
          <cell r="M220">
            <v>1811.7476743060713</v>
          </cell>
          <cell r="N220">
            <v>1993.8288862853726</v>
          </cell>
          <cell r="O220">
            <v>2105.005415492039</v>
          </cell>
          <cell r="P220">
            <v>2450.9070772150699</v>
          </cell>
          <cell r="Q220">
            <v>2650.2960238817363</v>
          </cell>
          <cell r="R220">
            <v>2900.0321794372899</v>
          </cell>
          <cell r="S220">
            <v>3189.3795594372914</v>
          </cell>
          <cell r="T220">
            <v>3486.5547784849105</v>
          </cell>
          <cell r="U220">
            <v>3651.8973918182442</v>
          </cell>
          <cell r="V220">
            <v>3984.5179384849112</v>
          </cell>
          <cell r="W220">
            <v>4166.9663118182443</v>
          </cell>
          <cell r="X220">
            <v>4174.6816318182437</v>
          </cell>
          <cell r="Y220">
            <v>4206.1194851515766</v>
          </cell>
          <cell r="Z220">
            <v>4140.0088718182442</v>
          </cell>
          <cell r="AA220">
            <v>52406.564451200618</v>
          </cell>
        </row>
        <row r="221">
          <cell r="B221" t="str">
            <v>11- RESULTADO ANTES IMPOSTO DE RENDA    (9 - 10)</v>
          </cell>
          <cell r="G221">
            <v>-707.55940898444169</v>
          </cell>
          <cell r="H221">
            <v>14955.538941149129</v>
          </cell>
          <cell r="I221">
            <v>16422.146445749622</v>
          </cell>
          <cell r="J221">
            <v>17693.511808737527</v>
          </cell>
          <cell r="K221">
            <v>19175.034647571283</v>
          </cell>
          <cell r="L221">
            <v>18649.471661917654</v>
          </cell>
          <cell r="M221">
            <v>20835.098254519817</v>
          </cell>
          <cell r="N221">
            <v>22929.032192281775</v>
          </cell>
          <cell r="O221">
            <v>24207.56227815845</v>
          </cell>
          <cell r="P221">
            <v>28185.431387973298</v>
          </cell>
          <cell r="Q221">
            <v>30478.404274639961</v>
          </cell>
          <cell r="R221">
            <v>33350.370063528855</v>
          </cell>
          <cell r="S221">
            <v>36677.86493352885</v>
          </cell>
          <cell r="T221">
            <v>40095.379952576463</v>
          </cell>
          <cell r="U221">
            <v>41996.820005909794</v>
          </cell>
          <cell r="V221">
            <v>45821.956292576469</v>
          </cell>
          <cell r="W221">
            <v>47920.112585909803</v>
          </cell>
          <cell r="X221">
            <v>48008.838765909801</v>
          </cell>
          <cell r="Y221">
            <v>48370.374079243134</v>
          </cell>
          <cell r="Z221">
            <v>47610.102025909808</v>
          </cell>
          <cell r="AA221">
            <v>602675.49118880695</v>
          </cell>
        </row>
        <row r="222">
          <cell r="B222" t="str">
            <v>12- IMPOSTO DE RENDA (Legislação vigente)</v>
          </cell>
          <cell r="G222">
            <v>0</v>
          </cell>
          <cell r="H222">
            <v>3847.7335685230128</v>
          </cell>
          <cell r="I222">
            <v>4438.5397950406605</v>
          </cell>
          <cell r="J222">
            <v>4784.0195132438939</v>
          </cell>
          <cell r="K222">
            <v>5186.6072411878449</v>
          </cell>
          <cell r="L222">
            <v>5043.791212477623</v>
          </cell>
          <cell r="M222">
            <v>5637.7114822064723</v>
          </cell>
          <cell r="N222">
            <v>6206.7152696417888</v>
          </cell>
          <cell r="O222">
            <v>6554.1419234126206</v>
          </cell>
          <cell r="P222">
            <v>7635.0846162970929</v>
          </cell>
          <cell r="Q222">
            <v>8258.1750746304278</v>
          </cell>
          <cell r="R222">
            <v>9038.6005607415318</v>
          </cell>
          <cell r="S222">
            <v>9942.8111232415322</v>
          </cell>
          <cell r="T222">
            <v>10871.483682765345</v>
          </cell>
          <cell r="U222">
            <v>11388.179349432012</v>
          </cell>
          <cell r="V222">
            <v>12427.618557765345</v>
          </cell>
          <cell r="W222">
            <v>12997.76972443201</v>
          </cell>
          <cell r="X222">
            <v>13021.88009943201</v>
          </cell>
          <cell r="Y222">
            <v>13120.123391098678</v>
          </cell>
          <cell r="Z222">
            <v>12913.527724432013</v>
          </cell>
          <cell r="AA222">
            <v>163314.5139100019</v>
          </cell>
        </row>
        <row r="223">
          <cell r="B223" t="str">
            <v>13- RESULTADO DE EXERCÍCIO    (11 - 12)</v>
          </cell>
          <cell r="G223">
            <v>-707.55940898444169</v>
          </cell>
          <cell r="H223">
            <v>11107.805372626117</v>
          </cell>
          <cell r="I223">
            <v>11983.606650708962</v>
          </cell>
          <cell r="J223">
            <v>12909.492295493634</v>
          </cell>
          <cell r="K223">
            <v>13988.427406383438</v>
          </cell>
          <cell r="L223">
            <v>13605.680449440031</v>
          </cell>
          <cell r="M223">
            <v>15197.386772313344</v>
          </cell>
          <cell r="N223">
            <v>16722.316922639984</v>
          </cell>
          <cell r="O223">
            <v>17653.420354745831</v>
          </cell>
          <cell r="P223">
            <v>20550.346771676206</v>
          </cell>
          <cell r="Q223">
            <v>22220.229200009533</v>
          </cell>
          <cell r="R223">
            <v>24311.769502787323</v>
          </cell>
          <cell r="S223">
            <v>26735.053810287318</v>
          </cell>
          <cell r="T223">
            <v>29223.896269811117</v>
          </cell>
          <cell r="U223">
            <v>30608.640656477783</v>
          </cell>
          <cell r="V223">
            <v>33394.337734811124</v>
          </cell>
          <cell r="W223">
            <v>34922.342861477795</v>
          </cell>
          <cell r="X223">
            <v>34986.958666477789</v>
          </cell>
          <cell r="Y223">
            <v>35250.250688144457</v>
          </cell>
          <cell r="Z223">
            <v>34696.574301477798</v>
          </cell>
          <cell r="AA223">
            <v>439360.97727880505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</row>
        <row r="230">
          <cell r="B230" t="str">
            <v>1.1 - Operacionais    (1.1.1 + 1.1.2)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</row>
        <row r="231">
          <cell r="B231" t="str">
            <v>1.1.1 - Receitas de  Pedágios    (Transp. Qd.2.1.1.2)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</row>
        <row r="232">
          <cell r="B232" t="str">
            <v>1.1.2 - Outras Receitas Operacionais    (calculado 2.1.2.)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</row>
        <row r="233">
          <cell r="B233" t="str">
            <v>2 -  DEDUÇÕES DA RECEITA    (2.1)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</row>
        <row r="234">
          <cell r="B234" t="str">
            <v>2.1 - Tributos sobre Faturamento    (2.1.1+ .... + 2.1.4)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</row>
        <row r="235">
          <cell r="B235" t="str">
            <v>2.1.1 - I.S.S    (transp. Qd  1.3.)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</row>
        <row r="236">
          <cell r="B236" t="str">
            <v>2.1.2 - Cofins    (transp. Qd 1.3.)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</row>
        <row r="237">
          <cell r="B237" t="str">
            <v>2.1.3 - Pis / Pasep    (transp. Qd 1.3.)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</row>
        <row r="240">
          <cell r="B240" t="str">
            <v>4 -  DESPESAS    (4.1)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</row>
        <row r="241">
          <cell r="B241" t="str">
            <v>4.1 - Operacionais    (4.1.1+ .... + 4.1.10)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</row>
        <row r="242">
          <cell r="B242" t="str">
            <v>4.1.1  -  Pessoal e Administradores    (Transp. Qd. 1.3.)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</row>
        <row r="243">
          <cell r="B243" t="str">
            <v>4.1.2  -  Conservação de Rotina    (Transp. Qd. 1.3.)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</row>
        <row r="244">
          <cell r="B244" t="str">
            <v>4.1.3  -  Consumo    (Transp. Qd. 1.3.)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</row>
        <row r="245">
          <cell r="B245" t="str">
            <v>4.1.4  -  Transportes    (Transp. Qd. 1.3.)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</row>
        <row r="246">
          <cell r="B246" t="str">
            <v>4.1.5  -  Diversas    (Transp. Qd. 1.3.)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</row>
        <row r="249">
          <cell r="B249" t="str">
            <v xml:space="preserve">4.1.8  -  Garantias  (transp. Qd 1.3.)  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</row>
        <row r="250">
          <cell r="B250" t="str">
            <v xml:space="preserve">4.1.9  -  Parc.Variável da Concessão   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</row>
        <row r="258">
          <cell r="B258" t="str">
            <v>10- CONTRIBUIÇÃO SOCIAL (Legislação vigente)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</row>
        <row r="259">
          <cell r="B259" t="str">
            <v>11- RESULTADO ANTES IMPOSTO DE RENDA    (9 - 10)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</row>
        <row r="260">
          <cell r="B260" t="str">
            <v>12- IMPOSTO DE RENDA (Legislação vigente)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</row>
        <row r="261">
          <cell r="B261" t="str">
            <v>13- RESULTADO DE EXERCÍCIO    (11 - 12)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27421.842918333336</v>
          </cell>
          <cell r="H267">
            <v>55910.792000000001</v>
          </cell>
          <cell r="I267">
            <v>60888.577523287669</v>
          </cell>
          <cell r="J267">
            <v>66200</v>
          </cell>
          <cell r="K267">
            <v>69321.039499999999</v>
          </cell>
          <cell r="L267">
            <v>70408.848765550327</v>
          </cell>
          <cell r="M267">
            <v>75958.16</v>
          </cell>
          <cell r="N267">
            <v>79504.053</v>
          </cell>
          <cell r="O267">
            <v>83229.093500000003</v>
          </cell>
          <cell r="P267">
            <v>89862</v>
          </cell>
          <cell r="Q267">
            <v>93977</v>
          </cell>
          <cell r="R267">
            <v>98222</v>
          </cell>
          <cell r="S267">
            <v>102673</v>
          </cell>
          <cell r="T267">
            <v>107343</v>
          </cell>
          <cell r="U267">
            <v>112079</v>
          </cell>
          <cell r="V267">
            <v>117040</v>
          </cell>
          <cell r="W267">
            <v>122148</v>
          </cell>
          <cell r="X267">
            <v>127497</v>
          </cell>
          <cell r="Y267">
            <v>133096</v>
          </cell>
          <cell r="Z267">
            <v>138960</v>
          </cell>
          <cell r="AA267">
            <v>1831739.4072071714</v>
          </cell>
        </row>
        <row r="268">
          <cell r="B268" t="str">
            <v>1.1.  RECEITAS     (1.1.1.+ ... + 1.1.4)</v>
          </cell>
          <cell r="G268">
            <v>27421.842918333336</v>
          </cell>
          <cell r="H268">
            <v>55910.792000000001</v>
          </cell>
          <cell r="I268">
            <v>60888.577523287669</v>
          </cell>
          <cell r="J268">
            <v>66200</v>
          </cell>
          <cell r="K268">
            <v>69321.039499999999</v>
          </cell>
          <cell r="L268">
            <v>70408.848765550327</v>
          </cell>
          <cell r="M268">
            <v>75958.16</v>
          </cell>
          <cell r="N268">
            <v>79504.053</v>
          </cell>
          <cell r="O268">
            <v>83229.093500000003</v>
          </cell>
          <cell r="P268">
            <v>89862</v>
          </cell>
          <cell r="Q268">
            <v>93977</v>
          </cell>
          <cell r="R268">
            <v>98222</v>
          </cell>
          <cell r="S268">
            <v>102673</v>
          </cell>
          <cell r="T268">
            <v>107343</v>
          </cell>
          <cell r="U268">
            <v>112079</v>
          </cell>
          <cell r="V268">
            <v>117040</v>
          </cell>
          <cell r="W268">
            <v>122148</v>
          </cell>
          <cell r="X268">
            <v>127497</v>
          </cell>
          <cell r="Y268">
            <v>133096</v>
          </cell>
          <cell r="Z268">
            <v>138960</v>
          </cell>
          <cell r="AA268">
            <v>1831739.4072071714</v>
          </cell>
        </row>
        <row r="269">
          <cell r="B269" t="str">
            <v>1.1.1   Receitas de Pedágio</v>
          </cell>
          <cell r="G269">
            <v>27421.842918333336</v>
          </cell>
          <cell r="H269">
            <v>55910.792000000001</v>
          </cell>
          <cell r="I269">
            <v>60888.577523287669</v>
          </cell>
          <cell r="J269">
            <v>66200</v>
          </cell>
          <cell r="K269">
            <v>69321.039499999999</v>
          </cell>
          <cell r="L269">
            <v>70408.848765550327</v>
          </cell>
          <cell r="M269">
            <v>75958.16</v>
          </cell>
          <cell r="N269">
            <v>79504.053</v>
          </cell>
          <cell r="O269">
            <v>83229.093500000003</v>
          </cell>
          <cell r="P269">
            <v>89862</v>
          </cell>
          <cell r="Q269">
            <v>93977</v>
          </cell>
          <cell r="R269">
            <v>98222</v>
          </cell>
          <cell r="S269">
            <v>102673</v>
          </cell>
          <cell r="T269">
            <v>107343</v>
          </cell>
          <cell r="U269">
            <v>112079</v>
          </cell>
          <cell r="V269">
            <v>117040</v>
          </cell>
          <cell r="W269">
            <v>122148</v>
          </cell>
          <cell r="X269">
            <v>127497</v>
          </cell>
          <cell r="Y269">
            <v>133096</v>
          </cell>
          <cell r="Z269">
            <v>138960</v>
          </cell>
          <cell r="AA269">
            <v>1831739.4072071714</v>
          </cell>
        </row>
        <row r="270">
          <cell r="B270" t="str">
            <v>1.1.2   Outras Receitas Operacionais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</row>
        <row r="273">
          <cell r="B273" t="str">
            <v>2.  DESEMBOLSOS     (2.1.+ ... + 2.4)</v>
          </cell>
          <cell r="G273">
            <v>53246.185660651114</v>
          </cell>
          <cell r="H273">
            <v>72942.671449610716</v>
          </cell>
          <cell r="I273">
            <v>79166.281205758525</v>
          </cell>
          <cell r="J273">
            <v>69386.762309761354</v>
          </cell>
          <cell r="K273">
            <v>65823.607087425466</v>
          </cell>
          <cell r="L273">
            <v>72813.864149689281</v>
          </cell>
          <cell r="M273">
            <v>76464.38849203127</v>
          </cell>
          <cell r="N273">
            <v>70577.454463600239</v>
          </cell>
          <cell r="O273">
            <v>72898.794660404659</v>
          </cell>
          <cell r="P273">
            <v>69922.23585101217</v>
          </cell>
          <cell r="Q273">
            <v>66007.308404762152</v>
          </cell>
          <cell r="R273">
            <v>61939.766561706594</v>
          </cell>
          <cell r="S273">
            <v>60344.870048928824</v>
          </cell>
          <cell r="T273">
            <v>63177.629409464542</v>
          </cell>
          <cell r="U273">
            <v>73506.96356791693</v>
          </cell>
          <cell r="V273">
            <v>64072.266125000257</v>
          </cell>
          <cell r="W273">
            <v>73463.819391250261</v>
          </cell>
          <cell r="X273">
            <v>78554.70194833359</v>
          </cell>
          <cell r="Y273">
            <v>74424.453147500259</v>
          </cell>
          <cell r="Z273">
            <v>71534.251186250258</v>
          </cell>
          <cell r="AA273">
            <v>1390268.2751210583</v>
          </cell>
        </row>
        <row r="274">
          <cell r="B274" t="str">
            <v>2.1.  OPERACIONAIS     (2.1.1.+ ... + 2.1.8)</v>
          </cell>
          <cell r="G274">
            <v>13454.530373101112</v>
          </cell>
          <cell r="H274">
            <v>22379.186662186665</v>
          </cell>
          <cell r="I274">
            <v>23782.57534491178</v>
          </cell>
          <cell r="J274">
            <v>26207.3</v>
          </cell>
          <cell r="K274">
            <v>26468.626361557519</v>
          </cell>
          <cell r="L274">
            <v>26736.874718650724</v>
          </cell>
          <cell r="M274">
            <v>27632.994139625873</v>
          </cell>
          <cell r="N274">
            <v>27198.1005845</v>
          </cell>
          <cell r="O274">
            <v>27520.31658775</v>
          </cell>
          <cell r="P274">
            <v>28129.063000000002</v>
          </cell>
          <cell r="Q274">
            <v>28512.0105</v>
          </cell>
          <cell r="R274">
            <v>28867.203000000001</v>
          </cell>
          <cell r="S274">
            <v>29259.214500000002</v>
          </cell>
          <cell r="T274">
            <v>29653.1695</v>
          </cell>
          <cell r="U274">
            <v>30096.833500000001</v>
          </cell>
          <cell r="V274">
            <v>30526.959999999999</v>
          </cell>
          <cell r="W274">
            <v>30854.802</v>
          </cell>
          <cell r="X274">
            <v>31336.4905</v>
          </cell>
          <cell r="Y274">
            <v>31825.804</v>
          </cell>
          <cell r="Z274">
            <v>32338.04</v>
          </cell>
          <cell r="AA274">
            <v>552780.09527228365</v>
          </cell>
        </row>
        <row r="275">
          <cell r="B275" t="str">
            <v xml:space="preserve">2.1.1.  Pessoal / Administradores   </v>
          </cell>
          <cell r="G275">
            <v>6061</v>
          </cell>
          <cell r="H275">
            <v>12149</v>
          </cell>
          <cell r="I275">
            <v>12386</v>
          </cell>
          <cell r="J275">
            <v>12386</v>
          </cell>
          <cell r="K275">
            <v>12386</v>
          </cell>
          <cell r="L275">
            <v>12386</v>
          </cell>
          <cell r="M275">
            <v>12386</v>
          </cell>
          <cell r="N275">
            <v>12386</v>
          </cell>
          <cell r="O275">
            <v>12386</v>
          </cell>
          <cell r="P275">
            <v>12386</v>
          </cell>
          <cell r="Q275">
            <v>12386</v>
          </cell>
          <cell r="R275">
            <v>12386</v>
          </cell>
          <cell r="S275">
            <v>12386</v>
          </cell>
          <cell r="T275">
            <v>12386</v>
          </cell>
          <cell r="U275">
            <v>12386</v>
          </cell>
          <cell r="V275">
            <v>12386</v>
          </cell>
          <cell r="W275">
            <v>12386</v>
          </cell>
          <cell r="X275">
            <v>12386</v>
          </cell>
          <cell r="Y275">
            <v>12386</v>
          </cell>
          <cell r="Z275">
            <v>12386</v>
          </cell>
          <cell r="AA275">
            <v>241158</v>
          </cell>
        </row>
        <row r="276">
          <cell r="B276" t="str">
            <v xml:space="preserve">2.1.2.  Conservação de Rotina  </v>
          </cell>
          <cell r="G276">
            <v>3915</v>
          </cell>
          <cell r="H276">
            <v>3915</v>
          </cell>
          <cell r="I276">
            <v>3915</v>
          </cell>
          <cell r="J276">
            <v>3915</v>
          </cell>
          <cell r="K276">
            <v>3915</v>
          </cell>
          <cell r="L276">
            <v>3915</v>
          </cell>
          <cell r="M276">
            <v>3915</v>
          </cell>
          <cell r="N276">
            <v>3915</v>
          </cell>
          <cell r="O276">
            <v>3915</v>
          </cell>
          <cell r="P276">
            <v>3915</v>
          </cell>
          <cell r="Q276">
            <v>3915</v>
          </cell>
          <cell r="R276">
            <v>3915</v>
          </cell>
          <cell r="S276">
            <v>3915</v>
          </cell>
          <cell r="T276">
            <v>3915</v>
          </cell>
          <cell r="U276">
            <v>3915</v>
          </cell>
          <cell r="V276">
            <v>3915</v>
          </cell>
          <cell r="W276">
            <v>3915</v>
          </cell>
          <cell r="X276">
            <v>3915</v>
          </cell>
          <cell r="Y276">
            <v>3915</v>
          </cell>
          <cell r="Z276">
            <v>3915</v>
          </cell>
          <cell r="AA276">
            <v>78300</v>
          </cell>
        </row>
        <row r="277">
          <cell r="B277" t="str">
            <v xml:space="preserve">2.1.3.  Consumo   </v>
          </cell>
          <cell r="G277">
            <v>616</v>
          </cell>
          <cell r="H277">
            <v>1097</v>
          </cell>
          <cell r="I277">
            <v>1097</v>
          </cell>
          <cell r="J277">
            <v>1097</v>
          </cell>
          <cell r="K277">
            <v>1097</v>
          </cell>
          <cell r="L277">
            <v>1097</v>
          </cell>
          <cell r="M277">
            <v>1097</v>
          </cell>
          <cell r="N277">
            <v>1097</v>
          </cell>
          <cell r="O277">
            <v>1097</v>
          </cell>
          <cell r="P277">
            <v>1097</v>
          </cell>
          <cell r="Q277">
            <v>1097</v>
          </cell>
          <cell r="R277">
            <v>1097</v>
          </cell>
          <cell r="S277">
            <v>1097</v>
          </cell>
          <cell r="T277">
            <v>1097</v>
          </cell>
          <cell r="U277">
            <v>1097</v>
          </cell>
          <cell r="V277">
            <v>1097</v>
          </cell>
          <cell r="W277">
            <v>1097</v>
          </cell>
          <cell r="X277">
            <v>1097</v>
          </cell>
          <cell r="Y277">
            <v>1097</v>
          </cell>
          <cell r="Z277">
            <v>1097</v>
          </cell>
          <cell r="AA277">
            <v>21459</v>
          </cell>
        </row>
        <row r="278">
          <cell r="B278" t="str">
            <v>2.1.4.  Transportes</v>
          </cell>
          <cell r="G278">
            <v>304</v>
          </cell>
          <cell r="H278">
            <v>1549</v>
          </cell>
          <cell r="I278">
            <v>1549</v>
          </cell>
          <cell r="J278">
            <v>1549</v>
          </cell>
          <cell r="K278">
            <v>1549</v>
          </cell>
          <cell r="L278">
            <v>1549</v>
          </cell>
          <cell r="M278">
            <v>1549</v>
          </cell>
          <cell r="N278">
            <v>1549</v>
          </cell>
          <cell r="O278">
            <v>1549</v>
          </cell>
          <cell r="P278">
            <v>1549</v>
          </cell>
          <cell r="Q278">
            <v>1549</v>
          </cell>
          <cell r="R278">
            <v>1549</v>
          </cell>
          <cell r="S278">
            <v>1549</v>
          </cell>
          <cell r="T278">
            <v>1549</v>
          </cell>
          <cell r="U278">
            <v>1549</v>
          </cell>
          <cell r="V278">
            <v>1549</v>
          </cell>
          <cell r="W278">
            <v>1549</v>
          </cell>
          <cell r="X278">
            <v>1549</v>
          </cell>
          <cell r="Y278">
            <v>1549</v>
          </cell>
          <cell r="Z278">
            <v>1549</v>
          </cell>
          <cell r="AA278">
            <v>29735</v>
          </cell>
        </row>
        <row r="279">
          <cell r="B279" t="str">
            <v>2.1.5.  Diversas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</row>
        <row r="280">
          <cell r="B280" t="str">
            <v>2.1.6.  Tributos s/ Faturamento</v>
          </cell>
          <cell r="G280">
            <v>749.53037310111108</v>
          </cell>
          <cell r="H280">
            <v>2137.1866621866666</v>
          </cell>
          <cell r="I280">
            <v>3255.575344911781</v>
          </cell>
          <cell r="J280">
            <v>5726.3</v>
          </cell>
          <cell r="K280">
            <v>6045.626361557519</v>
          </cell>
          <cell r="L280">
            <v>6439.8747186507253</v>
          </cell>
          <cell r="M280">
            <v>7327.9941396258746</v>
          </cell>
          <cell r="N280">
            <v>6877.1005845</v>
          </cell>
          <cell r="O280">
            <v>7199.3165877499996</v>
          </cell>
          <cell r="P280">
            <v>7773.063000000001</v>
          </cell>
          <cell r="Q280">
            <v>8129.0105000000003</v>
          </cell>
          <cell r="R280">
            <v>8496.2029999999995</v>
          </cell>
          <cell r="S280">
            <v>8881.2145</v>
          </cell>
          <cell r="T280">
            <v>9285.1695</v>
          </cell>
          <cell r="U280">
            <v>9694.8335000000006</v>
          </cell>
          <cell r="V280">
            <v>10123.960000000001</v>
          </cell>
          <cell r="W280">
            <v>10565.802</v>
          </cell>
          <cell r="X280">
            <v>11028.4905</v>
          </cell>
          <cell r="Y280">
            <v>11512.804</v>
          </cell>
          <cell r="Z280">
            <v>12020.039999999999</v>
          </cell>
          <cell r="AA280">
            <v>153269.09527228368</v>
          </cell>
        </row>
        <row r="281">
          <cell r="B281" t="str">
            <v>2.1.7.  Seguros</v>
          </cell>
          <cell r="G281">
            <v>951</v>
          </cell>
          <cell r="H281">
            <v>842</v>
          </cell>
          <cell r="I281">
            <v>984</v>
          </cell>
          <cell r="J281">
            <v>1007</v>
          </cell>
          <cell r="K281">
            <v>966</v>
          </cell>
          <cell r="L281">
            <v>851</v>
          </cell>
          <cell r="M281">
            <v>859</v>
          </cell>
          <cell r="N281">
            <v>875</v>
          </cell>
          <cell r="O281">
            <v>876</v>
          </cell>
          <cell r="P281">
            <v>911</v>
          </cell>
          <cell r="Q281">
            <v>939</v>
          </cell>
          <cell r="R281">
            <v>927</v>
          </cell>
          <cell r="S281">
            <v>934</v>
          </cell>
          <cell r="T281">
            <v>925</v>
          </cell>
          <cell r="U281">
            <v>959</v>
          </cell>
          <cell r="V281">
            <v>961</v>
          </cell>
          <cell r="W281">
            <v>964</v>
          </cell>
          <cell r="X281">
            <v>983</v>
          </cell>
          <cell r="Y281">
            <v>988</v>
          </cell>
          <cell r="Z281">
            <v>993</v>
          </cell>
          <cell r="AA281">
            <v>18695</v>
          </cell>
        </row>
        <row r="282">
          <cell r="B282" t="str">
            <v xml:space="preserve">2.1.8.  Garantias </v>
          </cell>
          <cell r="G282">
            <v>858</v>
          </cell>
          <cell r="H282">
            <v>690</v>
          </cell>
          <cell r="I282">
            <v>596</v>
          </cell>
          <cell r="J282">
            <v>527</v>
          </cell>
          <cell r="K282">
            <v>510</v>
          </cell>
          <cell r="L282">
            <v>499</v>
          </cell>
          <cell r="M282">
            <v>499</v>
          </cell>
          <cell r="N282">
            <v>499</v>
          </cell>
          <cell r="O282">
            <v>498</v>
          </cell>
          <cell r="P282">
            <v>498</v>
          </cell>
          <cell r="Q282">
            <v>497</v>
          </cell>
          <cell r="R282">
            <v>497</v>
          </cell>
          <cell r="S282">
            <v>497</v>
          </cell>
          <cell r="T282">
            <v>496</v>
          </cell>
          <cell r="U282">
            <v>496</v>
          </cell>
          <cell r="V282">
            <v>495</v>
          </cell>
          <cell r="W282">
            <v>378</v>
          </cell>
          <cell r="X282">
            <v>378</v>
          </cell>
          <cell r="Y282">
            <v>378</v>
          </cell>
          <cell r="Z282">
            <v>378</v>
          </cell>
          <cell r="AA282">
            <v>10164</v>
          </cell>
        </row>
        <row r="283">
          <cell r="B283" t="str">
            <v>2.2.  INVESTIMENTOS / IMOBILIZADO     (2.2.1.+ ... + 2.2.7)</v>
          </cell>
          <cell r="G283">
            <v>16881</v>
          </cell>
          <cell r="H283">
            <v>32030.120000000003</v>
          </cell>
          <cell r="I283">
            <v>35663.94</v>
          </cell>
          <cell r="J283">
            <v>22851.359999999997</v>
          </cell>
          <cell r="K283">
            <v>18475.109999999997</v>
          </cell>
          <cell r="L283">
            <v>25692.55</v>
          </cell>
          <cell r="M283">
            <v>27144.010000000002</v>
          </cell>
          <cell r="N283">
            <v>20831.050000000003</v>
          </cell>
          <cell r="O283">
            <v>22265.480000000003</v>
          </cell>
          <cell r="P283">
            <v>16985.449999999997</v>
          </cell>
          <cell r="Q283">
            <v>11806.739999999998</v>
          </cell>
          <cell r="R283">
            <v>6227</v>
          </cell>
          <cell r="S283">
            <v>2901.13</v>
          </cell>
          <cell r="T283">
            <v>4005.13</v>
          </cell>
          <cell r="U283">
            <v>13039</v>
          </cell>
          <cell r="V283">
            <v>1690.9</v>
          </cell>
          <cell r="W283">
            <v>9861.4399999999987</v>
          </cell>
          <cell r="X283">
            <v>13931.2</v>
          </cell>
          <cell r="Y283">
            <v>9369.06</v>
          </cell>
          <cell r="Z283">
            <v>6070</v>
          </cell>
          <cell r="AA283">
            <v>317721.67</v>
          </cell>
        </row>
        <row r="284">
          <cell r="B284" t="str">
            <v xml:space="preserve">2.2.1.  Ampliação Principal </v>
          </cell>
          <cell r="G284">
            <v>2530</v>
          </cell>
          <cell r="H284">
            <v>7839.5600000000013</v>
          </cell>
          <cell r="I284">
            <v>14566.64</v>
          </cell>
          <cell r="J284">
            <v>6326.2000000000007</v>
          </cell>
          <cell r="K284">
            <v>4028</v>
          </cell>
          <cell r="L284">
            <v>1496.35</v>
          </cell>
          <cell r="M284">
            <v>5289.4</v>
          </cell>
          <cell r="N284">
            <v>4404.6000000000004</v>
          </cell>
          <cell r="O284">
            <v>2000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48480.75</v>
          </cell>
        </row>
        <row r="285">
          <cell r="B285" t="str">
            <v>2.2.2.  Demais Obras de Ampliação/Melhoramentos</v>
          </cell>
          <cell r="G285">
            <v>7300</v>
          </cell>
          <cell r="H285">
            <v>5017.5600000000004</v>
          </cell>
          <cell r="I285">
            <v>8662.2999999999993</v>
          </cell>
          <cell r="J285">
            <v>9787.3599999999988</v>
          </cell>
          <cell r="K285">
            <v>7839.1099999999969</v>
          </cell>
          <cell r="L285">
            <v>10468.98</v>
          </cell>
          <cell r="M285">
            <v>14015.78</v>
          </cell>
          <cell r="N285">
            <v>9415.0600000000013</v>
          </cell>
          <cell r="O285">
            <v>6961.7900000000009</v>
          </cell>
          <cell r="P285">
            <v>6572.2099999999991</v>
          </cell>
          <cell r="Q285">
            <v>1520</v>
          </cell>
          <cell r="R285">
            <v>0</v>
          </cell>
          <cell r="S285">
            <v>0</v>
          </cell>
          <cell r="T285">
            <v>0</v>
          </cell>
          <cell r="U285">
            <v>544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88104.15</v>
          </cell>
        </row>
        <row r="286">
          <cell r="B286" t="str">
            <v xml:space="preserve">2.2.3.  Equipamentos, Veiculos e Sist. Controle </v>
          </cell>
          <cell r="G286">
            <v>3663</v>
          </cell>
          <cell r="H286">
            <v>2369</v>
          </cell>
          <cell r="I286">
            <v>879</v>
          </cell>
          <cell r="J286">
            <v>2273</v>
          </cell>
          <cell r="K286">
            <v>439</v>
          </cell>
          <cell r="L286">
            <v>4608.6000000000004</v>
          </cell>
          <cell r="M286">
            <v>5330.31</v>
          </cell>
          <cell r="N286">
            <v>1785.8</v>
          </cell>
          <cell r="O286">
            <v>3480.69</v>
          </cell>
          <cell r="P286">
            <v>710</v>
          </cell>
          <cell r="Q286">
            <v>1956</v>
          </cell>
          <cell r="R286">
            <v>780</v>
          </cell>
          <cell r="S286">
            <v>529</v>
          </cell>
          <cell r="T286">
            <v>1083</v>
          </cell>
          <cell r="U286">
            <v>759</v>
          </cell>
          <cell r="V286">
            <v>1678.9</v>
          </cell>
          <cell r="W286">
            <v>4679.7</v>
          </cell>
          <cell r="X286">
            <v>975.2</v>
          </cell>
          <cell r="Y286">
            <v>1580.8</v>
          </cell>
          <cell r="Z286">
            <v>208</v>
          </cell>
          <cell r="AA286">
            <v>39768</v>
          </cell>
        </row>
        <row r="287">
          <cell r="B287" t="str">
            <v>2.2.4.  Desapropriações</v>
          </cell>
          <cell r="G287">
            <v>35</v>
          </cell>
          <cell r="H287">
            <v>15</v>
          </cell>
          <cell r="I287">
            <v>301</v>
          </cell>
          <cell r="J287">
            <v>146</v>
          </cell>
          <cell r="K287">
            <v>80</v>
          </cell>
          <cell r="L287">
            <v>40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617</v>
          </cell>
        </row>
        <row r="288">
          <cell r="B288" t="str">
            <v xml:space="preserve">2.2.5.  Conservação Especial </v>
          </cell>
          <cell r="G288">
            <v>2324</v>
          </cell>
          <cell r="H288">
            <v>14731</v>
          </cell>
          <cell r="I288">
            <v>10226</v>
          </cell>
          <cell r="J288">
            <v>4318.8</v>
          </cell>
          <cell r="K288">
            <v>6089</v>
          </cell>
          <cell r="L288">
            <v>9078.619999999999</v>
          </cell>
          <cell r="M288">
            <v>2508.5200000000004</v>
          </cell>
          <cell r="N288">
            <v>5225.59</v>
          </cell>
          <cell r="O288">
            <v>9823</v>
          </cell>
          <cell r="P288">
            <v>9703.239999999998</v>
          </cell>
          <cell r="Q288">
            <v>8330.739999999998</v>
          </cell>
          <cell r="R288">
            <v>5447</v>
          </cell>
          <cell r="S288">
            <v>2372.13</v>
          </cell>
          <cell r="T288">
            <v>2922.13</v>
          </cell>
          <cell r="U288">
            <v>11736</v>
          </cell>
          <cell r="V288">
            <v>12</v>
          </cell>
          <cell r="W288">
            <v>5181.74</v>
          </cell>
          <cell r="X288">
            <v>12956</v>
          </cell>
          <cell r="Y288">
            <v>7788.26</v>
          </cell>
          <cell r="Z288">
            <v>5862</v>
          </cell>
          <cell r="AA288">
            <v>136635.76999999999</v>
          </cell>
        </row>
        <row r="289">
          <cell r="B289" t="str">
            <v>2.2.6.  Contratos Sub-rogados</v>
          </cell>
          <cell r="G289">
            <v>1029</v>
          </cell>
          <cell r="H289">
            <v>2058</v>
          </cell>
          <cell r="I289">
            <v>1029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4116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22910.655287550006</v>
          </cell>
          <cell r="H291">
            <v>13725.323759999999</v>
          </cell>
          <cell r="I291">
            <v>13874.65732569863</v>
          </cell>
          <cell r="J291">
            <v>14034</v>
          </cell>
          <cell r="K291">
            <v>14127.631185</v>
          </cell>
          <cell r="L291">
            <v>13799.261378484767</v>
          </cell>
          <cell r="M291">
            <v>14326.7448</v>
          </cell>
          <cell r="N291">
            <v>14433.121589999999</v>
          </cell>
          <cell r="O291">
            <v>14544.872804999999</v>
          </cell>
          <cell r="P291">
            <v>14743.86</v>
          </cell>
          <cell r="Q291">
            <v>14867.31</v>
          </cell>
          <cell r="R291">
            <v>14994.66</v>
          </cell>
          <cell r="S291">
            <v>15128.19</v>
          </cell>
          <cell r="T291">
            <v>15268.29</v>
          </cell>
          <cell r="U291">
            <v>15410.369999999999</v>
          </cell>
          <cell r="V291">
            <v>15559.2</v>
          </cell>
          <cell r="W291">
            <v>15712.44</v>
          </cell>
          <cell r="X291">
            <v>15872.91</v>
          </cell>
          <cell r="Y291">
            <v>16040.88</v>
          </cell>
          <cell r="Z291">
            <v>16216.8</v>
          </cell>
          <cell r="AA291">
            <v>305591.17813173338</v>
          </cell>
        </row>
        <row r="292">
          <cell r="B292" t="str">
            <v>2.3.1.  Valor Variável da Concessão</v>
          </cell>
          <cell r="G292">
            <v>822.65528755000014</v>
          </cell>
          <cell r="H292">
            <v>1677.32376</v>
          </cell>
          <cell r="I292">
            <v>1826.6573256986301</v>
          </cell>
          <cell r="J292">
            <v>1986</v>
          </cell>
          <cell r="K292">
            <v>2079.6311849999997</v>
          </cell>
          <cell r="L292">
            <v>2112.2654629665099</v>
          </cell>
          <cell r="M292">
            <v>2278.7447999999999</v>
          </cell>
          <cell r="N292">
            <v>2385.1215899999997</v>
          </cell>
          <cell r="O292">
            <v>2496.872805</v>
          </cell>
          <cell r="P292">
            <v>2695.86</v>
          </cell>
          <cell r="Q292">
            <v>2819.31</v>
          </cell>
          <cell r="R292">
            <v>2946.66</v>
          </cell>
          <cell r="S292">
            <v>3080.19</v>
          </cell>
          <cell r="T292">
            <v>3220.29</v>
          </cell>
          <cell r="U292">
            <v>3362.37</v>
          </cell>
          <cell r="V292">
            <v>3511.2</v>
          </cell>
          <cell r="W292">
            <v>3664.44</v>
          </cell>
          <cell r="X292">
            <v>3824.91</v>
          </cell>
          <cell r="Y292">
            <v>3992.8799999999997</v>
          </cell>
          <cell r="Z292">
            <v>4168.8</v>
          </cell>
          <cell r="AA292">
            <v>54952.182216215144</v>
          </cell>
        </row>
        <row r="293">
          <cell r="B293" t="str">
            <v xml:space="preserve">2.3.2.  Valor Fixo da Concessão </v>
          </cell>
          <cell r="G293">
            <v>22088.000000000004</v>
          </cell>
          <cell r="H293">
            <v>12048</v>
          </cell>
          <cell r="I293">
            <v>12048</v>
          </cell>
          <cell r="J293">
            <v>12048</v>
          </cell>
          <cell r="K293">
            <v>12048</v>
          </cell>
          <cell r="L293">
            <v>11686.995915518257</v>
          </cell>
          <cell r="M293">
            <v>12048</v>
          </cell>
          <cell r="N293">
            <v>12048</v>
          </cell>
          <cell r="O293">
            <v>12048</v>
          </cell>
          <cell r="P293">
            <v>12048</v>
          </cell>
          <cell r="Q293">
            <v>12048</v>
          </cell>
          <cell r="R293">
            <v>12048</v>
          </cell>
          <cell r="S293">
            <v>12048</v>
          </cell>
          <cell r="T293">
            <v>12048</v>
          </cell>
          <cell r="U293">
            <v>12048</v>
          </cell>
          <cell r="V293">
            <v>12048</v>
          </cell>
          <cell r="W293">
            <v>12048</v>
          </cell>
          <cell r="X293">
            <v>12048</v>
          </cell>
          <cell r="Y293">
            <v>12048</v>
          </cell>
          <cell r="Z293">
            <v>12048</v>
          </cell>
          <cell r="AA293">
            <v>250638.99591551826</v>
          </cell>
        </row>
        <row r="294">
          <cell r="B294" t="str">
            <v>2.4.  DESEMBOLSOS  SOBRE O LUCRO     (2.4.1. + 2.4.2)</v>
          </cell>
          <cell r="G294">
            <v>0</v>
          </cell>
          <cell r="H294">
            <v>4808.0410274240612</v>
          </cell>
          <cell r="I294">
            <v>5845.1085351481161</v>
          </cell>
          <cell r="J294">
            <v>6294.1023097613515</v>
          </cell>
          <cell r="K294">
            <v>6752.2395408679558</v>
          </cell>
          <cell r="L294">
            <v>6585.1780525537961</v>
          </cell>
          <cell r="M294">
            <v>7360.6395524054014</v>
          </cell>
          <cell r="N294">
            <v>8115.1822891002375</v>
          </cell>
          <cell r="O294">
            <v>8568.125267654661</v>
          </cell>
          <cell r="P294">
            <v>10063.862851012163</v>
          </cell>
          <cell r="Q294">
            <v>10821.247904762164</v>
          </cell>
          <cell r="R294">
            <v>11850.9035617066</v>
          </cell>
          <cell r="S294">
            <v>13056.335548928824</v>
          </cell>
          <cell r="T294">
            <v>14251.03990946454</v>
          </cell>
          <cell r="U294">
            <v>14960.760067916923</v>
          </cell>
          <cell r="V294">
            <v>16295.206125000255</v>
          </cell>
          <cell r="W294">
            <v>17035.137391250253</v>
          </cell>
          <cell r="X294">
            <v>17414.101448333586</v>
          </cell>
          <cell r="Y294">
            <v>17188.709147500253</v>
          </cell>
          <cell r="Z294">
            <v>16909.411186250258</v>
          </cell>
          <cell r="AA294">
            <v>214175.33171704141</v>
          </cell>
        </row>
        <row r="295">
          <cell r="B295" t="str">
            <v xml:space="preserve">2.4.1.  Contribuição Social  </v>
          </cell>
          <cell r="G295">
            <v>0</v>
          </cell>
          <cell r="H295">
            <v>1238.9547419273638</v>
          </cell>
          <cell r="I295">
            <v>1428.012734413011</v>
          </cell>
          <cell r="J295">
            <v>1538.566244238046</v>
          </cell>
          <cell r="K295">
            <v>1667.3943171801104</v>
          </cell>
          <cell r="L295">
            <v>1621.6931879928397</v>
          </cell>
          <cell r="M295">
            <v>1811.7476743060713</v>
          </cell>
          <cell r="N295">
            <v>1993.8288862853726</v>
          </cell>
          <cell r="O295">
            <v>2105.005415492039</v>
          </cell>
          <cell r="P295">
            <v>2450.9070772150699</v>
          </cell>
          <cell r="Q295">
            <v>2650.2960238817363</v>
          </cell>
          <cell r="R295">
            <v>2900.0321794372899</v>
          </cell>
          <cell r="S295">
            <v>3189.3795594372914</v>
          </cell>
          <cell r="T295">
            <v>3486.5547784849105</v>
          </cell>
          <cell r="U295">
            <v>3651.8973918182442</v>
          </cell>
          <cell r="V295">
            <v>3984.5179384849112</v>
          </cell>
          <cell r="W295">
            <v>4166.9663118182443</v>
          </cell>
          <cell r="X295">
            <v>4174.6816318182437</v>
          </cell>
          <cell r="Y295">
            <v>4206.1194851515766</v>
          </cell>
          <cell r="Z295">
            <v>4140.0088718182442</v>
          </cell>
          <cell r="AA295">
            <v>52406.564451200618</v>
          </cell>
        </row>
        <row r="296">
          <cell r="B296" t="str">
            <v xml:space="preserve">2.4.2.  Imposto de Renda  </v>
          </cell>
          <cell r="G296">
            <v>0</v>
          </cell>
          <cell r="H296">
            <v>3569.0862854966972</v>
          </cell>
          <cell r="I296">
            <v>4417.0958007351046</v>
          </cell>
          <cell r="J296">
            <v>4755.5360655233053</v>
          </cell>
          <cell r="K296">
            <v>5084.8452236878456</v>
          </cell>
          <cell r="L296">
            <v>4963.4848645609563</v>
          </cell>
          <cell r="M296">
            <v>5548.8918780993299</v>
          </cell>
          <cell r="N296">
            <v>6121.3534028148651</v>
          </cell>
          <cell r="O296">
            <v>6463.1198521626211</v>
          </cell>
          <cell r="P296">
            <v>7612.9557737970927</v>
          </cell>
          <cell r="Q296">
            <v>8170.9518808804278</v>
          </cell>
          <cell r="R296">
            <v>8950.8713822693098</v>
          </cell>
          <cell r="S296">
            <v>9866.9559894915328</v>
          </cell>
          <cell r="T296">
            <v>10764.48513097963</v>
          </cell>
          <cell r="U296">
            <v>11308.862676098679</v>
          </cell>
          <cell r="V296">
            <v>12310.688186515345</v>
          </cell>
          <cell r="W296">
            <v>12868.17107943201</v>
          </cell>
          <cell r="X296">
            <v>13239.419816515343</v>
          </cell>
          <cell r="Y296">
            <v>12982.589662348677</v>
          </cell>
          <cell r="Z296">
            <v>12769.402314432013</v>
          </cell>
          <cell r="AA296">
            <v>161768.76726584078</v>
          </cell>
        </row>
        <row r="297">
          <cell r="B297" t="str">
            <v>3.  SALDO DO CAIXA     (1 - 2)</v>
          </cell>
          <cell r="G297">
            <v>-25824.342742317778</v>
          </cell>
          <cell r="H297">
            <v>-17031.879449610715</v>
          </cell>
          <cell r="I297">
            <v>-18277.703682470856</v>
          </cell>
          <cell r="J297">
            <v>-3186.7623097613541</v>
          </cell>
          <cell r="K297">
            <v>3497.4324125745334</v>
          </cell>
          <cell r="L297">
            <v>-2405.0153841389547</v>
          </cell>
          <cell r="M297">
            <v>-506.2284920312668</v>
          </cell>
          <cell r="N297">
            <v>8926.5985363997606</v>
          </cell>
          <cell r="O297">
            <v>10330.298839595343</v>
          </cell>
          <cell r="P297">
            <v>19939.76414898783</v>
          </cell>
          <cell r="Q297">
            <v>27969.691595237848</v>
          </cell>
          <cell r="R297">
            <v>36282.233438293406</v>
          </cell>
          <cell r="S297">
            <v>42328.129951071176</v>
          </cell>
          <cell r="T297">
            <v>44165.370590535458</v>
          </cell>
          <cell r="U297">
            <v>38572.03643208307</v>
          </cell>
          <cell r="V297">
            <v>52967.733874999743</v>
          </cell>
          <cell r="W297">
            <v>48684.180608749739</v>
          </cell>
          <cell r="X297">
            <v>48942.29805166641</v>
          </cell>
          <cell r="Y297">
            <v>58671.546852499741</v>
          </cell>
          <cell r="Z297">
            <v>67425.748813749742</v>
          </cell>
          <cell r="AA297">
            <v>441471.1320861131</v>
          </cell>
        </row>
        <row r="298">
          <cell r="B298" t="str">
            <v xml:space="preserve">4. T.I.R. (Taxa Interna de Retorno) Anual do Projeto     </v>
          </cell>
          <cell r="G298">
            <v>0.17620790554204696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</row>
        <row r="304">
          <cell r="B304" t="str">
            <v>1.1.  RECEITAS     (1.1.1.+ ... + 1.1.4)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B305" t="str">
            <v>1.1.1   Receitas de Pedágio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</row>
        <row r="306">
          <cell r="B306" t="str">
            <v>1.1.2   Outras Receitas Operacionais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</row>
        <row r="310">
          <cell r="B310" t="str">
            <v>2.1.  OPERACIONAIS     (2.1.1.+ ... + 2.1.8)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</row>
        <row r="311">
          <cell r="B311" t="str">
            <v xml:space="preserve">2.1.1.  Pessoal / Administradores   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</row>
        <row r="312">
          <cell r="B312" t="str">
            <v xml:space="preserve">2.1.2.  Conservação de Rotina  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</row>
        <row r="313">
          <cell r="B313" t="str">
            <v xml:space="preserve">2.1.3.  Consumo   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</row>
        <row r="314">
          <cell r="B314" t="str">
            <v>2.1.4.  Transportes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</row>
        <row r="315">
          <cell r="B315" t="str">
            <v>2.1.5.  Diversas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</row>
        <row r="316">
          <cell r="B316" t="str">
            <v>2.1.6.  Tributos s/ Faturamento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</row>
        <row r="317">
          <cell r="B317" t="str">
            <v>2.1.7.  Seguros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</row>
        <row r="318">
          <cell r="B318" t="str">
            <v xml:space="preserve">2.1.8.  Garantias 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</row>
        <row r="328">
          <cell r="B328" t="str">
            <v>2.3.1.  Valor Variável da Concessão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</row>
        <row r="331">
          <cell r="B331" t="str">
            <v xml:space="preserve">2.4.1.  Contribuição Social  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</row>
        <row r="332">
          <cell r="B332" t="str">
            <v xml:space="preserve">2.4.2.  Imposto de Renda  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</row>
        <row r="333">
          <cell r="B333" t="str">
            <v>3.  SALDO DO CAIXA     (1 - 2)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</row>
        <row r="334">
          <cell r="B334" t="str">
            <v xml:space="preserve">4. T.I.R. (Taxa Interna de Retorno) Anual do Projeto     </v>
          </cell>
          <cell r="G334">
            <v>0.17620790554204696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antigo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omparativo de Mercado"/>
      <sheetName val="Capa Simulador"/>
      <sheetName val="FLUXO + DRE  Original 20 anos"/>
      <sheetName val="Fatores 20 anos"/>
      <sheetName val="Prorrogação Fluxo 29 anos"/>
      <sheetName val="Prorrogação DRE 29 an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 t="str">
            <v>ESTUDO DO REEQUILÍBRIO ECONÔMICO-FINANCEIRO</v>
          </cell>
        </row>
        <row r="55">
          <cell r="F55" t="str">
            <v>DA CONCESSIONÁRIA TEBE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1º Reequilíbrio - Receitas+COFINS+PIS</v>
          </cell>
          <cell r="G67">
            <v>-7095.8332157358036</v>
          </cell>
          <cell r="H67">
            <v>-37260.049380658973</v>
          </cell>
          <cell r="I67">
            <v>0.13354321432380231</v>
          </cell>
        </row>
        <row r="68">
          <cell r="B68" t="str">
            <v>FATOR 2</v>
          </cell>
          <cell r="C68" t="str">
            <v>Parcelamento de Reajuste Tarifário - Julho 2003</v>
          </cell>
          <cell r="G68">
            <v>-132.39474470268942</v>
          </cell>
          <cell r="H68">
            <v>-695.20161697464789</v>
          </cell>
          <cell r="I68">
            <v>0.20095179847485328</v>
          </cell>
        </row>
        <row r="69">
          <cell r="B69" t="str">
            <v>FATOR 3</v>
          </cell>
          <cell r="C69" t="str">
            <v>1ª Adequação de Investimentos</v>
          </cell>
          <cell r="G69">
            <v>7340.3797089265454</v>
          </cell>
          <cell r="H69">
            <v>38544.157128843857</v>
          </cell>
          <cell r="I69">
            <v>0.32776232815137124</v>
          </cell>
        </row>
        <row r="70">
          <cell r="B70" t="str">
            <v>FATOR 4</v>
          </cell>
          <cell r="C70" t="str">
            <v>2ª Adequação de Investimentos</v>
          </cell>
          <cell r="G70">
            <v>-339.34997848369534</v>
          </cell>
          <cell r="H70">
            <v>-1781.9185670243951</v>
          </cell>
          <cell r="I70">
            <v>0.19884536202145106</v>
          </cell>
        </row>
        <row r="71">
          <cell r="B71" t="str">
            <v>FATOR 5</v>
          </cell>
          <cell r="C71" t="str">
            <v>Majoração de COFINS</v>
          </cell>
          <cell r="G71">
            <v>-533.66559293607872</v>
          </cell>
          <cell r="H71">
            <v>-2802.2651802836981</v>
          </cell>
          <cell r="I71">
            <v>0.19675885765369922</v>
          </cell>
        </row>
        <row r="72">
          <cell r="B72" t="str">
            <v>FATOR 6</v>
          </cell>
          <cell r="C72" t="str">
            <v>Majoração do PIS</v>
          </cell>
          <cell r="G72">
            <v>-25.030657244900151</v>
          </cell>
          <cell r="H72">
            <v>-131.43537856936769</v>
          </cell>
          <cell r="I72">
            <v>0.20207561886214545</v>
          </cell>
        </row>
        <row r="73">
          <cell r="B73" t="str">
            <v>FATOR 7</v>
          </cell>
          <cell r="C73" t="str">
            <v>Alteração do ISSQN</v>
          </cell>
          <cell r="G73">
            <v>-1139.10927523488</v>
          </cell>
          <cell r="H73">
            <v>-5981.4353797233553</v>
          </cell>
          <cell r="I73">
            <v>0.19003801664196485</v>
          </cell>
        </row>
        <row r="74">
          <cell r="B74" t="str">
            <v>FATOR 8</v>
          </cell>
          <cell r="C74" t="str">
            <v>3ª Adequação - Investimentos</v>
          </cell>
          <cell r="G74">
            <v>661.45198081494823</v>
          </cell>
          <cell r="H74">
            <v>3473.2684265245966</v>
          </cell>
          <cell r="I74">
            <v>0.20945940392164439</v>
          </cell>
        </row>
        <row r="75">
          <cell r="B75" t="str">
            <v>FATOR 9</v>
          </cell>
          <cell r="C75">
            <v>0</v>
          </cell>
          <cell r="G75">
            <v>3.8767462324097654E-12</v>
          </cell>
          <cell r="H75">
            <v>2.035670113208727E-11</v>
          </cell>
          <cell r="I75">
            <v>0.20233826697728008</v>
          </cell>
        </row>
        <row r="76">
          <cell r="B76" t="str">
            <v>FATOR 10</v>
          </cell>
          <cell r="C76">
            <v>0</v>
          </cell>
          <cell r="G76">
            <v>3.8767462324097654E-12</v>
          </cell>
          <cell r="H76">
            <v>2.035670113208727E-11</v>
          </cell>
          <cell r="I76">
            <v>0.20233826697728008</v>
          </cell>
        </row>
        <row r="77">
          <cell r="B77" t="str">
            <v>FATOR 11</v>
          </cell>
          <cell r="C77">
            <v>0</v>
          </cell>
          <cell r="G77">
            <v>3.8767462324097654E-12</v>
          </cell>
          <cell r="H77">
            <v>2.035670113208727E-11</v>
          </cell>
          <cell r="I77">
            <v>0.20233826697728008</v>
          </cell>
        </row>
        <row r="78">
          <cell r="B78" t="str">
            <v>FATOR 12</v>
          </cell>
          <cell r="C78">
            <v>0</v>
          </cell>
          <cell r="G78">
            <v>3.8767462324097654E-12</v>
          </cell>
          <cell r="H78">
            <v>2.035670113208727E-11</v>
          </cell>
          <cell r="I78">
            <v>0.20233826697728008</v>
          </cell>
        </row>
        <row r="79">
          <cell r="B79" t="str">
            <v>FATOR 13</v>
          </cell>
          <cell r="C79">
            <v>0</v>
          </cell>
          <cell r="G79">
            <v>3.8767462324097654E-12</v>
          </cell>
          <cell r="H79">
            <v>2.035670113208727E-11</v>
          </cell>
          <cell r="I79">
            <v>0.20233826697728008</v>
          </cell>
        </row>
        <row r="80">
          <cell r="B80" t="str">
            <v>FATOR 14</v>
          </cell>
          <cell r="C80">
            <v>0</v>
          </cell>
          <cell r="G80">
            <v>3.8767462324097654E-12</v>
          </cell>
          <cell r="H80">
            <v>2.035670113208727E-11</v>
          </cell>
          <cell r="I80">
            <v>0.20233826697728008</v>
          </cell>
        </row>
        <row r="81">
          <cell r="B81" t="str">
            <v>FATOR 15</v>
          </cell>
          <cell r="C81">
            <v>0</v>
          </cell>
          <cell r="G81">
            <v>3.8767462324097654E-12</v>
          </cell>
          <cell r="H81">
            <v>2.035670113208727E-11</v>
          </cell>
          <cell r="I81">
            <v>0.20233826697728008</v>
          </cell>
        </row>
        <row r="82">
          <cell r="B82" t="str">
            <v>TOTAL GERAL</v>
          </cell>
          <cell r="G82">
            <v>-1263.5517745965265</v>
          </cell>
          <cell r="H82">
            <v>-6634.8799478658439</v>
          </cell>
          <cell r="I82">
            <v>0.18246401130112827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29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0.20233826697728008</v>
          </cell>
        </row>
        <row r="98">
          <cell r="B98" t="str">
            <v>TIR Resultante dos Desequilibrio no Contrato Original (ao ano)</v>
          </cell>
          <cell r="J98">
            <v>0.18246401130112827</v>
          </cell>
        </row>
        <row r="100">
          <cell r="B100" t="str">
            <v>Diferença entre a TIR Original x TIR Desequilibrios</v>
          </cell>
          <cell r="J100">
            <v>-1.9874255676151809E-2</v>
          </cell>
        </row>
        <row r="102">
          <cell r="B102" t="str">
            <v>TIR Resultante das Alternativas Utilizadas para o Reequilibrio (ao ano)</v>
          </cell>
          <cell r="J102">
            <v>0.20276329630172943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3.8767462324097654E-12</v>
          </cell>
          <cell r="G136">
            <v>0.20233826697728008</v>
          </cell>
          <cell r="H136">
            <v>-10661.322015000002</v>
          </cell>
          <cell r="I136">
            <v>-1397.4164949999977</v>
          </cell>
          <cell r="J136">
            <v>-4197.0290050000003</v>
          </cell>
          <cell r="K136">
            <v>-209.85901999999987</v>
          </cell>
          <cell r="L136">
            <v>5927.0457299999998</v>
          </cell>
          <cell r="M136">
            <v>4960.9413800000002</v>
          </cell>
          <cell r="N136">
            <v>4394.2356600000021</v>
          </cell>
          <cell r="O136">
            <v>-457.22938499999873</v>
          </cell>
          <cell r="P136">
            <v>208.80238000000099</v>
          </cell>
          <cell r="Q136">
            <v>6690.3230000000003</v>
          </cell>
          <cell r="R136">
            <v>1640.3524750000033</v>
          </cell>
          <cell r="S136">
            <v>9072.5808050000014</v>
          </cell>
          <cell r="T136">
            <v>9650.467990000001</v>
          </cell>
          <cell r="U136">
            <v>10568.066075000001</v>
          </cell>
          <cell r="V136">
            <v>11679.659374999999</v>
          </cell>
          <cell r="W136">
            <v>11335.195395000002</v>
          </cell>
          <cell r="X136">
            <v>14070.37845</v>
          </cell>
          <cell r="Y136">
            <v>12208.944674999999</v>
          </cell>
          <cell r="Z136">
            <v>14795.037710000001</v>
          </cell>
          <cell r="AA136">
            <v>16728.171869999998</v>
          </cell>
        </row>
        <row r="137">
          <cell r="B137" t="str">
            <v>(+)Desequilibrio do Projeto Original (a)</v>
          </cell>
        </row>
        <row r="138">
          <cell r="B138" t="str">
            <v>1º Reequilíbrio - Receitas+COFINS+PIS</v>
          </cell>
        </row>
        <row r="139">
          <cell r="B139" t="str">
            <v>Fluxo de Caixa do Fator</v>
          </cell>
          <cell r="H139">
            <v>-698.82506294938025</v>
          </cell>
          <cell r="I139">
            <v>-1433.1178728405398</v>
          </cell>
          <cell r="J139">
            <v>-1474.4325007610796</v>
          </cell>
          <cell r="K139">
            <v>-1516.9504571463995</v>
          </cell>
          <cell r="L139">
            <v>-1560.6943247444815</v>
          </cell>
          <cell r="M139">
            <v>-1606.1914288</v>
          </cell>
          <cell r="N139">
            <v>-1652.0160320085395</v>
          </cell>
          <cell r="O139">
            <v>-1699.6725332697415</v>
          </cell>
          <cell r="P139">
            <v>-1748.7067793869594</v>
          </cell>
          <cell r="Q139">
            <v>-1799.1598597851996</v>
          </cell>
          <cell r="R139">
            <v>-1851.0742444941395</v>
          </cell>
          <cell r="S139">
            <v>-1904.4872098401397</v>
          </cell>
          <cell r="T139">
            <v>-1959.4491478940204</v>
          </cell>
          <cell r="U139">
            <v>-2016.0024958139195</v>
          </cell>
          <cell r="V139">
            <v>-2074.1913672065211</v>
          </cell>
          <cell r="W139">
            <v>-2134.0625711447792</v>
          </cell>
          <cell r="X139">
            <v>-2195.6711674581998</v>
          </cell>
          <cell r="Y139">
            <v>-2259.0636365043406</v>
          </cell>
          <cell r="Z139">
            <v>-2324.2900087670805</v>
          </cell>
          <cell r="AA139">
            <v>-2391.4080724137402</v>
          </cell>
        </row>
        <row r="140">
          <cell r="B140" t="str">
            <v>Somatoria com Projeto Original</v>
          </cell>
          <cell r="F140">
            <v>-7095.8332157358036</v>
          </cell>
          <cell r="G140">
            <v>0.13354321432380231</v>
          </cell>
          <cell r="H140">
            <v>-11360.147077949381</v>
          </cell>
          <cell r="I140">
            <v>-2830.5343678405375</v>
          </cell>
          <cell r="J140">
            <v>-5671.4615057610799</v>
          </cell>
          <cell r="K140">
            <v>-1726.8094771463993</v>
          </cell>
          <cell r="L140">
            <v>4366.3514052555183</v>
          </cell>
          <cell r="M140">
            <v>3354.7499512000004</v>
          </cell>
          <cell r="N140">
            <v>2742.2196279914624</v>
          </cell>
          <cell r="O140">
            <v>-2156.9019182697402</v>
          </cell>
          <cell r="P140">
            <v>-1539.9043993869584</v>
          </cell>
          <cell r="Q140">
            <v>4891.1631402148005</v>
          </cell>
          <cell r="R140">
            <v>-210.7217694941362</v>
          </cell>
          <cell r="S140">
            <v>7168.0935951598622</v>
          </cell>
          <cell r="T140">
            <v>7691.0188421059811</v>
          </cell>
          <cell r="U140">
            <v>8552.0635791860805</v>
          </cell>
          <cell r="V140">
            <v>9605.468007793479</v>
          </cell>
          <cell r="W140">
            <v>9201.1328238552233</v>
          </cell>
          <cell r="X140">
            <v>11874.7072825418</v>
          </cell>
          <cell r="Y140">
            <v>9949.8810384956578</v>
          </cell>
          <cell r="Z140">
            <v>12470.74770123292</v>
          </cell>
          <cell r="AA140">
            <v>14336.763797586258</v>
          </cell>
        </row>
        <row r="141">
          <cell r="B141" t="str">
            <v>Parcelamento de Reajuste Tarifário - Julho 2003</v>
          </cell>
        </row>
        <row r="142">
          <cell r="B142" t="str">
            <v>Fluxo de Caixa do Fator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-399.97308204391589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</row>
        <row r="143">
          <cell r="B143" t="str">
            <v>Somatoria com Projeto Original</v>
          </cell>
          <cell r="F143">
            <v>-132.39474470268942</v>
          </cell>
          <cell r="G143">
            <v>0.20095179847485328</v>
          </cell>
          <cell r="H143">
            <v>-10661.322015000002</v>
          </cell>
          <cell r="I143">
            <v>-1397.4164949999977</v>
          </cell>
          <cell r="J143">
            <v>-4197.0290050000003</v>
          </cell>
          <cell r="K143">
            <v>-209.85901999999987</v>
          </cell>
          <cell r="L143">
            <v>5927.0457299999998</v>
          </cell>
          <cell r="M143">
            <v>4560.9682979560839</v>
          </cell>
          <cell r="N143">
            <v>4394.2356600000021</v>
          </cell>
          <cell r="O143">
            <v>-457.22938499999873</v>
          </cell>
          <cell r="P143">
            <v>208.80238000000099</v>
          </cell>
          <cell r="Q143">
            <v>6690.3230000000003</v>
          </cell>
          <cell r="R143">
            <v>1640.3524750000033</v>
          </cell>
          <cell r="S143">
            <v>9072.5808050000014</v>
          </cell>
          <cell r="T143">
            <v>9650.467990000001</v>
          </cell>
          <cell r="U143">
            <v>10568.066075000001</v>
          </cell>
          <cell r="V143">
            <v>11679.659374999999</v>
          </cell>
          <cell r="W143">
            <v>11335.195395000002</v>
          </cell>
          <cell r="X143">
            <v>14070.37845</v>
          </cell>
          <cell r="Y143">
            <v>12208.944674999999</v>
          </cell>
          <cell r="Z143">
            <v>14795.037710000001</v>
          </cell>
          <cell r="AA143">
            <v>16728.171869999998</v>
          </cell>
        </row>
        <row r="144">
          <cell r="B144" t="str">
            <v>1ª Adequação de Investimentos</v>
          </cell>
        </row>
        <row r="145">
          <cell r="B145" t="str">
            <v>Fluxo de Caixa do Fator</v>
          </cell>
          <cell r="H145">
            <v>4527.2453999999998</v>
          </cell>
          <cell r="I145">
            <v>178.4639021052632</v>
          </cell>
          <cell r="J145">
            <v>2481.0024577719305</v>
          </cell>
          <cell r="K145">
            <v>3780.8897645484003</v>
          </cell>
          <cell r="L145">
            <v>-1224.2443544615994</v>
          </cell>
          <cell r="M145">
            <v>-940.72466082559947</v>
          </cell>
          <cell r="N145">
            <v>-2899.9166611383425</v>
          </cell>
          <cell r="O145">
            <v>8359.7617411917417</v>
          </cell>
          <cell r="P145">
            <v>4870.0947305975042</v>
          </cell>
          <cell r="Q145">
            <v>-117.30698534055557</v>
          </cell>
          <cell r="R145">
            <v>3443.3355433232409</v>
          </cell>
          <cell r="S145">
            <v>-4022.0822272197538</v>
          </cell>
          <cell r="T145">
            <v>-512.19078954555073</v>
          </cell>
          <cell r="U145">
            <v>-606.01299836960027</v>
          </cell>
          <cell r="V145">
            <v>-8380.0731808068867</v>
          </cell>
          <cell r="W145">
            <v>7.1185097307409393</v>
          </cell>
          <cell r="X145">
            <v>-9941.6047559466824</v>
          </cell>
          <cell r="Y145">
            <v>622.0022846468637</v>
          </cell>
          <cell r="Z145">
            <v>-386.72195013055693</v>
          </cell>
          <cell r="AA145">
            <v>759.94304986944189</v>
          </cell>
        </row>
        <row r="146">
          <cell r="B146" t="str">
            <v>Somatoria com Projeto Original</v>
          </cell>
          <cell r="F146">
            <v>7340.3797089265454</v>
          </cell>
          <cell r="G146">
            <v>0.32776232815137124</v>
          </cell>
          <cell r="H146">
            <v>-6134.0766150000018</v>
          </cell>
          <cell r="I146">
            <v>-1218.9525928947344</v>
          </cell>
          <cell r="J146">
            <v>-1716.0265472280698</v>
          </cell>
          <cell r="K146">
            <v>3571.0307445484004</v>
          </cell>
          <cell r="L146">
            <v>4702.8013755384</v>
          </cell>
          <cell r="M146">
            <v>4020.2167191744006</v>
          </cell>
          <cell r="N146">
            <v>1494.3189988616596</v>
          </cell>
          <cell r="O146">
            <v>7902.532356191743</v>
          </cell>
          <cell r="P146">
            <v>5078.8971105975052</v>
          </cell>
          <cell r="Q146">
            <v>6573.0160146594444</v>
          </cell>
          <cell r="R146">
            <v>5083.6880183232443</v>
          </cell>
          <cell r="S146">
            <v>5050.4985777802476</v>
          </cell>
          <cell r="T146">
            <v>9138.2772004544495</v>
          </cell>
          <cell r="U146">
            <v>9962.0530766304</v>
          </cell>
          <cell r="V146">
            <v>3299.5861941931125</v>
          </cell>
          <cell r="W146">
            <v>11342.313904730743</v>
          </cell>
          <cell r="X146">
            <v>4128.7736940533177</v>
          </cell>
          <cell r="Y146">
            <v>12830.946959646863</v>
          </cell>
          <cell r="Z146">
            <v>14408.315759869443</v>
          </cell>
          <cell r="AA146">
            <v>17488.11491986944</v>
          </cell>
        </row>
        <row r="147">
          <cell r="B147" t="str">
            <v>2ª Adequação de Investimentos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-347.86240833333386</v>
          </cell>
          <cell r="K148">
            <v>299.83460360784306</v>
          </cell>
          <cell r="L148">
            <v>-1160.449285042157</v>
          </cell>
          <cell r="M148">
            <v>-972.96917595215712</v>
          </cell>
          <cell r="N148">
            <v>661.92282222884307</v>
          </cell>
          <cell r="O148">
            <v>408.36552059174329</v>
          </cell>
          <cell r="P148">
            <v>2848.0134216183533</v>
          </cell>
          <cell r="Q148">
            <v>-2375.2105027076982</v>
          </cell>
          <cell r="R148">
            <v>1043.4218273988563</v>
          </cell>
          <cell r="S148">
            <v>-987.47605740114352</v>
          </cell>
          <cell r="T148">
            <v>11.984361718856466</v>
          </cell>
          <cell r="U148">
            <v>14.106363190856445</v>
          </cell>
          <cell r="V148">
            <v>41.929564074056344</v>
          </cell>
          <cell r="W148">
            <v>11.613484603975921</v>
          </cell>
          <cell r="X148">
            <v>664.68383692192822</v>
          </cell>
          <cell r="Y148">
            <v>-47.429951687300566</v>
          </cell>
          <cell r="Z148">
            <v>-47.472622415760924</v>
          </cell>
          <cell r="AA148">
            <v>-47.472622415759723</v>
          </cell>
        </row>
        <row r="149">
          <cell r="B149" t="str">
            <v>Somatoria com Projeto Original</v>
          </cell>
          <cell r="F149">
            <v>-339.34997848369534</v>
          </cell>
          <cell r="G149">
            <v>0.19884536202145106</v>
          </cell>
          <cell r="H149">
            <v>-10661.322015000002</v>
          </cell>
          <cell r="I149">
            <v>-1397.4164949999977</v>
          </cell>
          <cell r="J149">
            <v>-4544.8914133333346</v>
          </cell>
          <cell r="K149">
            <v>89.975583607843191</v>
          </cell>
          <cell r="L149">
            <v>4766.5964449578423</v>
          </cell>
          <cell r="M149">
            <v>3987.9722040478432</v>
          </cell>
          <cell r="N149">
            <v>5056.1584822288451</v>
          </cell>
          <cell r="O149">
            <v>-48.863864408255438</v>
          </cell>
          <cell r="P149">
            <v>3056.8158016183543</v>
          </cell>
          <cell r="Q149">
            <v>4315.1124972923026</v>
          </cell>
          <cell r="R149">
            <v>2683.7743023988596</v>
          </cell>
          <cell r="S149">
            <v>8085.104747598858</v>
          </cell>
          <cell r="T149">
            <v>9662.4523517188572</v>
          </cell>
          <cell r="U149">
            <v>10582.172438190857</v>
          </cell>
          <cell r="V149">
            <v>11721.588939074056</v>
          </cell>
          <cell r="W149">
            <v>11346.808879603979</v>
          </cell>
          <cell r="X149">
            <v>14735.062286921928</v>
          </cell>
          <cell r="Y149">
            <v>12161.514723312699</v>
          </cell>
          <cell r="Z149">
            <v>14747.56508758424</v>
          </cell>
          <cell r="AA149">
            <v>16680.699247584238</v>
          </cell>
        </row>
        <row r="150">
          <cell r="B150" t="str">
            <v>Majoração de COFINS</v>
          </cell>
        </row>
        <row r="151">
          <cell r="B151" t="str">
            <v>Fluxo de Caixa do Fator</v>
          </cell>
          <cell r="H151">
            <v>-6.6078398004333305</v>
          </cell>
          <cell r="I151">
            <v>-105.48712991159996</v>
          </cell>
          <cell r="J151">
            <v>-108.6270430232</v>
          </cell>
          <cell r="K151">
            <v>-111.60680225600001</v>
          </cell>
          <cell r="L151">
            <v>-115.39096825920006</v>
          </cell>
          <cell r="M151">
            <v>-136.68594680047448</v>
          </cell>
          <cell r="N151">
            <v>-222.96131072217992</v>
          </cell>
          <cell r="O151">
            <v>-135.49196127959993</v>
          </cell>
          <cell r="P151">
            <v>-133.94045543839997</v>
          </cell>
          <cell r="Q151">
            <v>-133.80771160799998</v>
          </cell>
          <cell r="R151">
            <v>-140.74137965559999</v>
          </cell>
          <cell r="S151">
            <v>-140.28916449559995</v>
          </cell>
          <cell r="T151">
            <v>-150.58073203080002</v>
          </cell>
          <cell r="U151">
            <v>-161.11003247679994</v>
          </cell>
          <cell r="V151">
            <v>-172.40589828079996</v>
          </cell>
          <cell r="W151">
            <v>-184.37403332119999</v>
          </cell>
          <cell r="X151">
            <v>-195.15125402799998</v>
          </cell>
          <cell r="Y151">
            <v>-209.03846776359995</v>
          </cell>
          <cell r="Z151">
            <v>-220.33344426319994</v>
          </cell>
          <cell r="AA151">
            <v>-235.33357103959995</v>
          </cell>
        </row>
        <row r="152">
          <cell r="B152" t="str">
            <v>Somatoria com Projeto Original</v>
          </cell>
          <cell r="F152">
            <v>-533.66559293607872</v>
          </cell>
          <cell r="G152">
            <v>0.19675885765369922</v>
          </cell>
          <cell r="H152">
            <v>-10667.929854800435</v>
          </cell>
          <cell r="I152">
            <v>-1502.9036249115977</v>
          </cell>
          <cell r="J152">
            <v>-4305.6560480232001</v>
          </cell>
          <cell r="K152">
            <v>-321.46582225599991</v>
          </cell>
          <cell r="L152">
            <v>5811.6547617407996</v>
          </cell>
          <cell r="M152">
            <v>4824.2554331995261</v>
          </cell>
          <cell r="N152">
            <v>4171.2743492778218</v>
          </cell>
          <cell r="O152">
            <v>-592.72134627959872</v>
          </cell>
          <cell r="P152">
            <v>74.861924561601029</v>
          </cell>
          <cell r="Q152">
            <v>6556.515288392</v>
          </cell>
          <cell r="R152">
            <v>1499.6110953444033</v>
          </cell>
          <cell r="S152">
            <v>8932.2916405044016</v>
          </cell>
          <cell r="T152">
            <v>9499.8872579692015</v>
          </cell>
          <cell r="U152">
            <v>10406.956042523201</v>
          </cell>
          <cell r="V152">
            <v>11507.253476719199</v>
          </cell>
          <cell r="W152">
            <v>11150.821361678802</v>
          </cell>
          <cell r="X152">
            <v>13875.227195972</v>
          </cell>
          <cell r="Y152">
            <v>11999.906207236399</v>
          </cell>
          <cell r="Z152">
            <v>14574.7042657368</v>
          </cell>
          <cell r="AA152">
            <v>16492.8382989604</v>
          </cell>
        </row>
        <row r="153">
          <cell r="B153" t="str">
            <v>Majoração do PIS</v>
          </cell>
        </row>
        <row r="154">
          <cell r="B154" t="str">
            <v>Fluxo de Caixa do Fator</v>
          </cell>
          <cell r="H154">
            <v>0</v>
          </cell>
          <cell r="I154">
            <v>-2.1774999999999239E-2</v>
          </cell>
          <cell r="J154">
            <v>-3.9194999999996726E-2</v>
          </cell>
          <cell r="K154">
            <v>-8.709999999993983E-3</v>
          </cell>
          <cell r="L154">
            <v>-11.730488886990113</v>
          </cell>
          <cell r="M154">
            <v>-36.784570978605579</v>
          </cell>
          <cell r="N154">
            <v>-18.266548057906967</v>
          </cell>
          <cell r="O154">
            <v>-2.2602450000000047</v>
          </cell>
          <cell r="P154">
            <v>-1.1410100000000019</v>
          </cell>
          <cell r="Q154">
            <v>-0.30485000000000839</v>
          </cell>
          <cell r="R154">
            <v>-0.9755200000000116</v>
          </cell>
          <cell r="S154">
            <v>-2.1774999999999239E-2</v>
          </cell>
          <cell r="T154">
            <v>-1.3718250000000092</v>
          </cell>
          <cell r="U154">
            <v>-2.7480049999999916</v>
          </cell>
          <cell r="V154">
            <v>-4.254835000000007</v>
          </cell>
          <cell r="W154">
            <v>-5.8879599999999881</v>
          </cell>
          <cell r="X154">
            <v>-7.2336550000000059</v>
          </cell>
          <cell r="Y154">
            <v>-9.2195349999999863</v>
          </cell>
          <cell r="Z154">
            <v>-10.621844999999997</v>
          </cell>
          <cell r="AA154">
            <v>-12.794989999999986</v>
          </cell>
        </row>
        <row r="155">
          <cell r="B155" t="str">
            <v>Somatoria com Projeto Original</v>
          </cell>
          <cell r="F155">
            <v>-25.030657244900151</v>
          </cell>
          <cell r="G155">
            <v>0.20207561886214545</v>
          </cell>
          <cell r="H155">
            <v>-10661.322015000002</v>
          </cell>
          <cell r="I155">
            <v>-1397.4382699999976</v>
          </cell>
          <cell r="J155">
            <v>-4197.0682000000006</v>
          </cell>
          <cell r="K155">
            <v>-209.86772999999988</v>
          </cell>
          <cell r="L155">
            <v>5915.3152411130095</v>
          </cell>
          <cell r="M155">
            <v>4924.156809021395</v>
          </cell>
          <cell r="N155">
            <v>4375.969111942095</v>
          </cell>
          <cell r="O155">
            <v>-459.48962999999873</v>
          </cell>
          <cell r="P155">
            <v>207.661370000001</v>
          </cell>
          <cell r="Q155">
            <v>6690.0181499999999</v>
          </cell>
          <cell r="R155">
            <v>1639.3769550000034</v>
          </cell>
          <cell r="S155">
            <v>9072.5590300000022</v>
          </cell>
          <cell r="T155">
            <v>9649.0961650000008</v>
          </cell>
          <cell r="U155">
            <v>10565.318070000001</v>
          </cell>
          <cell r="V155">
            <v>11675.40454</v>
          </cell>
          <cell r="W155">
            <v>11329.307435000002</v>
          </cell>
          <cell r="X155">
            <v>14063.144795</v>
          </cell>
          <cell r="Y155">
            <v>12199.725139999999</v>
          </cell>
          <cell r="Z155">
            <v>14784.415865000001</v>
          </cell>
          <cell r="AA155">
            <v>16715.37688</v>
          </cell>
        </row>
        <row r="156">
          <cell r="B156" t="str">
            <v>Alteração do ISSQN</v>
          </cell>
        </row>
        <row r="157">
          <cell r="B157" t="str">
            <v>Fluxo de Caixa do Fator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-332.1660523056554</v>
          </cell>
          <cell r="N157">
            <v>-607.75932315800014</v>
          </cell>
          <cell r="O157">
            <v>-625.30030639799998</v>
          </cell>
          <cell r="P157">
            <v>-643.37127719200009</v>
          </cell>
          <cell r="Q157">
            <v>-662.00355804000003</v>
          </cell>
          <cell r="R157">
            <v>-681.19489827799998</v>
          </cell>
          <cell r="S157">
            <v>-700.94332247800003</v>
          </cell>
          <cell r="T157">
            <v>-721.24616015399999</v>
          </cell>
          <cell r="U157">
            <v>-742.13466238400008</v>
          </cell>
          <cell r="V157">
            <v>-763.84099140399996</v>
          </cell>
          <cell r="W157">
            <v>-785.99416660600014</v>
          </cell>
          <cell r="X157">
            <v>-808.82577014000003</v>
          </cell>
          <cell r="Y157">
            <v>-832.43383881800003</v>
          </cell>
          <cell r="Z157">
            <v>-856.54772131599998</v>
          </cell>
          <cell r="AA157">
            <v>-881.39885519800009</v>
          </cell>
        </row>
        <row r="158">
          <cell r="B158" t="str">
            <v>Somatoria com Projeto Original</v>
          </cell>
          <cell r="F158">
            <v>-1139.10927523488</v>
          </cell>
          <cell r="G158">
            <v>0.19003801664196485</v>
          </cell>
          <cell r="H158">
            <v>-10661.322015000002</v>
          </cell>
          <cell r="I158">
            <v>-1397.4164949999977</v>
          </cell>
          <cell r="J158">
            <v>-4197.0290050000003</v>
          </cell>
          <cell r="K158">
            <v>-209.85901999999987</v>
          </cell>
          <cell r="L158">
            <v>5927.0457299999998</v>
          </cell>
          <cell r="M158">
            <v>4628.7753276943449</v>
          </cell>
          <cell r="N158">
            <v>3786.4763368420017</v>
          </cell>
          <cell r="O158">
            <v>-1082.5296913979987</v>
          </cell>
          <cell r="P158">
            <v>-434.5688971919991</v>
          </cell>
          <cell r="Q158">
            <v>6028.3194419600004</v>
          </cell>
          <cell r="R158">
            <v>959.15757672200334</v>
          </cell>
          <cell r="S158">
            <v>8371.6374825220009</v>
          </cell>
          <cell r="T158">
            <v>8929.2218298460011</v>
          </cell>
          <cell r="U158">
            <v>9825.9314126160007</v>
          </cell>
          <cell r="V158">
            <v>10915.818383595999</v>
          </cell>
          <cell r="W158">
            <v>10549.201228394002</v>
          </cell>
          <cell r="X158">
            <v>13261.55267986</v>
          </cell>
          <cell r="Y158">
            <v>11376.510836181998</v>
          </cell>
          <cell r="Z158">
            <v>13938.489988684001</v>
          </cell>
          <cell r="AA158">
            <v>15846.773014801998</v>
          </cell>
        </row>
        <row r="159">
          <cell r="B159" t="str">
            <v>3ª Adequação - Investimentos</v>
          </cell>
        </row>
        <row r="160">
          <cell r="B160" t="str">
            <v>Fluxo de Caixa do Fator</v>
          </cell>
          <cell r="H160">
            <v>55.603725000000239</v>
          </cell>
          <cell r="I160">
            <v>-0.94363500000000844</v>
          </cell>
          <cell r="J160">
            <v>2.5741000000025438E-2</v>
          </cell>
          <cell r="K160">
            <v>-0.96882059999997416</v>
          </cell>
          <cell r="L160">
            <v>-0.99330729000002294</v>
          </cell>
          <cell r="M160">
            <v>734.23709781400021</v>
          </cell>
          <cell r="N160">
            <v>5447.2849481218855</v>
          </cell>
          <cell r="O160">
            <v>-2033.4316160515666</v>
          </cell>
          <cell r="P160">
            <v>-3597.2883287307504</v>
          </cell>
          <cell r="Q160">
            <v>468.57101305798386</v>
          </cell>
          <cell r="R160">
            <v>174.50295058784485</v>
          </cell>
          <cell r="S160">
            <v>-767.04115198282204</v>
          </cell>
          <cell r="T160">
            <v>16.836636474777801</v>
          </cell>
          <cell r="U160">
            <v>18.337559549337655</v>
          </cell>
          <cell r="V160">
            <v>21.038113394073779</v>
          </cell>
          <cell r="W160">
            <v>22.938645700915576</v>
          </cell>
          <cell r="X160">
            <v>103.43334508502075</v>
          </cell>
          <cell r="Y160">
            <v>16.571664715483621</v>
          </cell>
          <cell r="Z160">
            <v>17.290409576906786</v>
          </cell>
          <cell r="AA160">
            <v>16.955409576907385</v>
          </cell>
        </row>
        <row r="161">
          <cell r="B161" t="str">
            <v>Somatoria com Projeto Original</v>
          </cell>
          <cell r="F161">
            <v>661.45198081494823</v>
          </cell>
          <cell r="G161">
            <v>0.20945940392164439</v>
          </cell>
          <cell r="H161">
            <v>-10605.718290000001</v>
          </cell>
          <cell r="I161">
            <v>-1398.3601299999978</v>
          </cell>
          <cell r="J161">
            <v>-4197.0032639999999</v>
          </cell>
          <cell r="K161">
            <v>-210.82784059999986</v>
          </cell>
          <cell r="L161">
            <v>5926.0524227099995</v>
          </cell>
          <cell r="M161">
            <v>5695.1784778140009</v>
          </cell>
          <cell r="N161">
            <v>9841.5206081218876</v>
          </cell>
          <cell r="O161">
            <v>-2490.6610010515651</v>
          </cell>
          <cell r="P161">
            <v>-3388.4859487307494</v>
          </cell>
          <cell r="Q161">
            <v>7158.894013057984</v>
          </cell>
          <cell r="R161">
            <v>1814.8554255878482</v>
          </cell>
          <cell r="S161">
            <v>8305.5396530171802</v>
          </cell>
          <cell r="T161">
            <v>9667.3046264747791</v>
          </cell>
          <cell r="U161">
            <v>10586.403634549339</v>
          </cell>
          <cell r="V161">
            <v>11700.697488394073</v>
          </cell>
          <cell r="W161">
            <v>11358.134040700917</v>
          </cell>
          <cell r="X161">
            <v>14173.811795085021</v>
          </cell>
          <cell r="Y161">
            <v>12225.516339715483</v>
          </cell>
          <cell r="Z161">
            <v>14812.328119576907</v>
          </cell>
          <cell r="AA161">
            <v>16745.127279576907</v>
          </cell>
        </row>
        <row r="162">
          <cell r="B162">
            <v>0</v>
          </cell>
        </row>
        <row r="163">
          <cell r="B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</row>
        <row r="164">
          <cell r="B164">
            <v>0</v>
          </cell>
          <cell r="F164">
            <v>3.8767462324097654E-12</v>
          </cell>
          <cell r="G164">
            <v>0.20233826697728008</v>
          </cell>
          <cell r="H164">
            <v>-10661.322015000002</v>
          </cell>
          <cell r="I164">
            <v>-1397.4164949999977</v>
          </cell>
          <cell r="J164">
            <v>-4197.0290050000003</v>
          </cell>
          <cell r="K164">
            <v>-209.85901999999987</v>
          </cell>
          <cell r="L164">
            <v>5927.0457299999998</v>
          </cell>
          <cell r="M164">
            <v>4960.9413800000002</v>
          </cell>
          <cell r="N164">
            <v>4394.2356600000021</v>
          </cell>
          <cell r="O164">
            <v>-457.22938499999873</v>
          </cell>
          <cell r="P164">
            <v>208.80238000000099</v>
          </cell>
          <cell r="Q164">
            <v>6690.3230000000003</v>
          </cell>
          <cell r="R164">
            <v>1640.3524750000033</v>
          </cell>
          <cell r="S164">
            <v>9072.5808050000014</v>
          </cell>
          <cell r="T164">
            <v>9650.467990000001</v>
          </cell>
          <cell r="U164">
            <v>10568.066075000001</v>
          </cell>
          <cell r="V164">
            <v>11679.659374999999</v>
          </cell>
          <cell r="W164">
            <v>11335.195395000002</v>
          </cell>
          <cell r="X164">
            <v>14070.37845</v>
          </cell>
          <cell r="Y164">
            <v>12208.944674999999</v>
          </cell>
          <cell r="Z164">
            <v>14795.037710000001</v>
          </cell>
          <cell r="AA164">
            <v>16728.171869999998</v>
          </cell>
        </row>
        <row r="165">
          <cell r="B165">
            <v>0</v>
          </cell>
        </row>
        <row r="166">
          <cell r="B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</row>
        <row r="167">
          <cell r="B167">
            <v>0</v>
          </cell>
          <cell r="F167">
            <v>3.8767462324097654E-12</v>
          </cell>
          <cell r="G167">
            <v>0.20233826697728008</v>
          </cell>
          <cell r="H167">
            <v>-10661.322015000002</v>
          </cell>
          <cell r="I167">
            <v>-1397.4164949999977</v>
          </cell>
          <cell r="J167">
            <v>-4197.0290050000003</v>
          </cell>
          <cell r="K167">
            <v>-209.85901999999987</v>
          </cell>
          <cell r="L167">
            <v>5927.0457299999998</v>
          </cell>
          <cell r="M167">
            <v>4960.9413800000002</v>
          </cell>
          <cell r="N167">
            <v>4394.2356600000021</v>
          </cell>
          <cell r="O167">
            <v>-457.22938499999873</v>
          </cell>
          <cell r="P167">
            <v>208.80238000000099</v>
          </cell>
          <cell r="Q167">
            <v>6690.3230000000003</v>
          </cell>
          <cell r="R167">
            <v>1640.3524750000033</v>
          </cell>
          <cell r="S167">
            <v>9072.5808050000014</v>
          </cell>
          <cell r="T167">
            <v>9650.467990000001</v>
          </cell>
          <cell r="U167">
            <v>10568.066075000001</v>
          </cell>
          <cell r="V167">
            <v>11679.659374999999</v>
          </cell>
          <cell r="W167">
            <v>11335.195395000002</v>
          </cell>
          <cell r="X167">
            <v>14070.37845</v>
          </cell>
          <cell r="Y167">
            <v>12208.944674999999</v>
          </cell>
          <cell r="Z167">
            <v>14795.037710000001</v>
          </cell>
          <cell r="AA167">
            <v>16728.171869999998</v>
          </cell>
        </row>
        <row r="168">
          <cell r="B168">
            <v>0</v>
          </cell>
        </row>
        <row r="169">
          <cell r="B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>
            <v>0</v>
          </cell>
          <cell r="F170">
            <v>3.8767462324097654E-12</v>
          </cell>
          <cell r="G170">
            <v>0.20233826697728008</v>
          </cell>
          <cell r="H170">
            <v>-10661.322015000002</v>
          </cell>
          <cell r="I170">
            <v>-1397.4164949999977</v>
          </cell>
          <cell r="J170">
            <v>-4197.0290050000003</v>
          </cell>
          <cell r="K170">
            <v>-209.85901999999987</v>
          </cell>
          <cell r="L170">
            <v>5927.0457299999998</v>
          </cell>
          <cell r="M170">
            <v>4960.9413800000002</v>
          </cell>
          <cell r="N170">
            <v>4394.2356600000021</v>
          </cell>
          <cell r="O170">
            <v>-457.22938499999873</v>
          </cell>
          <cell r="P170">
            <v>208.80238000000099</v>
          </cell>
          <cell r="Q170">
            <v>6690.3230000000003</v>
          </cell>
          <cell r="R170">
            <v>1640.3524750000033</v>
          </cell>
          <cell r="S170">
            <v>9072.5808050000014</v>
          </cell>
          <cell r="T170">
            <v>9650.467990000001</v>
          </cell>
          <cell r="U170">
            <v>10568.066075000001</v>
          </cell>
          <cell r="V170">
            <v>11679.659374999999</v>
          </cell>
          <cell r="W170">
            <v>11335.195395000002</v>
          </cell>
          <cell r="X170">
            <v>14070.37845</v>
          </cell>
          <cell r="Y170">
            <v>12208.944674999999</v>
          </cell>
          <cell r="Z170">
            <v>14795.037710000001</v>
          </cell>
          <cell r="AA170">
            <v>16728.171869999998</v>
          </cell>
        </row>
        <row r="171">
          <cell r="B171">
            <v>0</v>
          </cell>
        </row>
        <row r="172">
          <cell r="B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>
            <v>0</v>
          </cell>
          <cell r="F173">
            <v>3.8767462324097654E-12</v>
          </cell>
          <cell r="G173">
            <v>0.20233826697728008</v>
          </cell>
          <cell r="H173">
            <v>-10661.322015000002</v>
          </cell>
          <cell r="I173">
            <v>-1397.4164949999977</v>
          </cell>
          <cell r="J173">
            <v>-4197.0290050000003</v>
          </cell>
          <cell r="K173">
            <v>-209.85901999999987</v>
          </cell>
          <cell r="L173">
            <v>5927.0457299999998</v>
          </cell>
          <cell r="M173">
            <v>4960.9413800000002</v>
          </cell>
          <cell r="N173">
            <v>4394.2356600000021</v>
          </cell>
          <cell r="O173">
            <v>-457.22938499999873</v>
          </cell>
          <cell r="P173">
            <v>208.80238000000099</v>
          </cell>
          <cell r="Q173">
            <v>6690.3230000000003</v>
          </cell>
          <cell r="R173">
            <v>1640.3524750000033</v>
          </cell>
          <cell r="S173">
            <v>9072.5808050000014</v>
          </cell>
          <cell r="T173">
            <v>9650.467990000001</v>
          </cell>
          <cell r="U173">
            <v>10568.066075000001</v>
          </cell>
          <cell r="V173">
            <v>11679.659374999999</v>
          </cell>
          <cell r="W173">
            <v>11335.195395000002</v>
          </cell>
          <cell r="X173">
            <v>14070.37845</v>
          </cell>
          <cell r="Y173">
            <v>12208.944674999999</v>
          </cell>
          <cell r="Z173">
            <v>14795.037710000001</v>
          </cell>
          <cell r="AA173">
            <v>16728.171869999998</v>
          </cell>
        </row>
        <row r="174">
          <cell r="B174">
            <v>0</v>
          </cell>
        </row>
        <row r="175">
          <cell r="B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>
            <v>0</v>
          </cell>
          <cell r="F176">
            <v>3.8767462324097654E-12</v>
          </cell>
          <cell r="G176">
            <v>0.20233826697728008</v>
          </cell>
          <cell r="H176">
            <v>-10661.322015000002</v>
          </cell>
          <cell r="I176">
            <v>-1397.4164949999977</v>
          </cell>
          <cell r="J176">
            <v>-4197.0290050000003</v>
          </cell>
          <cell r="K176">
            <v>-209.85901999999987</v>
          </cell>
          <cell r="L176">
            <v>5927.0457299999998</v>
          </cell>
          <cell r="M176">
            <v>4960.9413800000002</v>
          </cell>
          <cell r="N176">
            <v>4394.2356600000021</v>
          </cell>
          <cell r="O176">
            <v>-457.22938499999873</v>
          </cell>
          <cell r="P176">
            <v>208.80238000000099</v>
          </cell>
          <cell r="Q176">
            <v>6690.3230000000003</v>
          </cell>
          <cell r="R176">
            <v>1640.3524750000033</v>
          </cell>
          <cell r="S176">
            <v>9072.5808050000014</v>
          </cell>
          <cell r="T176">
            <v>9650.467990000001</v>
          </cell>
          <cell r="U176">
            <v>10568.066075000001</v>
          </cell>
          <cell r="V176">
            <v>11679.659374999999</v>
          </cell>
          <cell r="W176">
            <v>11335.195395000002</v>
          </cell>
          <cell r="X176">
            <v>14070.37845</v>
          </cell>
          <cell r="Y176">
            <v>12208.944674999999</v>
          </cell>
          <cell r="Z176">
            <v>14795.037710000001</v>
          </cell>
          <cell r="AA176">
            <v>16728.171869999998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3.8767462324097654E-12</v>
          </cell>
          <cell r="G179">
            <v>0.20233826697728008</v>
          </cell>
          <cell r="H179">
            <v>-10661.322015000002</v>
          </cell>
          <cell r="I179">
            <v>-1397.4164949999977</v>
          </cell>
          <cell r="J179">
            <v>-4197.0290050000003</v>
          </cell>
          <cell r="K179">
            <v>-209.85901999999987</v>
          </cell>
          <cell r="L179">
            <v>5927.0457299999998</v>
          </cell>
          <cell r="M179">
            <v>4960.9413800000002</v>
          </cell>
          <cell r="N179">
            <v>4394.2356600000021</v>
          </cell>
          <cell r="O179">
            <v>-457.22938499999873</v>
          </cell>
          <cell r="P179">
            <v>208.80238000000099</v>
          </cell>
          <cell r="Q179">
            <v>6690.3230000000003</v>
          </cell>
          <cell r="R179">
            <v>1640.3524750000033</v>
          </cell>
          <cell r="S179">
            <v>9072.5808050000014</v>
          </cell>
          <cell r="T179">
            <v>9650.467990000001</v>
          </cell>
          <cell r="U179">
            <v>10568.066075000001</v>
          </cell>
          <cell r="V179">
            <v>11679.659374999999</v>
          </cell>
          <cell r="W179">
            <v>11335.195395000002</v>
          </cell>
          <cell r="X179">
            <v>14070.37845</v>
          </cell>
          <cell r="Y179">
            <v>12208.944674999999</v>
          </cell>
          <cell r="Z179">
            <v>14795.037710000001</v>
          </cell>
          <cell r="AA179">
            <v>16728.171869999998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3.8767462324097654E-12</v>
          </cell>
          <cell r="G182">
            <v>0.20233826697728008</v>
          </cell>
          <cell r="H182">
            <v>-10661.322015000002</v>
          </cell>
          <cell r="I182">
            <v>-1397.4164949999977</v>
          </cell>
          <cell r="J182">
            <v>-4197.0290050000003</v>
          </cell>
          <cell r="K182">
            <v>-209.85901999999987</v>
          </cell>
          <cell r="L182">
            <v>5927.0457299999998</v>
          </cell>
          <cell r="M182">
            <v>4960.9413800000002</v>
          </cell>
          <cell r="N182">
            <v>4394.2356600000021</v>
          </cell>
          <cell r="O182">
            <v>-457.22938499999873</v>
          </cell>
          <cell r="P182">
            <v>208.80238000000099</v>
          </cell>
          <cell r="Q182">
            <v>6690.3230000000003</v>
          </cell>
          <cell r="R182">
            <v>1640.3524750000033</v>
          </cell>
          <cell r="S182">
            <v>9072.5808050000014</v>
          </cell>
          <cell r="T182">
            <v>9650.467990000001</v>
          </cell>
          <cell r="U182">
            <v>10568.066075000001</v>
          </cell>
          <cell r="V182">
            <v>11679.659374999999</v>
          </cell>
          <cell r="W182">
            <v>11335.195395000002</v>
          </cell>
          <cell r="X182">
            <v>14070.37845</v>
          </cell>
          <cell r="Y182">
            <v>12208.944674999999</v>
          </cell>
          <cell r="Z182">
            <v>14795.037710000001</v>
          </cell>
          <cell r="AA182">
            <v>16728.171869999998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3877.4162222501864</v>
          </cell>
          <cell r="I184">
            <v>-1361.1065106468766</v>
          </cell>
          <cell r="J184">
            <v>550.06705165431708</v>
          </cell>
          <cell r="K184">
            <v>2451.1895781538437</v>
          </cell>
          <cell r="L184">
            <v>-4073.5027286844283</v>
          </cell>
          <cell r="M184">
            <v>-3691.257819892408</v>
          </cell>
          <cell r="N184">
            <v>708.28789526575838</v>
          </cell>
          <cell r="O184">
            <v>4271.9705997845758</v>
          </cell>
          <cell r="P184">
            <v>1593.6603014677476</v>
          </cell>
          <cell r="Q184">
            <v>-4619.2224544234705</v>
          </cell>
          <cell r="R184">
            <v>1987.2742788822022</v>
          </cell>
          <cell r="S184">
            <v>-8522.3409084174582</v>
          </cell>
          <cell r="T184">
            <v>-3316.0176564307367</v>
          </cell>
          <cell r="U184">
            <v>-3495.5642713041257</v>
          </cell>
          <cell r="V184">
            <v>-11331.798595230079</v>
          </cell>
          <cell r="W184">
            <v>-3068.6480910363466</v>
          </cell>
          <cell r="X184">
            <v>-12380.369420565934</v>
          </cell>
          <cell r="Y184">
            <v>-2718.6114804108938</v>
          </cell>
          <cell r="Z184">
            <v>-3828.6971823156914</v>
          </cell>
          <cell r="AA184">
            <v>-2791.5096516207514</v>
          </cell>
        </row>
        <row r="185">
          <cell r="B185" t="str">
            <v>Somatoria com Projeto Original</v>
          </cell>
          <cell r="F185">
            <v>-1263.551774596579</v>
          </cell>
          <cell r="G185">
            <v>0.18246401130112827</v>
          </cell>
          <cell r="H185">
            <v>-6783.9057927498152</v>
          </cell>
          <cell r="I185">
            <v>-2758.5230056468745</v>
          </cell>
          <cell r="J185">
            <v>-3646.9619533456835</v>
          </cell>
          <cell r="K185">
            <v>2241.3305581538439</v>
          </cell>
          <cell r="L185">
            <v>1853.5430013155715</v>
          </cell>
          <cell r="M185">
            <v>1269.6835601075923</v>
          </cell>
          <cell r="N185">
            <v>5102.5235552657605</v>
          </cell>
          <cell r="O185">
            <v>3814.7412147845771</v>
          </cell>
          <cell r="P185">
            <v>1802.4626814677486</v>
          </cell>
          <cell r="Q185">
            <v>2071.1005455765298</v>
          </cell>
          <cell r="R185">
            <v>3627.6267538822058</v>
          </cell>
          <cell r="S185">
            <v>550.23989658254322</v>
          </cell>
          <cell r="T185">
            <v>6334.4503335692643</v>
          </cell>
          <cell r="U185">
            <v>7072.5018036958754</v>
          </cell>
          <cell r="V185">
            <v>347.86077976992055</v>
          </cell>
          <cell r="W185">
            <v>8266.5473039636563</v>
          </cell>
          <cell r="X185">
            <v>1690.0090294340662</v>
          </cell>
          <cell r="Y185">
            <v>9490.3331945891041</v>
          </cell>
          <cell r="Z185">
            <v>10966.34052768431</v>
          </cell>
          <cell r="AA185">
            <v>13936.662218379246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11834.936956</v>
          </cell>
          <cell r="H191">
            <v>15729.347748</v>
          </cell>
          <cell r="I191">
            <v>16185.991496000001</v>
          </cell>
          <cell r="J191">
            <v>16651.731680000001</v>
          </cell>
          <cell r="K191">
            <v>17132.532575999998</v>
          </cell>
          <cell r="L191">
            <v>16997.836365321382</v>
          </cell>
          <cell r="M191">
            <v>18142.069348000001</v>
          </cell>
          <cell r="N191">
            <v>18665.680787999998</v>
          </cell>
          <cell r="O191">
            <v>19205.112752000001</v>
          </cell>
          <cell r="P191">
            <v>19761.30024</v>
          </cell>
          <cell r="Q191">
            <v>20334.176068000001</v>
          </cell>
          <cell r="R191">
            <v>20923.681268</v>
          </cell>
          <cell r="S191">
            <v>21529.736123999999</v>
          </cell>
          <cell r="T191">
            <v>22153.273504000001</v>
          </cell>
          <cell r="U191">
            <v>22801.223623999998</v>
          </cell>
          <cell r="V191">
            <v>23462.512436000001</v>
          </cell>
          <cell r="W191">
            <v>24144.05284</v>
          </cell>
          <cell r="X191">
            <v>24848.771307999999</v>
          </cell>
          <cell r="Y191">
            <v>25568.588695999999</v>
          </cell>
          <cell r="Z191">
            <v>26310.413587999999</v>
          </cell>
          <cell r="AA191">
            <v>402382.9694053214</v>
          </cell>
        </row>
        <row r="192">
          <cell r="B192" t="str">
            <v>1.1 - Operacionais    (1.1.1 + 1.1.2)</v>
          </cell>
          <cell r="G192">
            <v>11834.936956</v>
          </cell>
          <cell r="H192">
            <v>15729.347748</v>
          </cell>
          <cell r="I192">
            <v>16185.991496000001</v>
          </cell>
          <cell r="J192">
            <v>16651.731680000001</v>
          </cell>
          <cell r="K192">
            <v>17132.532575999998</v>
          </cell>
          <cell r="L192">
            <v>16997.836365321382</v>
          </cell>
          <cell r="M192">
            <v>18142.069348000001</v>
          </cell>
          <cell r="N192">
            <v>18665.680787999998</v>
          </cell>
          <cell r="O192">
            <v>19205.112752000001</v>
          </cell>
          <cell r="P192">
            <v>19761.30024</v>
          </cell>
          <cell r="Q192">
            <v>20334.176068000001</v>
          </cell>
          <cell r="R192">
            <v>20923.681268</v>
          </cell>
          <cell r="S192">
            <v>21529.736123999999</v>
          </cell>
          <cell r="T192">
            <v>22153.273504000001</v>
          </cell>
          <cell r="U192">
            <v>22801.223623999998</v>
          </cell>
          <cell r="V192">
            <v>23462.512436000001</v>
          </cell>
          <cell r="W192">
            <v>24144.05284</v>
          </cell>
          <cell r="X192">
            <v>24848.771307999999</v>
          </cell>
          <cell r="Y192">
            <v>25568.588695999999</v>
          </cell>
          <cell r="Z192">
            <v>26310.413587999999</v>
          </cell>
          <cell r="AA192">
            <v>402382.9694053214</v>
          </cell>
        </row>
        <row r="193">
          <cell r="B193" t="str">
            <v>1.1.1 - Receitas de  Pedágios    (Transp. Qd.2.1.1.2)</v>
          </cell>
          <cell r="G193">
            <v>11484.936956</v>
          </cell>
          <cell r="H193">
            <v>15379.347748</v>
          </cell>
          <cell r="I193">
            <v>15835.991496000001</v>
          </cell>
          <cell r="J193">
            <v>16301.731680000001</v>
          </cell>
          <cell r="K193">
            <v>16782.532575999998</v>
          </cell>
          <cell r="L193">
            <v>16647.836365321382</v>
          </cell>
          <cell r="M193">
            <v>17792.069348000001</v>
          </cell>
          <cell r="N193">
            <v>18315.680787999998</v>
          </cell>
          <cell r="O193">
            <v>18855.112752000001</v>
          </cell>
          <cell r="P193">
            <v>19411.30024</v>
          </cell>
          <cell r="Q193">
            <v>19984.176068000001</v>
          </cell>
          <cell r="R193">
            <v>20573.681268</v>
          </cell>
          <cell r="S193">
            <v>21179.736123999999</v>
          </cell>
          <cell r="T193">
            <v>21803.273504000001</v>
          </cell>
          <cell r="U193">
            <v>22451.223623999998</v>
          </cell>
          <cell r="V193">
            <v>23112.512436000001</v>
          </cell>
          <cell r="W193">
            <v>23794.05284</v>
          </cell>
          <cell r="X193">
            <v>24498.771307999999</v>
          </cell>
          <cell r="Y193">
            <v>25218.588695999999</v>
          </cell>
          <cell r="Z193">
            <v>25960.413587999999</v>
          </cell>
          <cell r="AA193">
            <v>395382.9694053214</v>
          </cell>
        </row>
        <row r="194">
          <cell r="B194" t="str">
            <v>1.1.2 - Outras Receitas Operacionais    (calculado 2.1.2.)</v>
          </cell>
          <cell r="G194">
            <v>350</v>
          </cell>
          <cell r="H194">
            <v>350</v>
          </cell>
          <cell r="I194">
            <v>350</v>
          </cell>
          <cell r="J194">
            <v>350</v>
          </cell>
          <cell r="K194">
            <v>349.99999999999994</v>
          </cell>
          <cell r="L194">
            <v>350</v>
          </cell>
          <cell r="M194">
            <v>350</v>
          </cell>
          <cell r="N194">
            <v>350.00000000000006</v>
          </cell>
          <cell r="O194">
            <v>349.99999999999994</v>
          </cell>
          <cell r="P194">
            <v>350</v>
          </cell>
          <cell r="Q194">
            <v>350</v>
          </cell>
          <cell r="R194">
            <v>350</v>
          </cell>
          <cell r="S194">
            <v>350</v>
          </cell>
          <cell r="T194">
            <v>350</v>
          </cell>
          <cell r="U194">
            <v>350</v>
          </cell>
          <cell r="V194">
            <v>350</v>
          </cell>
          <cell r="W194">
            <v>350</v>
          </cell>
          <cell r="X194">
            <v>350</v>
          </cell>
          <cell r="Y194">
            <v>350</v>
          </cell>
          <cell r="Z194">
            <v>350</v>
          </cell>
          <cell r="AA194">
            <v>7000</v>
          </cell>
        </row>
        <row r="195">
          <cell r="B195" t="str">
            <v>2 -  DEDUÇÕES DA RECEITA    (2.1)</v>
          </cell>
          <cell r="G195">
            <v>323.4882767973333</v>
          </cell>
          <cell r="H195">
            <v>574.303692802</v>
          </cell>
          <cell r="I195">
            <v>591.11718960400003</v>
          </cell>
          <cell r="J195">
            <v>607.86120632000006</v>
          </cell>
          <cell r="K195">
            <v>643.74563139264194</v>
          </cell>
          <cell r="L195">
            <v>1205.1241115686814</v>
          </cell>
          <cell r="M195">
            <v>1747.9098853907867</v>
          </cell>
          <cell r="N195">
            <v>1633.524888162</v>
          </cell>
          <cell r="O195">
            <v>1670.8052530480002</v>
          </cell>
          <cell r="P195">
            <v>1711.9074707600003</v>
          </cell>
          <cell r="Q195">
            <v>1767.0822298820003</v>
          </cell>
          <cell r="R195">
            <v>1810.080929682</v>
          </cell>
          <cell r="S195">
            <v>1873.8196747260001</v>
          </cell>
          <cell r="T195">
            <v>1939.289658096</v>
          </cell>
          <cell r="U195">
            <v>2007.9663434759998</v>
          </cell>
          <cell r="V195">
            <v>2078.8553257140002</v>
          </cell>
          <cell r="W195">
            <v>2149.0870706599999</v>
          </cell>
          <cell r="X195">
            <v>2226.6892181419998</v>
          </cell>
          <cell r="Y195">
            <v>2300.7064222039999</v>
          </cell>
          <cell r="Z195">
            <v>2383.0877753619998</v>
          </cell>
          <cell r="AA195">
            <v>31246.452253789445</v>
          </cell>
        </row>
        <row r="196">
          <cell r="B196" t="str">
            <v>2.1 - Tributos sobre Faturamento    (2.1.1+ .... + 2.1.4)</v>
          </cell>
          <cell r="G196">
            <v>323.4882767973333</v>
          </cell>
          <cell r="H196">
            <v>574.303692802</v>
          </cell>
          <cell r="I196">
            <v>591.11718960400003</v>
          </cell>
          <cell r="J196">
            <v>607.86120632000006</v>
          </cell>
          <cell r="K196">
            <v>643.74563139264194</v>
          </cell>
          <cell r="L196">
            <v>1205.1241115686814</v>
          </cell>
          <cell r="M196">
            <v>1747.9098853907867</v>
          </cell>
          <cell r="N196">
            <v>1633.524888162</v>
          </cell>
          <cell r="O196">
            <v>1670.8052530480002</v>
          </cell>
          <cell r="P196">
            <v>1711.9074707600003</v>
          </cell>
          <cell r="Q196">
            <v>1767.0822298820003</v>
          </cell>
          <cell r="R196">
            <v>1810.080929682</v>
          </cell>
          <cell r="S196">
            <v>1873.8196747260001</v>
          </cell>
          <cell r="T196">
            <v>1939.289658096</v>
          </cell>
          <cell r="U196">
            <v>2007.9663434759998</v>
          </cell>
          <cell r="V196">
            <v>2078.8553257140002</v>
          </cell>
          <cell r="W196">
            <v>2149.0870706599999</v>
          </cell>
          <cell r="X196">
            <v>2226.6892181419998</v>
          </cell>
          <cell r="Y196">
            <v>2300.7064222039999</v>
          </cell>
          <cell r="Z196">
            <v>2383.0877753619998</v>
          </cell>
          <cell r="AA196">
            <v>31246.452253789445</v>
          </cell>
        </row>
        <row r="197">
          <cell r="B197" t="str">
            <v>2.1.1 - I.S.S    (transp. Qd  1.3.)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495.77022732187373</v>
          </cell>
          <cell r="M197">
            <v>907.10346740000011</v>
          </cell>
          <cell r="N197">
            <v>933.28403939999998</v>
          </cell>
          <cell r="O197">
            <v>960.25563760000011</v>
          </cell>
          <cell r="P197">
            <v>988.06501200000002</v>
          </cell>
          <cell r="Q197">
            <v>1016.7088034000001</v>
          </cell>
          <cell r="R197">
            <v>1046.1840634</v>
          </cell>
          <cell r="S197">
            <v>1076.4868062</v>
          </cell>
          <cell r="T197">
            <v>1107.6636752000002</v>
          </cell>
          <cell r="U197">
            <v>1140.0611812</v>
          </cell>
          <cell r="V197">
            <v>1173.1256218000001</v>
          </cell>
          <cell r="W197">
            <v>1207.202642</v>
          </cell>
          <cell r="X197">
            <v>1242.4385654</v>
          </cell>
          <cell r="Y197">
            <v>1278.4294348000001</v>
          </cell>
          <cell r="Z197">
            <v>1315.5206794000001</v>
          </cell>
          <cell r="AA197">
            <v>15888.299856521875</v>
          </cell>
        </row>
        <row r="198">
          <cell r="B198" t="str">
            <v>2.1.2 - Cofins    (transp. Qd 1.3.)</v>
          </cell>
          <cell r="G198">
            <v>246.56118658333332</v>
          </cell>
          <cell r="H198">
            <v>472.03043243999997</v>
          </cell>
          <cell r="I198">
            <v>485.84974488000006</v>
          </cell>
          <cell r="J198">
            <v>499.61195040000001</v>
          </cell>
          <cell r="K198">
            <v>514.87597728000003</v>
          </cell>
          <cell r="L198">
            <v>543.96560312803138</v>
          </cell>
          <cell r="M198">
            <v>695.61946266474615</v>
          </cell>
          <cell r="N198">
            <v>575.54042363999986</v>
          </cell>
          <cell r="O198">
            <v>584.01338255999997</v>
          </cell>
          <cell r="P198">
            <v>594.93900719999999</v>
          </cell>
          <cell r="Q198">
            <v>616.74528204000001</v>
          </cell>
          <cell r="R198">
            <v>627.86043803999996</v>
          </cell>
          <cell r="S198">
            <v>655.34208372000001</v>
          </cell>
          <cell r="T198">
            <v>683.52820511999994</v>
          </cell>
          <cell r="U198">
            <v>713.34670871999992</v>
          </cell>
          <cell r="V198">
            <v>744.43537307999998</v>
          </cell>
          <cell r="W198">
            <v>774.1515852</v>
          </cell>
          <cell r="X198">
            <v>808.97313923999991</v>
          </cell>
          <cell r="Y198">
            <v>840.2276608799998</v>
          </cell>
          <cell r="Z198">
            <v>877.45240763999993</v>
          </cell>
          <cell r="AA198">
            <v>12555.070054456111</v>
          </cell>
        </row>
        <row r="199">
          <cell r="B199" t="str">
            <v>2.1.3 - Pis / Pasep    (transp. Qd 1.3.)</v>
          </cell>
          <cell r="G199">
            <v>76.927090213999989</v>
          </cell>
          <cell r="H199">
            <v>102.273260362</v>
          </cell>
          <cell r="I199">
            <v>105.267444724</v>
          </cell>
          <cell r="J199">
            <v>108.24925592</v>
          </cell>
          <cell r="K199">
            <v>128.86965411264194</v>
          </cell>
          <cell r="L199">
            <v>165.3882811187764</v>
          </cell>
          <cell r="M199">
            <v>145.18695532604025</v>
          </cell>
          <cell r="N199">
            <v>124.70042512199997</v>
          </cell>
          <cell r="O199">
            <v>126.536232888</v>
          </cell>
          <cell r="P199">
            <v>128.90345156000001</v>
          </cell>
          <cell r="Q199">
            <v>133.62814444200001</v>
          </cell>
          <cell r="R199">
            <v>136.036428242</v>
          </cell>
          <cell r="S199">
            <v>141.99078480600002</v>
          </cell>
          <cell r="T199">
            <v>148.09777777599996</v>
          </cell>
          <cell r="U199">
            <v>154.55845355599999</v>
          </cell>
          <cell r="V199">
            <v>161.29433083399999</v>
          </cell>
          <cell r="W199">
            <v>167.73284346</v>
          </cell>
          <cell r="X199">
            <v>175.27751350199998</v>
          </cell>
          <cell r="Y199">
            <v>182.04932652399998</v>
          </cell>
          <cell r="Z199">
            <v>190.11468832199998</v>
          </cell>
          <cell r="AA199">
            <v>2803.0823428114581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11511.448679202666</v>
          </cell>
          <cell r="H201">
            <v>15155.044055198001</v>
          </cell>
          <cell r="I201">
            <v>15594.874306396001</v>
          </cell>
          <cell r="J201">
            <v>16043.870473680001</v>
          </cell>
          <cell r="K201">
            <v>16488.786944607356</v>
          </cell>
          <cell r="L201">
            <v>15792.712253752701</v>
          </cell>
          <cell r="M201">
            <v>16394.159462609216</v>
          </cell>
          <cell r="N201">
            <v>17032.155899837999</v>
          </cell>
          <cell r="O201">
            <v>17534.307498951999</v>
          </cell>
          <cell r="P201">
            <v>18049.392769239999</v>
          </cell>
          <cell r="Q201">
            <v>18567.093838118002</v>
          </cell>
          <cell r="R201">
            <v>19113.600338318</v>
          </cell>
          <cell r="S201">
            <v>19655.916449273998</v>
          </cell>
          <cell r="T201">
            <v>20213.983845904</v>
          </cell>
          <cell r="U201">
            <v>20793.257280523998</v>
          </cell>
          <cell r="V201">
            <v>21383.657110286</v>
          </cell>
          <cell r="W201">
            <v>21994.96576934</v>
          </cell>
          <cell r="X201">
            <v>22622.082089857999</v>
          </cell>
          <cell r="Y201">
            <v>23267.882273796</v>
          </cell>
          <cell r="Z201">
            <v>23927.325812637999</v>
          </cell>
          <cell r="AA201">
            <v>371136.51715153194</v>
          </cell>
        </row>
        <row r="202">
          <cell r="B202" t="str">
            <v>4 -  DESPESAS    (4.1)</v>
          </cell>
          <cell r="G202">
            <v>10891.322112506601</v>
          </cell>
          <cell r="H202">
            <v>11532.540515728269</v>
          </cell>
          <cell r="I202">
            <v>11732.328907777601</v>
          </cell>
          <cell r="J202">
            <v>11790.783655627311</v>
          </cell>
          <cell r="K202">
            <v>11929.218969104531</v>
          </cell>
          <cell r="L202">
            <v>12962.062620997925</v>
          </cell>
          <cell r="M202">
            <v>12478.092889217982</v>
          </cell>
          <cell r="N202">
            <v>12370.140298720746</v>
          </cell>
          <cell r="O202">
            <v>12419.214907135474</v>
          </cell>
          <cell r="P202">
            <v>12711.598515186068</v>
          </cell>
          <cell r="Q202">
            <v>13764.139837304929</v>
          </cell>
          <cell r="R202">
            <v>14430.932603871983</v>
          </cell>
          <cell r="S202">
            <v>14220.732677792161</v>
          </cell>
          <cell r="T202">
            <v>14165.004194226693</v>
          </cell>
          <cell r="U202">
            <v>16661.554844366401</v>
          </cell>
          <cell r="V202">
            <v>16517.017991883513</v>
          </cell>
          <cell r="W202">
            <v>18398.036089131059</v>
          </cell>
          <cell r="X202">
            <v>19051.407969480864</v>
          </cell>
          <cell r="Y202">
            <v>20264.506356039041</v>
          </cell>
          <cell r="Z202">
            <v>21017.22909088224</v>
          </cell>
          <cell r="AA202">
            <v>289307.86504698143</v>
          </cell>
        </row>
        <row r="203">
          <cell r="B203" t="str">
            <v>4.1 - Operacionais    (4.1.1+ .... + 4.1.10)</v>
          </cell>
          <cell r="G203">
            <v>10891.322112506601</v>
          </cell>
          <cell r="H203">
            <v>11532.540515728269</v>
          </cell>
          <cell r="I203">
            <v>11732.328907777601</v>
          </cell>
          <cell r="J203">
            <v>11790.783655627311</v>
          </cell>
          <cell r="K203">
            <v>11929.218969104531</v>
          </cell>
          <cell r="L203">
            <v>12962.062620997925</v>
          </cell>
          <cell r="M203">
            <v>12478.092889217982</v>
          </cell>
          <cell r="N203">
            <v>12370.140298720746</v>
          </cell>
          <cell r="O203">
            <v>12419.214907135474</v>
          </cell>
          <cell r="P203">
            <v>12711.598515186068</v>
          </cell>
          <cell r="Q203">
            <v>13764.139837304929</v>
          </cell>
          <cell r="R203">
            <v>14430.932603871983</v>
          </cell>
          <cell r="S203">
            <v>14220.732677792161</v>
          </cell>
          <cell r="T203">
            <v>14165.004194226693</v>
          </cell>
          <cell r="U203">
            <v>16661.554844366401</v>
          </cell>
          <cell r="V203">
            <v>16517.017991883513</v>
          </cell>
          <cell r="W203">
            <v>18398.036089131059</v>
          </cell>
          <cell r="X203">
            <v>19051.407969480864</v>
          </cell>
          <cell r="Y203">
            <v>20264.506356039041</v>
          </cell>
          <cell r="Z203">
            <v>21017.22909088224</v>
          </cell>
          <cell r="AA203">
            <v>289307.86504698143</v>
          </cell>
        </row>
        <row r="204">
          <cell r="B204" t="str">
            <v>4.1.1  -  Pessoal e Administradores    (Transp. Qd. 1.3.)</v>
          </cell>
          <cell r="G204">
            <v>5080</v>
          </cell>
          <cell r="H204">
            <v>5725</v>
          </cell>
          <cell r="I204">
            <v>5725</v>
          </cell>
          <cell r="J204">
            <v>5725</v>
          </cell>
          <cell r="K204">
            <v>5725</v>
          </cell>
          <cell r="L204">
            <v>5725</v>
          </cell>
          <cell r="M204">
            <v>5725</v>
          </cell>
          <cell r="N204">
            <v>5725</v>
          </cell>
          <cell r="O204">
            <v>5725</v>
          </cell>
          <cell r="P204">
            <v>5725</v>
          </cell>
          <cell r="Q204">
            <v>5875</v>
          </cell>
          <cell r="R204">
            <v>5875</v>
          </cell>
          <cell r="S204">
            <v>5875</v>
          </cell>
          <cell r="T204">
            <v>5875</v>
          </cell>
          <cell r="U204">
            <v>5875</v>
          </cell>
          <cell r="V204">
            <v>5875</v>
          </cell>
          <cell r="W204">
            <v>5875</v>
          </cell>
          <cell r="X204">
            <v>5875</v>
          </cell>
          <cell r="Y204">
            <v>5875</v>
          </cell>
          <cell r="Z204">
            <v>5875</v>
          </cell>
          <cell r="AA204">
            <v>115355</v>
          </cell>
        </row>
        <row r="205">
          <cell r="B205" t="str">
            <v>4.1.2  -  Conservação de Rotina    (Transp. Qd. 1.3.)</v>
          </cell>
          <cell r="G205">
            <v>1908</v>
          </cell>
          <cell r="H205">
            <v>2015</v>
          </cell>
          <cell r="I205">
            <v>2015</v>
          </cell>
          <cell r="J205">
            <v>2015</v>
          </cell>
          <cell r="K205">
            <v>2070</v>
          </cell>
          <cell r="L205">
            <v>2070</v>
          </cell>
          <cell r="M205">
            <v>2070</v>
          </cell>
          <cell r="N205">
            <v>2070</v>
          </cell>
          <cell r="O205">
            <v>2070</v>
          </cell>
          <cell r="P205">
            <v>2177</v>
          </cell>
          <cell r="Q205">
            <v>2177</v>
          </cell>
          <cell r="R205">
            <v>2177</v>
          </cell>
          <cell r="S205">
            <v>2177</v>
          </cell>
          <cell r="T205">
            <v>2177</v>
          </cell>
          <cell r="U205">
            <v>2177</v>
          </cell>
          <cell r="V205">
            <v>2177</v>
          </cell>
          <cell r="W205">
            <v>2177</v>
          </cell>
          <cell r="X205">
            <v>2177</v>
          </cell>
          <cell r="Y205">
            <v>2177</v>
          </cell>
          <cell r="Z205">
            <v>2177</v>
          </cell>
          <cell r="AA205">
            <v>42250</v>
          </cell>
        </row>
        <row r="206">
          <cell r="B206" t="str">
            <v>4.1.3  -  Consumo    (Transp. Qd. 1.3.)</v>
          </cell>
          <cell r="G206">
            <v>174</v>
          </cell>
          <cell r="H206">
            <v>174</v>
          </cell>
          <cell r="I206">
            <v>174</v>
          </cell>
          <cell r="J206">
            <v>174</v>
          </cell>
          <cell r="K206">
            <v>174</v>
          </cell>
          <cell r="L206">
            <v>174</v>
          </cell>
          <cell r="M206">
            <v>174</v>
          </cell>
          <cell r="N206">
            <v>174</v>
          </cell>
          <cell r="O206">
            <v>174</v>
          </cell>
          <cell r="P206">
            <v>174</v>
          </cell>
          <cell r="Q206">
            <v>174</v>
          </cell>
          <cell r="R206">
            <v>174</v>
          </cell>
          <cell r="S206">
            <v>174</v>
          </cell>
          <cell r="T206">
            <v>174</v>
          </cell>
          <cell r="U206">
            <v>174</v>
          </cell>
          <cell r="V206">
            <v>174</v>
          </cell>
          <cell r="W206">
            <v>174</v>
          </cell>
          <cell r="X206">
            <v>174</v>
          </cell>
          <cell r="Y206">
            <v>174</v>
          </cell>
          <cell r="Z206">
            <v>174</v>
          </cell>
          <cell r="AA206">
            <v>3480</v>
          </cell>
        </row>
        <row r="207">
          <cell r="B207" t="str">
            <v>4.1.4  -  Transportes    (Transp. Qd. 1.3.)</v>
          </cell>
          <cell r="G207">
            <v>287</v>
          </cell>
          <cell r="H207">
            <v>287</v>
          </cell>
          <cell r="I207">
            <v>287</v>
          </cell>
          <cell r="J207">
            <v>287</v>
          </cell>
          <cell r="K207">
            <v>287</v>
          </cell>
          <cell r="L207">
            <v>287</v>
          </cell>
          <cell r="M207">
            <v>287</v>
          </cell>
          <cell r="N207">
            <v>287</v>
          </cell>
          <cell r="O207">
            <v>287</v>
          </cell>
          <cell r="P207">
            <v>287</v>
          </cell>
          <cell r="Q207">
            <v>287</v>
          </cell>
          <cell r="R207">
            <v>287</v>
          </cell>
          <cell r="S207">
            <v>287</v>
          </cell>
          <cell r="T207">
            <v>287</v>
          </cell>
          <cell r="U207">
            <v>287</v>
          </cell>
          <cell r="V207">
            <v>287</v>
          </cell>
          <cell r="W207">
            <v>287</v>
          </cell>
          <cell r="X207">
            <v>287</v>
          </cell>
          <cell r="Y207">
            <v>287</v>
          </cell>
          <cell r="Z207">
            <v>287</v>
          </cell>
          <cell r="AA207">
            <v>5740</v>
          </cell>
        </row>
        <row r="208">
          <cell r="B208" t="str">
            <v>4.1.5  -  Diversas    (Transp. Qd. 1.3.)</v>
          </cell>
          <cell r="G208">
            <v>258</v>
          </cell>
          <cell r="H208">
            <v>258</v>
          </cell>
          <cell r="I208">
            <v>258</v>
          </cell>
          <cell r="J208">
            <v>258</v>
          </cell>
          <cell r="K208">
            <v>258</v>
          </cell>
          <cell r="L208">
            <v>258</v>
          </cell>
          <cell r="M208">
            <v>258</v>
          </cell>
          <cell r="N208">
            <v>258</v>
          </cell>
          <cell r="O208">
            <v>258</v>
          </cell>
          <cell r="P208">
            <v>258</v>
          </cell>
          <cell r="Q208">
            <v>258</v>
          </cell>
          <cell r="R208">
            <v>258</v>
          </cell>
          <cell r="S208">
            <v>258</v>
          </cell>
          <cell r="T208">
            <v>258</v>
          </cell>
          <cell r="U208">
            <v>258</v>
          </cell>
          <cell r="V208">
            <v>258</v>
          </cell>
          <cell r="W208">
            <v>258</v>
          </cell>
          <cell r="X208">
            <v>258</v>
          </cell>
          <cell r="Y208">
            <v>258</v>
          </cell>
          <cell r="Z208">
            <v>258</v>
          </cell>
          <cell r="AA208">
            <v>5160</v>
          </cell>
        </row>
        <row r="209">
          <cell r="B209" t="str">
            <v>4.1.6  -  Depreciação/Amortização    (Transp. Qd. 1.3.)</v>
          </cell>
          <cell r="G209">
            <v>1472.3982142857144</v>
          </cell>
          <cell r="H209">
            <v>1655.9196177944864</v>
          </cell>
          <cell r="I209">
            <v>1846.1181733500418</v>
          </cell>
          <cell r="J209">
            <v>1902.0069204088654</v>
          </cell>
          <cell r="K209">
            <v>1977.135725408865</v>
          </cell>
          <cell r="L209">
            <v>3015.1651430755319</v>
          </cell>
          <cell r="M209">
            <v>2497.7441202326745</v>
          </cell>
          <cell r="N209">
            <v>2377.9475154672168</v>
          </cell>
          <cell r="O209">
            <v>2421.7718994768843</v>
          </cell>
          <cell r="P209">
            <v>2601.0360985818029</v>
          </cell>
          <cell r="Q209">
            <v>3487.3972817012327</v>
          </cell>
          <cell r="R209">
            <v>4137.0369041850863</v>
          </cell>
          <cell r="S209">
            <v>3909.187344342065</v>
          </cell>
          <cell r="T209">
            <v>3835.2847512933949</v>
          </cell>
          <cell r="U209">
            <v>6312.9289097499068</v>
          </cell>
          <cell r="V209">
            <v>6149.0854048238152</v>
          </cell>
          <cell r="W209">
            <v>8010.1893018681612</v>
          </cell>
          <cell r="X209">
            <v>8642.9516400947687</v>
          </cell>
          <cell r="Y209">
            <v>9834.9875169297447</v>
          </cell>
          <cell r="Z209">
            <v>10565.987516929747</v>
          </cell>
          <cell r="AA209">
            <v>86652.28</v>
          </cell>
        </row>
        <row r="210">
          <cell r="B210" t="str">
            <v>4.1.7  -  Seguros    (transp. Qd 1.3.)</v>
          </cell>
          <cell r="G210">
            <v>304</v>
          </cell>
          <cell r="H210">
            <v>304</v>
          </cell>
          <cell r="I210">
            <v>304</v>
          </cell>
          <cell r="J210">
            <v>304</v>
          </cell>
          <cell r="K210">
            <v>304</v>
          </cell>
          <cell r="L210">
            <v>304</v>
          </cell>
          <cell r="M210">
            <v>304</v>
          </cell>
          <cell r="N210">
            <v>304</v>
          </cell>
          <cell r="O210">
            <v>304</v>
          </cell>
          <cell r="P210">
            <v>304</v>
          </cell>
          <cell r="Q210">
            <v>304</v>
          </cell>
          <cell r="R210">
            <v>304</v>
          </cell>
          <cell r="S210">
            <v>304</v>
          </cell>
          <cell r="T210">
            <v>304</v>
          </cell>
          <cell r="U210">
            <v>304</v>
          </cell>
          <cell r="V210">
            <v>304</v>
          </cell>
          <cell r="W210">
            <v>304</v>
          </cell>
          <cell r="X210">
            <v>304</v>
          </cell>
          <cell r="Y210">
            <v>304</v>
          </cell>
          <cell r="Z210">
            <v>304</v>
          </cell>
          <cell r="AA210">
            <v>6080</v>
          </cell>
        </row>
        <row r="211">
          <cell r="B211" t="str">
            <v xml:space="preserve">4.1.8  -  Garantias  (transp. Qd 1.3.)  </v>
          </cell>
          <cell r="G211">
            <v>159.89338559999999</v>
          </cell>
          <cell r="H211">
            <v>154.55006549378271</v>
          </cell>
          <cell r="I211">
            <v>150.4405895475588</v>
          </cell>
          <cell r="J211">
            <v>139.03438481844543</v>
          </cell>
          <cell r="K211">
            <v>132.91686641566551</v>
          </cell>
          <cell r="L211">
            <v>131.77198696275326</v>
          </cell>
          <cell r="M211">
            <v>130.89628854530989</v>
          </cell>
          <cell r="N211">
            <v>127.03195961353089</v>
          </cell>
          <cell r="O211">
            <v>116.09922509859052</v>
          </cell>
          <cell r="P211">
            <v>105.53300940426631</v>
          </cell>
          <cell r="Q211">
            <v>104.52687356369655</v>
          </cell>
          <cell r="R211">
            <v>103.99486164689655</v>
          </cell>
          <cell r="S211">
            <v>103.46284973009655</v>
          </cell>
          <cell r="T211">
            <v>102.93083781329655</v>
          </cell>
          <cell r="U211">
            <v>102.39882589649655</v>
          </cell>
          <cell r="V211">
            <v>101.86681397969654</v>
          </cell>
          <cell r="W211">
            <v>101.33480206289656</v>
          </cell>
          <cell r="X211">
            <v>100.80279014609656</v>
          </cell>
          <cell r="Y211">
            <v>100.27077822929655</v>
          </cell>
          <cell r="Z211">
            <v>99.738766312496551</v>
          </cell>
          <cell r="AA211">
            <v>2369.495960880869</v>
          </cell>
        </row>
        <row r="212">
          <cell r="B212" t="str">
            <v xml:space="preserve">4.1.9  -  Parc.Variável da Concessão   </v>
          </cell>
          <cell r="G212">
            <v>355.04810867999998</v>
          </cell>
          <cell r="H212">
            <v>471.88043243999994</v>
          </cell>
          <cell r="I212">
            <v>485.57974487999996</v>
          </cell>
          <cell r="J212">
            <v>499.55195039999995</v>
          </cell>
          <cell r="K212">
            <v>513.97597727999982</v>
          </cell>
          <cell r="L212">
            <v>509.9350909596414</v>
          </cell>
          <cell r="M212">
            <v>544.26208043999998</v>
          </cell>
          <cell r="N212">
            <v>559.97042363999992</v>
          </cell>
          <cell r="O212">
            <v>576.15338255999995</v>
          </cell>
          <cell r="P212">
            <v>592.83900719999997</v>
          </cell>
          <cell r="Q212">
            <v>610.02528203999998</v>
          </cell>
          <cell r="R212">
            <v>627.71043803999999</v>
          </cell>
          <cell r="S212">
            <v>645.89208371999996</v>
          </cell>
          <cell r="T212">
            <v>664.59820511999999</v>
          </cell>
          <cell r="U212">
            <v>684.03670871999998</v>
          </cell>
          <cell r="V212">
            <v>703.87537307999992</v>
          </cell>
          <cell r="W212">
            <v>724.32158519999996</v>
          </cell>
          <cell r="X212">
            <v>745.46313923999992</v>
          </cell>
          <cell r="Y212">
            <v>767.05766087999996</v>
          </cell>
          <cell r="Z212">
            <v>789.31240763999995</v>
          </cell>
          <cell r="AA212">
            <v>12071.48908215964</v>
          </cell>
        </row>
        <row r="213">
          <cell r="B213" t="str">
            <v xml:space="preserve">4.1.10 - Parcela Fixa da Concessão   </v>
          </cell>
          <cell r="G213">
            <v>892.98240394088668</v>
          </cell>
          <cell r="H213">
            <v>487.19039999999995</v>
          </cell>
          <cell r="I213">
            <v>487.19039999999995</v>
          </cell>
          <cell r="J213">
            <v>487.19039999999995</v>
          </cell>
          <cell r="K213">
            <v>487.19039999999995</v>
          </cell>
          <cell r="L213">
            <v>487.19039999999995</v>
          </cell>
          <cell r="M213">
            <v>487.19039999999995</v>
          </cell>
          <cell r="N213">
            <v>487.19039999999995</v>
          </cell>
          <cell r="O213">
            <v>487.19039999999995</v>
          </cell>
          <cell r="P213">
            <v>487.19039999999995</v>
          </cell>
          <cell r="Q213">
            <v>487.19039999999995</v>
          </cell>
          <cell r="R213">
            <v>487.19039999999995</v>
          </cell>
          <cell r="S213">
            <v>487.19039999999995</v>
          </cell>
          <cell r="T213">
            <v>487.19039999999995</v>
          </cell>
          <cell r="U213">
            <v>487.19039999999995</v>
          </cell>
          <cell r="V213">
            <v>487.19039999999995</v>
          </cell>
          <cell r="W213">
            <v>487.19039999999995</v>
          </cell>
          <cell r="X213">
            <v>487.19039999999995</v>
          </cell>
          <cell r="Y213">
            <v>487.19039999999995</v>
          </cell>
          <cell r="Z213">
            <v>487.19039999999995</v>
          </cell>
          <cell r="AA213">
            <v>10149.600003940881</v>
          </cell>
        </row>
        <row r="214">
          <cell r="B214" t="str">
            <v>5 -  RESULTADO BRUTO OPERACIONAL     (3 - 4)</v>
          </cell>
          <cell r="G214">
            <v>620.1265666960644</v>
          </cell>
          <cell r="H214">
            <v>3622.5035394697315</v>
          </cell>
          <cell r="I214">
            <v>3862.5453986184002</v>
          </cell>
          <cell r="J214">
            <v>4253.0868180526904</v>
          </cell>
          <cell r="K214">
            <v>4559.567975502825</v>
          </cell>
          <cell r="L214">
            <v>2830.6496327547757</v>
          </cell>
          <cell r="M214">
            <v>3916.0665733912338</v>
          </cell>
          <cell r="N214">
            <v>4662.015601117253</v>
          </cell>
          <cell r="O214">
            <v>5115.0925918165249</v>
          </cell>
          <cell r="P214">
            <v>5337.7942540539316</v>
          </cell>
          <cell r="Q214">
            <v>4802.9540008130734</v>
          </cell>
          <cell r="R214">
            <v>4682.6677344460168</v>
          </cell>
          <cell r="S214">
            <v>5435.1837714818375</v>
          </cell>
          <cell r="T214">
            <v>6048.9796516773076</v>
          </cell>
          <cell r="U214">
            <v>4131.7024361575968</v>
          </cell>
          <cell r="V214">
            <v>4866.6391184024869</v>
          </cell>
          <cell r="W214">
            <v>3596.9296802089411</v>
          </cell>
          <cell r="X214">
            <v>3570.6741203771344</v>
          </cell>
          <cell r="Y214">
            <v>3003.3759177569591</v>
          </cell>
          <cell r="Z214">
            <v>2910.0967217557591</v>
          </cell>
          <cell r="AA214">
            <v>81828.652104550507</v>
          </cell>
        </row>
        <row r="215">
          <cell r="B215" t="str">
            <v>6 -  RESULTADO FINANCEIRO    (6.1)</v>
          </cell>
          <cell r="G215">
            <v>0</v>
          </cell>
          <cell r="H215">
            <v>5</v>
          </cell>
          <cell r="I215">
            <v>9</v>
          </cell>
          <cell r="J215">
            <v>2</v>
          </cell>
          <cell r="K215">
            <v>30</v>
          </cell>
          <cell r="L215">
            <v>248.00000000000003</v>
          </cell>
          <cell r="M215">
            <v>399.99999999999994</v>
          </cell>
          <cell r="N215">
            <v>519</v>
          </cell>
          <cell r="O215">
            <v>262</v>
          </cell>
          <cell r="P215">
            <v>70</v>
          </cell>
          <cell r="Q215">
            <v>224</v>
          </cell>
          <cell r="R215">
            <v>5</v>
          </cell>
          <cell r="S215">
            <v>315</v>
          </cell>
          <cell r="T215">
            <v>631</v>
          </cell>
          <cell r="U215">
            <v>977</v>
          </cell>
          <cell r="V215">
            <v>1352</v>
          </cell>
          <cell r="W215">
            <v>1661</v>
          </cell>
          <cell r="X215">
            <v>2117</v>
          </cell>
          <cell r="Y215">
            <v>2439</v>
          </cell>
          <cell r="Z215">
            <v>2938</v>
          </cell>
          <cell r="AA215">
            <v>14204</v>
          </cell>
        </row>
        <row r="216">
          <cell r="B216" t="str">
            <v>6.1 - Receitas    (Transp. Qd. 2B)</v>
          </cell>
          <cell r="G216">
            <v>0</v>
          </cell>
          <cell r="H216">
            <v>5</v>
          </cell>
          <cell r="I216">
            <v>9</v>
          </cell>
          <cell r="J216">
            <v>2</v>
          </cell>
          <cell r="K216">
            <v>30</v>
          </cell>
          <cell r="L216">
            <v>248.00000000000003</v>
          </cell>
          <cell r="M216">
            <v>399.99999999999994</v>
          </cell>
          <cell r="N216">
            <v>519</v>
          </cell>
          <cell r="O216">
            <v>262</v>
          </cell>
          <cell r="P216">
            <v>70</v>
          </cell>
          <cell r="Q216">
            <v>224</v>
          </cell>
          <cell r="R216">
            <v>5</v>
          </cell>
          <cell r="S216">
            <v>315</v>
          </cell>
          <cell r="T216">
            <v>631</v>
          </cell>
          <cell r="U216">
            <v>977</v>
          </cell>
          <cell r="V216">
            <v>1352</v>
          </cell>
          <cell r="W216">
            <v>1661</v>
          </cell>
          <cell r="X216">
            <v>2117</v>
          </cell>
          <cell r="Y216">
            <v>2439</v>
          </cell>
          <cell r="Z216">
            <v>2938</v>
          </cell>
          <cell r="AA216">
            <v>14204</v>
          </cell>
        </row>
        <row r="217">
          <cell r="B217" t="str">
            <v>7 -  RESULTADO OPERACIONAL    (5 + 6)</v>
          </cell>
          <cell r="G217">
            <v>620.1265666960644</v>
          </cell>
          <cell r="H217">
            <v>3627.5035394697315</v>
          </cell>
          <cell r="I217">
            <v>3871.5453986184002</v>
          </cell>
          <cell r="J217">
            <v>4255.0868180526904</v>
          </cell>
          <cell r="K217">
            <v>4589.567975502825</v>
          </cell>
          <cell r="L217">
            <v>3078.6496327547757</v>
          </cell>
          <cell r="M217">
            <v>4316.0665733912338</v>
          </cell>
          <cell r="N217">
            <v>5181.015601117253</v>
          </cell>
          <cell r="O217">
            <v>5377.0925918165249</v>
          </cell>
          <cell r="P217">
            <v>5407.7942540539316</v>
          </cell>
          <cell r="Q217">
            <v>5026.9540008130734</v>
          </cell>
          <cell r="R217">
            <v>4687.6677344460168</v>
          </cell>
          <cell r="S217">
            <v>5750.1837714818375</v>
          </cell>
          <cell r="T217">
            <v>6679.9796516773076</v>
          </cell>
          <cell r="U217">
            <v>5108.7024361575968</v>
          </cell>
          <cell r="V217">
            <v>6218.6391184024869</v>
          </cell>
          <cell r="W217">
            <v>5257.9296802089411</v>
          </cell>
          <cell r="X217">
            <v>5687.6741203771344</v>
          </cell>
          <cell r="Y217">
            <v>5442.3759177569591</v>
          </cell>
          <cell r="Z217">
            <v>5848.0967217557591</v>
          </cell>
          <cell r="AA217">
            <v>96032.652104550507</v>
          </cell>
        </row>
        <row r="218">
          <cell r="B218" t="str">
            <v>8 -  RESULTADO NÃO OPERACIONAL    (Tr. item 2, Qd. 3A)</v>
          </cell>
          <cell r="G218">
            <v>101.01348486052611</v>
          </cell>
          <cell r="H218">
            <v>141.01127104711153</v>
          </cell>
          <cell r="I218">
            <v>144.9890617256759</v>
          </cell>
          <cell r="J218">
            <v>150.0016850326308</v>
          </cell>
          <cell r="K218">
            <v>154.00416129702762</v>
          </cell>
          <cell r="L218">
            <v>157.97647622892904</v>
          </cell>
          <cell r="M218">
            <v>162.96939454848513</v>
          </cell>
          <cell r="N218">
            <v>167.98055722246036</v>
          </cell>
          <cell r="O218">
            <v>172.98959470713427</v>
          </cell>
          <cell r="P218">
            <v>177.99191999999999</v>
          </cell>
          <cell r="Q218">
            <v>182.99209037328092</v>
          </cell>
          <cell r="R218">
            <v>188.995030323593</v>
          </cell>
          <cell r="S218">
            <v>194.00471572181937</v>
          </cell>
          <cell r="T218">
            <v>200.01793075845507</v>
          </cell>
          <cell r="U218">
            <v>205.98422468415939</v>
          </cell>
          <cell r="V218">
            <v>211.99543672822023</v>
          </cell>
          <cell r="W218">
            <v>218.00135950110052</v>
          </cell>
          <cell r="X218">
            <v>224.9830839123463</v>
          </cell>
          <cell r="Y218">
            <v>231.01031535585713</v>
          </cell>
          <cell r="Z218">
            <v>238.03241525423726</v>
          </cell>
          <cell r="AA218">
            <v>3626.94420928305</v>
          </cell>
        </row>
        <row r="219">
          <cell r="B219" t="str">
            <v>9 -  RESULTADO ANTES CONTRIBUIÇÃO SOCIAL   (7 + 8)</v>
          </cell>
          <cell r="G219">
            <v>721.14005155659049</v>
          </cell>
          <cell r="H219">
            <v>3768.5148105168432</v>
          </cell>
          <cell r="I219">
            <v>4016.5344603440763</v>
          </cell>
          <cell r="J219">
            <v>4405.0885030853215</v>
          </cell>
          <cell r="K219">
            <v>4743.5721367998522</v>
          </cell>
          <cell r="L219">
            <v>3236.6261089837049</v>
          </cell>
          <cell r="M219">
            <v>4479.0359679397188</v>
          </cell>
          <cell r="N219">
            <v>5348.9961583397135</v>
          </cell>
          <cell r="O219">
            <v>5550.0821865236594</v>
          </cell>
          <cell r="P219">
            <v>5585.786174053932</v>
          </cell>
          <cell r="Q219">
            <v>5209.9460911863544</v>
          </cell>
          <cell r="R219">
            <v>4876.6627647696096</v>
          </cell>
          <cell r="S219">
            <v>5944.1884872036571</v>
          </cell>
          <cell r="T219">
            <v>6879.9975824357625</v>
          </cell>
          <cell r="U219">
            <v>5314.6866608417558</v>
          </cell>
          <cell r="V219">
            <v>6430.6345551307068</v>
          </cell>
          <cell r="W219">
            <v>5475.9310397100417</v>
          </cell>
          <cell r="X219">
            <v>5912.6572042894804</v>
          </cell>
          <cell r="Y219">
            <v>5673.3862331128166</v>
          </cell>
          <cell r="Z219">
            <v>6086.1291370099962</v>
          </cell>
          <cell r="AA219">
            <v>99659.59631383355</v>
          </cell>
        </row>
        <row r="220">
          <cell r="B220" t="str">
            <v>10- CONTRIBUIÇÃO SOCIAL (Legislação vigente)</v>
          </cell>
          <cell r="G220">
            <v>57.691204124527282</v>
          </cell>
          <cell r="H220">
            <v>301.48118484134733</v>
          </cell>
          <cell r="I220">
            <v>321.32275682752612</v>
          </cell>
          <cell r="J220">
            <v>352.40708024682567</v>
          </cell>
          <cell r="K220">
            <v>379.48577094398809</v>
          </cell>
          <cell r="L220">
            <v>258.93008871869603</v>
          </cell>
          <cell r="M220">
            <v>358.32287743517725</v>
          </cell>
          <cell r="N220">
            <v>427.91969266717678</v>
          </cell>
          <cell r="O220">
            <v>444.0065749218931</v>
          </cell>
          <cell r="P220">
            <v>446.86289392431439</v>
          </cell>
          <cell r="Q220">
            <v>416.79568729490825</v>
          </cell>
          <cell r="R220">
            <v>390.13302118156872</v>
          </cell>
          <cell r="S220">
            <v>475.5350789762926</v>
          </cell>
          <cell r="T220">
            <v>550.39980659486105</v>
          </cell>
          <cell r="U220">
            <v>425.17493286734049</v>
          </cell>
          <cell r="V220">
            <v>514.45076441045683</v>
          </cell>
          <cell r="W220">
            <v>438.0744831768036</v>
          </cell>
          <cell r="X220">
            <v>473.01257634315863</v>
          </cell>
          <cell r="Y220">
            <v>453.87089864902532</v>
          </cell>
          <cell r="Z220">
            <v>486.89033096079942</v>
          </cell>
          <cell r="AA220">
            <v>7972.7677051066867</v>
          </cell>
        </row>
        <row r="221">
          <cell r="B221" t="str">
            <v>11- RESULTADO ANTES IMPOSTO DE RENDA    (9 - 10)</v>
          </cell>
          <cell r="G221">
            <v>663.44884743206319</v>
          </cell>
          <cell r="H221">
            <v>3467.0336256754958</v>
          </cell>
          <cell r="I221">
            <v>3695.2117035165502</v>
          </cell>
          <cell r="J221">
            <v>4052.6814228384956</v>
          </cell>
          <cell r="K221">
            <v>4364.0863658558637</v>
          </cell>
          <cell r="L221">
            <v>2977.6960202650089</v>
          </cell>
          <cell r="M221">
            <v>4120.7130905045415</v>
          </cell>
          <cell r="N221">
            <v>4921.0764656725369</v>
          </cell>
          <cell r="O221">
            <v>5106.0756116017665</v>
          </cell>
          <cell r="P221">
            <v>5138.9232801296175</v>
          </cell>
          <cell r="Q221">
            <v>4793.1504038914463</v>
          </cell>
          <cell r="R221">
            <v>4486.5297435880411</v>
          </cell>
          <cell r="S221">
            <v>5468.6534082273647</v>
          </cell>
          <cell r="T221">
            <v>6329.5977758409017</v>
          </cell>
          <cell r="U221">
            <v>4889.5117279744154</v>
          </cell>
          <cell r="V221">
            <v>5916.1837907202498</v>
          </cell>
          <cell r="W221">
            <v>5037.8565565332383</v>
          </cell>
          <cell r="X221">
            <v>5439.6446279463216</v>
          </cell>
          <cell r="Y221">
            <v>5219.5153344637911</v>
          </cell>
          <cell r="Z221">
            <v>5599.2388060491967</v>
          </cell>
          <cell r="AA221">
            <v>91686.828608726864</v>
          </cell>
        </row>
        <row r="222">
          <cell r="B222" t="str">
            <v>12- IMPOSTO DE RENDA (Legislação vigente)</v>
          </cell>
          <cell r="G222">
            <v>156.28501288914777</v>
          </cell>
          <cell r="H222">
            <v>918.12870262921047</v>
          </cell>
          <cell r="I222">
            <v>980.13361508601906</v>
          </cell>
          <cell r="J222">
            <v>1077.2721257713301</v>
          </cell>
          <cell r="K222">
            <v>1161.8930341999624</v>
          </cell>
          <cell r="L222">
            <v>785.1565272459253</v>
          </cell>
          <cell r="M222">
            <v>1095.7589919849293</v>
          </cell>
          <cell r="N222">
            <v>1313.2490395849277</v>
          </cell>
          <cell r="O222">
            <v>1363.5205466309158</v>
          </cell>
          <cell r="P222">
            <v>1372.4465435134828</v>
          </cell>
          <cell r="Q222">
            <v>1278.4865227965884</v>
          </cell>
          <cell r="R222">
            <v>1195.1656911924019</v>
          </cell>
          <cell r="S222">
            <v>1462.0471218009143</v>
          </cell>
          <cell r="T222">
            <v>1695.9993956089409</v>
          </cell>
          <cell r="U222">
            <v>1304.6716652104392</v>
          </cell>
          <cell r="V222">
            <v>1583.6586387826774</v>
          </cell>
          <cell r="W222">
            <v>1344.9827599275102</v>
          </cell>
          <cell r="X222">
            <v>1454.1643010723701</v>
          </cell>
          <cell r="Y222">
            <v>1394.3465582782039</v>
          </cell>
          <cell r="Z222">
            <v>1497.5322842524988</v>
          </cell>
          <cell r="AA222">
            <v>24434.899078458391</v>
          </cell>
        </row>
        <row r="223">
          <cell r="B223" t="str">
            <v>13- RESULTADO DE EXERCÍCIO    (11 - 12)</v>
          </cell>
          <cell r="G223">
            <v>507.16383454291542</v>
          </cell>
          <cell r="H223">
            <v>2548.9049230462851</v>
          </cell>
          <cell r="I223">
            <v>2715.0780884305314</v>
          </cell>
          <cell r="J223">
            <v>2975.4092970671654</v>
          </cell>
          <cell r="K223">
            <v>3202.1933316559016</v>
          </cell>
          <cell r="L223">
            <v>2192.5394930190837</v>
          </cell>
          <cell r="M223">
            <v>3024.9540985196122</v>
          </cell>
          <cell r="N223">
            <v>3607.8274260876092</v>
          </cell>
          <cell r="O223">
            <v>3742.5550649708507</v>
          </cell>
          <cell r="P223">
            <v>3766.476736616135</v>
          </cell>
          <cell r="Q223">
            <v>3514.663881094858</v>
          </cell>
          <cell r="R223">
            <v>3291.3640523956392</v>
          </cell>
          <cell r="S223">
            <v>4006.6062864264504</v>
          </cell>
          <cell r="T223">
            <v>4633.5983802319606</v>
          </cell>
          <cell r="U223">
            <v>3584.8400627639762</v>
          </cell>
          <cell r="V223">
            <v>4332.5251519375724</v>
          </cell>
          <cell r="W223">
            <v>3692.8737966057279</v>
          </cell>
          <cell r="X223">
            <v>3985.4803268739515</v>
          </cell>
          <cell r="Y223">
            <v>3825.1687761855874</v>
          </cell>
          <cell r="Z223">
            <v>4101.7065217966974</v>
          </cell>
          <cell r="AA223">
            <v>67251.929530268477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27040.18286063206</v>
          </cell>
          <cell r="H229">
            <v>27837.212083353701</v>
          </cell>
          <cell r="I229">
            <v>28657.734327004469</v>
          </cell>
          <cell r="J229">
            <v>29502.442065607454</v>
          </cell>
          <cell r="K229">
            <v>30372.048184365471</v>
          </cell>
          <cell r="L229">
            <v>31267.286581295575</v>
          </cell>
          <cell r="M229">
            <v>32188.912786597142</v>
          </cell>
          <cell r="N229">
            <v>33137.704600276338</v>
          </cell>
          <cell r="O229">
            <v>34114.462748564991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274117.98623769719</v>
          </cell>
        </row>
        <row r="230">
          <cell r="B230" t="str">
            <v>1.1 - Operacionais    (1.1.1 + 1.1.2)</v>
          </cell>
          <cell r="G230">
            <v>27040.18286063206</v>
          </cell>
          <cell r="H230">
            <v>27837.212083353701</v>
          </cell>
          <cell r="I230">
            <v>28657.734327004469</v>
          </cell>
          <cell r="J230">
            <v>29502.442065607454</v>
          </cell>
          <cell r="K230">
            <v>30372.048184365471</v>
          </cell>
          <cell r="L230">
            <v>31267.286581295575</v>
          </cell>
          <cell r="M230">
            <v>32188.912786597142</v>
          </cell>
          <cell r="N230">
            <v>33137.704600276338</v>
          </cell>
          <cell r="O230">
            <v>34114.462748564991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274117.98623769719</v>
          </cell>
        </row>
        <row r="231">
          <cell r="B231" t="str">
            <v>1.1.1 - Receitas de  Pedágios    (Transp. Qd.2.1.1.2)</v>
          </cell>
          <cell r="G231">
            <v>26725.615819442763</v>
          </cell>
          <cell r="H231">
            <v>27513.372947902866</v>
          </cell>
          <cell r="I231">
            <v>28324.349795513026</v>
          </cell>
          <cell r="J231">
            <v>29159.230780525933</v>
          </cell>
          <cell r="K231">
            <v>30018.720494924273</v>
          </cell>
          <cell r="L231">
            <v>30903.544299056211</v>
          </cell>
          <cell r="M231">
            <v>31814.448933798198</v>
          </cell>
          <cell r="N231">
            <v>32752.203150761721</v>
          </cell>
          <cell r="O231">
            <v>33717.59836107587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270929.08458300086</v>
          </cell>
        </row>
        <row r="232">
          <cell r="B232" t="str">
            <v>1.1.2 - Outras Receitas Operacionais    (calculado 2.1.2.)</v>
          </cell>
          <cell r="G232">
            <v>314.56704118929804</v>
          </cell>
          <cell r="H232">
            <v>323.83913545083408</v>
          </cell>
          <cell r="I232">
            <v>333.38453149144334</v>
          </cell>
          <cell r="J232">
            <v>343.21128508151992</v>
          </cell>
          <cell r="K232">
            <v>353.32768944119908</v>
          </cell>
          <cell r="L232">
            <v>363.74228223936217</v>
          </cell>
          <cell r="M232">
            <v>374.46385279894298</v>
          </cell>
          <cell r="N232">
            <v>385.50144951461533</v>
          </cell>
          <cell r="O232">
            <v>396.86438748912275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3188.9016546963371</v>
          </cell>
        </row>
        <row r="233">
          <cell r="B233" t="str">
            <v>2 -  DEDUÇÕES DA RECEITA    (2.1)</v>
          </cell>
          <cell r="G233">
            <v>2423.0835471849514</v>
          </cell>
          <cell r="H233">
            <v>2494.5057119741609</v>
          </cell>
          <cell r="I233">
            <v>2568.0330974558647</v>
          </cell>
          <cell r="J233">
            <v>2643.7277565540708</v>
          </cell>
          <cell r="K233">
            <v>2721.6535712482341</v>
          </cell>
          <cell r="L233">
            <v>2801.8763064860118</v>
          </cell>
          <cell r="M233">
            <v>2884.4636656851249</v>
          </cell>
          <cell r="N233">
            <v>2969.4853478711934</v>
          </cell>
          <cell r="O233">
            <v>3057.0131064997363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24563.842110959347</v>
          </cell>
        </row>
        <row r="234">
          <cell r="B234" t="str">
            <v>2.1 - Tributos sobre Faturamento    (2.1.1+ .... + 2.1.4)</v>
          </cell>
          <cell r="G234">
            <v>2423.0835471849514</v>
          </cell>
          <cell r="H234">
            <v>2494.5057119741609</v>
          </cell>
          <cell r="I234">
            <v>2568.0330974558647</v>
          </cell>
          <cell r="J234">
            <v>2643.7277565540708</v>
          </cell>
          <cell r="K234">
            <v>2721.6535712482341</v>
          </cell>
          <cell r="L234">
            <v>2801.8763064860118</v>
          </cell>
          <cell r="M234">
            <v>2884.4636656851249</v>
          </cell>
          <cell r="N234">
            <v>2969.4853478711934</v>
          </cell>
          <cell r="O234">
            <v>3057.0131064997363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24563.842110959347</v>
          </cell>
        </row>
        <row r="235">
          <cell r="B235" t="str">
            <v>2.1.1 - I.S.S    (transp. Qd  1.3.)</v>
          </cell>
          <cell r="G235">
            <v>1352.0091430316031</v>
          </cell>
          <cell r="H235">
            <v>1391.8606041676851</v>
          </cell>
          <cell r="I235">
            <v>1432.8867163502237</v>
          </cell>
          <cell r="J235">
            <v>1475.1221032803728</v>
          </cell>
          <cell r="K235">
            <v>1518.6024092182736</v>
          </cell>
          <cell r="L235">
            <v>1563.3643290647788</v>
          </cell>
          <cell r="M235">
            <v>1609.4456393298572</v>
          </cell>
          <cell r="N235">
            <v>1656.8852300138169</v>
          </cell>
          <cell r="O235">
            <v>1705.7231374282496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13705.899311884859</v>
          </cell>
        </row>
        <row r="236">
          <cell r="B236" t="str">
            <v>2.1.2 - Cofins    (transp. Qd 1.3.)</v>
          </cell>
          <cell r="G236">
            <v>880.33512670138214</v>
          </cell>
          <cell r="H236">
            <v>906.28365025189771</v>
          </cell>
          <cell r="I236">
            <v>932.9970255662804</v>
          </cell>
          <cell r="J236">
            <v>960.49779721125867</v>
          </cell>
          <cell r="K236">
            <v>988.80917427120062</v>
          </cell>
          <cell r="L236">
            <v>1017.9550499352598</v>
          </cell>
          <cell r="M236">
            <v>1047.9600216618639</v>
          </cell>
          <cell r="N236">
            <v>1078.8494119375696</v>
          </cell>
          <cell r="O236">
            <v>1110.6492896477973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8924.33654718451</v>
          </cell>
        </row>
        <row r="237">
          <cell r="B237" t="str">
            <v>2.1.3 - Pis / Pasep    (transp. Qd 1.3.)</v>
          </cell>
          <cell r="G237">
            <v>190.73927745196613</v>
          </cell>
          <cell r="H237">
            <v>196.36145755457784</v>
          </cell>
          <cell r="I237">
            <v>202.14935553936076</v>
          </cell>
          <cell r="J237">
            <v>208.10785606243937</v>
          </cell>
          <cell r="K237">
            <v>214.24198775876013</v>
          </cell>
          <cell r="L237">
            <v>220.55692748597295</v>
          </cell>
          <cell r="M237">
            <v>227.05800469340386</v>
          </cell>
          <cell r="N237">
            <v>233.75070591980673</v>
          </cell>
          <cell r="O237">
            <v>240.64067942368942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1933.6062518899771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24617.099313447106</v>
          </cell>
          <cell r="H239">
            <v>25342.70637137954</v>
          </cell>
          <cell r="I239">
            <v>26089.701229548606</v>
          </cell>
          <cell r="J239">
            <v>26858.714309053383</v>
          </cell>
          <cell r="K239">
            <v>27650.394613117238</v>
          </cell>
          <cell r="L239">
            <v>28465.410274809565</v>
          </cell>
          <cell r="M239">
            <v>29304.449120912017</v>
          </cell>
          <cell r="N239">
            <v>30168.219252405146</v>
          </cell>
          <cell r="O239">
            <v>31057.449642065254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249554.14412673784</v>
          </cell>
        </row>
        <row r="240">
          <cell r="B240" t="str">
            <v>4 -  DESPESAS    (4.1)</v>
          </cell>
          <cell r="G240">
            <v>9958.2810617557243</v>
          </cell>
          <cell r="H240">
            <v>9982.3660096196145</v>
          </cell>
          <cell r="I240">
            <v>10007.160878987153</v>
          </cell>
          <cell r="J240">
            <v>10032.686595315352</v>
          </cell>
          <cell r="K240">
            <v>10058.964700854431</v>
          </cell>
          <cell r="L240">
            <v>10086.017372828223</v>
          </cell>
          <cell r="M240">
            <v>10113.867442150507</v>
          </cell>
          <cell r="N240">
            <v>10142.538412692989</v>
          </cell>
          <cell r="O240">
            <v>10172.054481121237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90553.936955325233</v>
          </cell>
        </row>
        <row r="241">
          <cell r="B241" t="str">
            <v>4.1 - Operacionais    (4.1.1+ .... + 4.1.10)</v>
          </cell>
          <cell r="G241">
            <v>9958.2810617557243</v>
          </cell>
          <cell r="H241">
            <v>9982.3660096196145</v>
          </cell>
          <cell r="I241">
            <v>10007.160878987153</v>
          </cell>
          <cell r="J241">
            <v>10032.686595315352</v>
          </cell>
          <cell r="K241">
            <v>10058.964700854431</v>
          </cell>
          <cell r="L241">
            <v>10086.017372828223</v>
          </cell>
          <cell r="M241">
            <v>10113.867442150507</v>
          </cell>
          <cell r="N241">
            <v>10142.538412692989</v>
          </cell>
          <cell r="O241">
            <v>10172.054481121237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90553.936955325233</v>
          </cell>
        </row>
        <row r="242">
          <cell r="B242" t="str">
            <v>4.1.1  -  Pessoal e Administradores    (Transp. Qd. 1.3.)</v>
          </cell>
          <cell r="G242">
            <v>5875</v>
          </cell>
          <cell r="H242">
            <v>5875</v>
          </cell>
          <cell r="I242">
            <v>5875</v>
          </cell>
          <cell r="J242">
            <v>5875</v>
          </cell>
          <cell r="K242">
            <v>5875</v>
          </cell>
          <cell r="L242">
            <v>5875</v>
          </cell>
          <cell r="M242">
            <v>5875</v>
          </cell>
          <cell r="N242">
            <v>5875</v>
          </cell>
          <cell r="O242">
            <v>5875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52875</v>
          </cell>
        </row>
        <row r="243">
          <cell r="B243" t="str">
            <v>4.1.2  -  Conservação de Rotina    (Transp. Qd. 1.3.)</v>
          </cell>
          <cell r="G243">
            <v>2177</v>
          </cell>
          <cell r="H243">
            <v>2177</v>
          </cell>
          <cell r="I243">
            <v>2177</v>
          </cell>
          <cell r="J243">
            <v>2177</v>
          </cell>
          <cell r="K243">
            <v>2177</v>
          </cell>
          <cell r="L243">
            <v>2177</v>
          </cell>
          <cell r="M243">
            <v>2177</v>
          </cell>
          <cell r="N243">
            <v>2177</v>
          </cell>
          <cell r="O243">
            <v>2177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19593</v>
          </cell>
        </row>
        <row r="244">
          <cell r="B244" t="str">
            <v>4.1.3  -  Consumo    (Transp. Qd. 1.3.)</v>
          </cell>
          <cell r="G244">
            <v>174</v>
          </cell>
          <cell r="H244">
            <v>174</v>
          </cell>
          <cell r="I244">
            <v>174</v>
          </cell>
          <cell r="J244">
            <v>174</v>
          </cell>
          <cell r="K244">
            <v>174</v>
          </cell>
          <cell r="L244">
            <v>174</v>
          </cell>
          <cell r="M244">
            <v>174</v>
          </cell>
          <cell r="N244">
            <v>174</v>
          </cell>
          <cell r="O244">
            <v>174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1566</v>
          </cell>
        </row>
        <row r="245">
          <cell r="B245" t="str">
            <v>4.1.4  -  Transportes    (Transp. Qd. 1.3.)</v>
          </cell>
          <cell r="G245">
            <v>287</v>
          </cell>
          <cell r="H245">
            <v>287</v>
          </cell>
          <cell r="I245">
            <v>287</v>
          </cell>
          <cell r="J245">
            <v>287</v>
          </cell>
          <cell r="K245">
            <v>287</v>
          </cell>
          <cell r="L245">
            <v>287</v>
          </cell>
          <cell r="M245">
            <v>287</v>
          </cell>
          <cell r="N245">
            <v>287</v>
          </cell>
          <cell r="O245">
            <v>287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2583</v>
          </cell>
        </row>
        <row r="246">
          <cell r="B246" t="str">
            <v>4.1.5  -  Diversas    (Transp. Qd. 1.3.)</v>
          </cell>
          <cell r="G246">
            <v>258</v>
          </cell>
          <cell r="H246">
            <v>258</v>
          </cell>
          <cell r="I246">
            <v>258</v>
          </cell>
          <cell r="J246">
            <v>258</v>
          </cell>
          <cell r="K246">
            <v>258</v>
          </cell>
          <cell r="L246">
            <v>258</v>
          </cell>
          <cell r="M246">
            <v>258</v>
          </cell>
          <cell r="N246">
            <v>258</v>
          </cell>
          <cell r="O246">
            <v>258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2322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304</v>
          </cell>
          <cell r="H248">
            <v>304</v>
          </cell>
          <cell r="I248">
            <v>304</v>
          </cell>
          <cell r="J248">
            <v>304</v>
          </cell>
          <cell r="K248">
            <v>304</v>
          </cell>
          <cell r="L248">
            <v>304</v>
          </cell>
          <cell r="M248">
            <v>304</v>
          </cell>
          <cell r="N248">
            <v>304</v>
          </cell>
          <cell r="O248">
            <v>304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2736</v>
          </cell>
        </row>
        <row r="249">
          <cell r="B249" t="str">
            <v xml:space="preserve">4.1.8  -  Garantias  (transp. Qd 1.3.)  </v>
          </cell>
          <cell r="G249">
            <v>72.075575936762036</v>
          </cell>
          <cell r="H249">
            <v>72.249647119004436</v>
          </cell>
          <cell r="I249">
            <v>72.428849177017767</v>
          </cell>
          <cell r="J249">
            <v>72.613333347128673</v>
          </cell>
          <cell r="K249">
            <v>72.803255323465422</v>
          </cell>
          <cell r="L249">
            <v>72.998775389354961</v>
          </cell>
          <cell r="M249">
            <v>73.200058552592807</v>
          </cell>
          <cell r="N249">
            <v>73.407274684700354</v>
          </cell>
          <cell r="O249">
            <v>73.620598664286589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655.397368194313</v>
          </cell>
        </row>
        <row r="250">
          <cell r="B250" t="str">
            <v xml:space="preserve">4.1.9  -  Parc.Variável da Concessão   </v>
          </cell>
          <cell r="G250">
            <v>811.20548581896173</v>
          </cell>
          <cell r="H250">
            <v>835.11636250061099</v>
          </cell>
          <cell r="I250">
            <v>859.73202981013401</v>
          </cell>
          <cell r="J250">
            <v>885.07326196822362</v>
          </cell>
          <cell r="K250">
            <v>911.1614455309641</v>
          </cell>
          <cell r="L250">
            <v>938.01859743886723</v>
          </cell>
          <cell r="M250">
            <v>965.66738359791418</v>
          </cell>
          <cell r="N250">
            <v>994.13113800829012</v>
          </cell>
          <cell r="O250">
            <v>1023.4338824569497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8223.5395871309156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14658.818251691382</v>
          </cell>
          <cell r="H252">
            <v>15360.340361759925</v>
          </cell>
          <cell r="I252">
            <v>16082.540350561452</v>
          </cell>
          <cell r="J252">
            <v>16826.027713738033</v>
          </cell>
          <cell r="K252">
            <v>17591.429912262807</v>
          </cell>
          <cell r="L252">
            <v>18379.392901981344</v>
          </cell>
          <cell r="M252">
            <v>19190.581678761511</v>
          </cell>
          <cell r="N252">
            <v>20025.680839712157</v>
          </cell>
          <cell r="O252">
            <v>20885.395160944019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159000.20717141259</v>
          </cell>
        </row>
        <row r="253">
          <cell r="B253" t="str">
            <v>6 -  RESULTADO FINANCEIRO    (6.1)</v>
          </cell>
          <cell r="G253">
            <v>2304.3213627473447</v>
          </cell>
          <cell r="H253">
            <v>2372.2429250428913</v>
          </cell>
          <cell r="I253">
            <v>2442.1665252048783</v>
          </cell>
          <cell r="J253">
            <v>2514.1511747678346</v>
          </cell>
          <cell r="K253">
            <v>2588.2576246745516</v>
          </cell>
          <cell r="L253">
            <v>2664.5484165464195</v>
          </cell>
          <cell r="M253">
            <v>2743.0879354649883</v>
          </cell>
          <cell r="N253">
            <v>2823.9424643093121</v>
          </cell>
          <cell r="O253">
            <v>2907.1802396949211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23359.898668453141</v>
          </cell>
        </row>
        <row r="254">
          <cell r="B254" t="str">
            <v>6.1 - Receitas    (Transp. Qd. 2B)</v>
          </cell>
          <cell r="G254">
            <v>2304.3213627473447</v>
          </cell>
          <cell r="H254">
            <v>2372.2429250428913</v>
          </cell>
          <cell r="I254">
            <v>2442.1665252048783</v>
          </cell>
          <cell r="J254">
            <v>2514.1511747678346</v>
          </cell>
          <cell r="K254">
            <v>2588.2576246745516</v>
          </cell>
          <cell r="L254">
            <v>2664.5484165464195</v>
          </cell>
          <cell r="M254">
            <v>2743.0879354649883</v>
          </cell>
          <cell r="N254">
            <v>2823.9424643093121</v>
          </cell>
          <cell r="O254">
            <v>2907.1802396949211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23359.898668453141</v>
          </cell>
        </row>
        <row r="255">
          <cell r="B255" t="str">
            <v>7 -  RESULTADO OPERACIONAL    (5 + 6)</v>
          </cell>
          <cell r="G255">
            <v>16963.139614438725</v>
          </cell>
          <cell r="H255">
            <v>17732.583286802816</v>
          </cell>
          <cell r="I255">
            <v>18524.706875766329</v>
          </cell>
          <cell r="J255">
            <v>19340.178888505867</v>
          </cell>
          <cell r="K255">
            <v>20179.687536937359</v>
          </cell>
          <cell r="L255">
            <v>21043.941318527763</v>
          </cell>
          <cell r="M255">
            <v>21933.669614226499</v>
          </cell>
          <cell r="N255">
            <v>22849.623304021468</v>
          </cell>
          <cell r="O255">
            <v>23792.57540063894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182360.10583986575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16963.139614438725</v>
          </cell>
          <cell r="H257">
            <v>17732.583286802816</v>
          </cell>
          <cell r="I257">
            <v>18524.706875766329</v>
          </cell>
          <cell r="J257">
            <v>19340.178888505867</v>
          </cell>
          <cell r="K257">
            <v>20179.687536937359</v>
          </cell>
          <cell r="L257">
            <v>21043.941318527763</v>
          </cell>
          <cell r="M257">
            <v>21933.669614226499</v>
          </cell>
          <cell r="N257">
            <v>22849.623304021468</v>
          </cell>
          <cell r="O257">
            <v>23792.57540063894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182360.10583986575</v>
          </cell>
        </row>
        <row r="258">
          <cell r="B258" t="str">
            <v>10- CONTRIBUIÇÃO SOCIAL (Legislação vigente)</v>
          </cell>
          <cell r="G258">
            <v>1357.051169155098</v>
          </cell>
          <cell r="H258">
            <v>1418.6066629442253</v>
          </cell>
          <cell r="I258">
            <v>1481.9765500613064</v>
          </cell>
          <cell r="J258">
            <v>1547.2143110804693</v>
          </cell>
          <cell r="K258">
            <v>1614.3750029549888</v>
          </cell>
          <cell r="L258">
            <v>1683.515305482221</v>
          </cell>
          <cell r="M258">
            <v>1754.69356913812</v>
          </cell>
          <cell r="N258">
            <v>1827.9698643217175</v>
          </cell>
          <cell r="O258">
            <v>1903.4060320511153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14588.808467189261</v>
          </cell>
        </row>
        <row r="259">
          <cell r="B259" t="str">
            <v>11- RESULTADO ANTES IMPOSTO DE RENDA    (9 - 10)</v>
          </cell>
          <cell r="G259">
            <v>15606.088445283627</v>
          </cell>
          <cell r="H259">
            <v>16313.976623858591</v>
          </cell>
          <cell r="I259">
            <v>17042.730325705023</v>
          </cell>
          <cell r="J259">
            <v>17792.964577425399</v>
          </cell>
          <cell r="K259">
            <v>18565.312533982371</v>
          </cell>
          <cell r="L259">
            <v>19360.42601304554</v>
          </cell>
          <cell r="M259">
            <v>20178.97604508838</v>
          </cell>
          <cell r="N259">
            <v>21021.653439699752</v>
          </cell>
          <cell r="O259">
            <v>21889.169368587824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167771.29737267649</v>
          </cell>
        </row>
        <row r="260">
          <cell r="B260" t="str">
            <v>12- IMPOSTO DE RENDA (Legislação vigente)</v>
          </cell>
          <cell r="G260">
            <v>4216.7849036096814</v>
          </cell>
          <cell r="H260">
            <v>4409.1458217007039</v>
          </cell>
          <cell r="I260">
            <v>4607.1767189415823</v>
          </cell>
          <cell r="J260">
            <v>4811.0447221264667</v>
          </cell>
          <cell r="K260">
            <v>5020.9218842343398</v>
          </cell>
          <cell r="L260">
            <v>5236.9853296319407</v>
          </cell>
          <cell r="M260">
            <v>5459.4174035566248</v>
          </cell>
          <cell r="N260">
            <v>5688.4058260053671</v>
          </cell>
          <cell r="O260">
            <v>5924.1438501597349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45374.026459966437</v>
          </cell>
        </row>
        <row r="261">
          <cell r="B261" t="str">
            <v>13- RESULTADO DE EXERCÍCIO    (11 - 12)</v>
          </cell>
          <cell r="G261">
            <v>11389.303541673946</v>
          </cell>
          <cell r="H261">
            <v>11904.830802157887</v>
          </cell>
          <cell r="I261">
            <v>12435.55360676344</v>
          </cell>
          <cell r="J261">
            <v>12981.919855298933</v>
          </cell>
          <cell r="K261">
            <v>13544.390649748031</v>
          </cell>
          <cell r="L261">
            <v>14123.440683413599</v>
          </cell>
          <cell r="M261">
            <v>14719.558641531756</v>
          </cell>
          <cell r="N261">
            <v>15333.247613694384</v>
          </cell>
          <cell r="O261">
            <v>15965.025518428089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122397.27091271005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11935.950440860526</v>
          </cell>
          <cell r="H267">
            <v>15875.359019047111</v>
          </cell>
          <cell r="I267">
            <v>16339.980557725676</v>
          </cell>
          <cell r="J267">
            <v>16803.733365032633</v>
          </cell>
          <cell r="K267">
            <v>17316.536737297025</v>
          </cell>
          <cell r="L267">
            <v>17403.812841550312</v>
          </cell>
          <cell r="M267">
            <v>18705.038742548488</v>
          </cell>
          <cell r="N267">
            <v>19352.661345222459</v>
          </cell>
          <cell r="O267">
            <v>19640.102346707135</v>
          </cell>
          <cell r="P267">
            <v>20009.292160000001</v>
          </cell>
          <cell r="Q267">
            <v>20741.168158373282</v>
          </cell>
          <cell r="R267">
            <v>21117.676298323593</v>
          </cell>
          <cell r="S267">
            <v>22038.740839721817</v>
          </cell>
          <cell r="T267">
            <v>22984.291434758456</v>
          </cell>
          <cell r="U267">
            <v>23984.207848684156</v>
          </cell>
          <cell r="V267">
            <v>25026.50787272822</v>
          </cell>
          <cell r="W267">
            <v>26023.054199501101</v>
          </cell>
          <cell r="X267">
            <v>27190.754391912345</v>
          </cell>
          <cell r="Y267">
            <v>28238.599011355855</v>
          </cell>
          <cell r="Z267">
            <v>29486.446003254237</v>
          </cell>
          <cell r="AA267">
            <v>420213.91361460445</v>
          </cell>
        </row>
        <row r="268">
          <cell r="B268" t="str">
            <v>1.1.  RECEITAS     (1.1.1.+ ... + 1.1.4)</v>
          </cell>
          <cell r="G268">
            <v>11935.950440860526</v>
          </cell>
          <cell r="H268">
            <v>15875.359019047111</v>
          </cell>
          <cell r="I268">
            <v>16339.980557725676</v>
          </cell>
          <cell r="J268">
            <v>16803.733365032633</v>
          </cell>
          <cell r="K268">
            <v>17316.536737297025</v>
          </cell>
          <cell r="L268">
            <v>17403.812841550312</v>
          </cell>
          <cell r="M268">
            <v>18705.038742548488</v>
          </cell>
          <cell r="N268">
            <v>19352.661345222459</v>
          </cell>
          <cell r="O268">
            <v>19640.102346707135</v>
          </cell>
          <cell r="P268">
            <v>20009.292160000001</v>
          </cell>
          <cell r="Q268">
            <v>20741.168158373282</v>
          </cell>
          <cell r="R268">
            <v>21117.676298323593</v>
          </cell>
          <cell r="S268">
            <v>22038.740839721817</v>
          </cell>
          <cell r="T268">
            <v>22984.291434758456</v>
          </cell>
          <cell r="U268">
            <v>23984.207848684156</v>
          </cell>
          <cell r="V268">
            <v>25026.50787272822</v>
          </cell>
          <cell r="W268">
            <v>26023.054199501101</v>
          </cell>
          <cell r="X268">
            <v>27190.754391912345</v>
          </cell>
          <cell r="Y268">
            <v>28238.599011355855</v>
          </cell>
          <cell r="Z268">
            <v>29486.446003254237</v>
          </cell>
          <cell r="AA268">
            <v>420213.91361460445</v>
          </cell>
        </row>
        <row r="269">
          <cell r="B269" t="str">
            <v>1.1.1   Receitas de Pedágio</v>
          </cell>
          <cell r="G269">
            <v>11484.936956</v>
          </cell>
          <cell r="H269">
            <v>15379.347748</v>
          </cell>
          <cell r="I269">
            <v>15835.991496000001</v>
          </cell>
          <cell r="J269">
            <v>16301.731680000001</v>
          </cell>
          <cell r="K269">
            <v>16782.532575999998</v>
          </cell>
          <cell r="L269">
            <v>16647.836365321382</v>
          </cell>
          <cell r="M269">
            <v>17792.069348000001</v>
          </cell>
          <cell r="N269">
            <v>18315.680787999998</v>
          </cell>
          <cell r="O269">
            <v>18855.112752000001</v>
          </cell>
          <cell r="P269">
            <v>19411.30024</v>
          </cell>
          <cell r="Q269">
            <v>19984.176068000001</v>
          </cell>
          <cell r="R269">
            <v>20573.681268</v>
          </cell>
          <cell r="S269">
            <v>21179.736123999999</v>
          </cell>
          <cell r="T269">
            <v>21803.273504000001</v>
          </cell>
          <cell r="U269">
            <v>22451.223623999998</v>
          </cell>
          <cell r="V269">
            <v>23112.512436000001</v>
          </cell>
          <cell r="W269">
            <v>23794.05284</v>
          </cell>
          <cell r="X269">
            <v>24498.771307999999</v>
          </cell>
          <cell r="Y269">
            <v>25218.588695999999</v>
          </cell>
          <cell r="Z269">
            <v>25960.413587999999</v>
          </cell>
          <cell r="AA269">
            <v>395382.9694053214</v>
          </cell>
        </row>
        <row r="270">
          <cell r="B270" t="str">
            <v>1.1.2   Outras Receitas Operacionais</v>
          </cell>
          <cell r="G270">
            <v>350</v>
          </cell>
          <cell r="H270">
            <v>350</v>
          </cell>
          <cell r="I270">
            <v>350</v>
          </cell>
          <cell r="J270">
            <v>350</v>
          </cell>
          <cell r="K270">
            <v>349.99999999999994</v>
          </cell>
          <cell r="L270">
            <v>350</v>
          </cell>
          <cell r="M270">
            <v>350</v>
          </cell>
          <cell r="N270">
            <v>350.00000000000006</v>
          </cell>
          <cell r="O270">
            <v>349.99999999999994</v>
          </cell>
          <cell r="P270">
            <v>350</v>
          </cell>
          <cell r="Q270">
            <v>350</v>
          </cell>
          <cell r="R270">
            <v>350</v>
          </cell>
          <cell r="S270">
            <v>350</v>
          </cell>
          <cell r="T270">
            <v>350</v>
          </cell>
          <cell r="U270">
            <v>350</v>
          </cell>
          <cell r="V270">
            <v>350</v>
          </cell>
          <cell r="W270">
            <v>350</v>
          </cell>
          <cell r="X270">
            <v>350</v>
          </cell>
          <cell r="Y270">
            <v>350</v>
          </cell>
          <cell r="Z270">
            <v>350</v>
          </cell>
          <cell r="AA270">
            <v>7000</v>
          </cell>
        </row>
        <row r="271">
          <cell r="B271" t="str">
            <v>1.1.3   Receitas Não Operacionais</v>
          </cell>
          <cell r="G271">
            <v>101.01348486052611</v>
          </cell>
          <cell r="H271">
            <v>141.01127104711153</v>
          </cell>
          <cell r="I271">
            <v>144.9890617256759</v>
          </cell>
          <cell r="J271">
            <v>150.0016850326308</v>
          </cell>
          <cell r="K271">
            <v>154.00416129702762</v>
          </cell>
          <cell r="L271">
            <v>157.97647622892904</v>
          </cell>
          <cell r="M271">
            <v>162.96939454848513</v>
          </cell>
          <cell r="N271">
            <v>167.98055722246036</v>
          </cell>
          <cell r="O271">
            <v>172.98959470713427</v>
          </cell>
          <cell r="P271">
            <v>177.99191999999999</v>
          </cell>
          <cell r="Q271">
            <v>182.99209037328092</v>
          </cell>
          <cell r="R271">
            <v>188.995030323593</v>
          </cell>
          <cell r="S271">
            <v>194.00471572181937</v>
          </cell>
          <cell r="T271">
            <v>200.01793075845507</v>
          </cell>
          <cell r="U271">
            <v>205.98422468415939</v>
          </cell>
          <cell r="V271">
            <v>211.99543672822023</v>
          </cell>
          <cell r="W271">
            <v>218.00135950110052</v>
          </cell>
          <cell r="X271">
            <v>224.9830839123463</v>
          </cell>
          <cell r="Y271">
            <v>231.01031535585713</v>
          </cell>
          <cell r="Z271">
            <v>238.03241525423726</v>
          </cell>
          <cell r="AA271">
            <v>3626.94420928305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5</v>
          </cell>
          <cell r="I272">
            <v>9</v>
          </cell>
          <cell r="J272">
            <v>2</v>
          </cell>
          <cell r="K272">
            <v>30</v>
          </cell>
          <cell r="L272">
            <v>248.00000000000003</v>
          </cell>
          <cell r="M272">
            <v>399.99999999999994</v>
          </cell>
          <cell r="N272">
            <v>519</v>
          </cell>
          <cell r="O272">
            <v>262</v>
          </cell>
          <cell r="P272">
            <v>70</v>
          </cell>
          <cell r="Q272">
            <v>224</v>
          </cell>
          <cell r="R272">
            <v>5</v>
          </cell>
          <cell r="S272">
            <v>315</v>
          </cell>
          <cell r="T272">
            <v>631</v>
          </cell>
          <cell r="U272">
            <v>977</v>
          </cell>
          <cell r="V272">
            <v>1352</v>
          </cell>
          <cell r="W272">
            <v>1661</v>
          </cell>
          <cell r="X272">
            <v>2117</v>
          </cell>
          <cell r="Y272">
            <v>2439</v>
          </cell>
          <cell r="Z272">
            <v>2938</v>
          </cell>
          <cell r="AA272">
            <v>14204</v>
          </cell>
        </row>
        <row r="273">
          <cell r="B273" t="str">
            <v>2.  DESEMBOLSOS     (2.1.+ ... + 2.4)</v>
          </cell>
          <cell r="G273">
            <v>18721.638392031895</v>
          </cell>
          <cell r="H273">
            <v>18633.534478206337</v>
          </cell>
          <cell r="I273">
            <v>19987.784295945105</v>
          </cell>
          <cell r="J273">
            <v>14561.317147556601</v>
          </cell>
          <cell r="K273">
            <v>15463.237680232258</v>
          </cell>
          <cell r="L273">
            <v>16134.108205455695</v>
          </cell>
          <cell r="M273">
            <v>13602.340523796202</v>
          </cell>
          <cell r="N273">
            <v>15536.886403667633</v>
          </cell>
          <cell r="O273">
            <v>17837.775382259399</v>
          </cell>
          <cell r="P273">
            <v>17937.779324802064</v>
          </cell>
          <cell r="Q273">
            <v>17104.106995577193</v>
          </cell>
          <cell r="R273">
            <v>20576.275341742868</v>
          </cell>
          <cell r="S273">
            <v>15704.947208953305</v>
          </cell>
          <cell r="T273">
            <v>15911.4083032331</v>
          </cell>
          <cell r="U273">
            <v>23637.438876170276</v>
          </cell>
          <cell r="V273">
            <v>16759.897315966831</v>
          </cell>
          <cell r="W273">
            <v>24333.991101027208</v>
          </cell>
          <cell r="X273">
            <v>17700.322424943628</v>
          </cell>
          <cell r="Y273">
            <v>17272.442718240523</v>
          </cell>
          <cell r="Z273">
            <v>15548.751964527795</v>
          </cell>
          <cell r="AA273">
            <v>352965.98408433591</v>
          </cell>
        </row>
        <row r="274">
          <cell r="B274" t="str">
            <v>2.1.  OPERACIONAIS     (2.1.1.+ ... + 2.1.8)</v>
          </cell>
          <cell r="G274">
            <v>8494.3816623973325</v>
          </cell>
          <cell r="H274">
            <v>9491.8537582957815</v>
          </cell>
          <cell r="I274">
            <v>9504.5577791515589</v>
          </cell>
          <cell r="J274">
            <v>9509.8955911384455</v>
          </cell>
          <cell r="K274">
            <v>9594.6624978083073</v>
          </cell>
          <cell r="L274">
            <v>10154.896098531433</v>
          </cell>
          <cell r="M274">
            <v>10696.806173936096</v>
          </cell>
          <cell r="N274">
            <v>10578.55684777553</v>
          </cell>
          <cell r="O274">
            <v>10604.904478146591</v>
          </cell>
          <cell r="P274">
            <v>10742.440480164267</v>
          </cell>
          <cell r="Q274">
            <v>10946.609103445697</v>
          </cell>
          <cell r="R274">
            <v>10989.075791328898</v>
          </cell>
          <cell r="S274">
            <v>11052.282524456097</v>
          </cell>
          <cell r="T274">
            <v>11117.220495909298</v>
          </cell>
          <cell r="U274">
            <v>11185.365169372497</v>
          </cell>
          <cell r="V274">
            <v>11255.722139693698</v>
          </cell>
          <cell r="W274">
            <v>11325.421872722896</v>
          </cell>
          <cell r="X274">
            <v>11402.492008288098</v>
          </cell>
          <cell r="Y274">
            <v>11475.977200433295</v>
          </cell>
          <cell r="Z274">
            <v>11557.826541674498</v>
          </cell>
          <cell r="AA274">
            <v>211680.94821467029</v>
          </cell>
        </row>
        <row r="275">
          <cell r="B275" t="str">
            <v xml:space="preserve">2.1.1.  Pessoal / Administradores   </v>
          </cell>
          <cell r="G275">
            <v>5080</v>
          </cell>
          <cell r="H275">
            <v>5725</v>
          </cell>
          <cell r="I275">
            <v>5725</v>
          </cell>
          <cell r="J275">
            <v>5725</v>
          </cell>
          <cell r="K275">
            <v>5725</v>
          </cell>
          <cell r="L275">
            <v>5725</v>
          </cell>
          <cell r="M275">
            <v>5725</v>
          </cell>
          <cell r="N275">
            <v>5725</v>
          </cell>
          <cell r="O275">
            <v>5725</v>
          </cell>
          <cell r="P275">
            <v>5725</v>
          </cell>
          <cell r="Q275">
            <v>5875</v>
          </cell>
          <cell r="R275">
            <v>5875</v>
          </cell>
          <cell r="S275">
            <v>5875</v>
          </cell>
          <cell r="T275">
            <v>5875</v>
          </cell>
          <cell r="U275">
            <v>5875</v>
          </cell>
          <cell r="V275">
            <v>5875</v>
          </cell>
          <cell r="W275">
            <v>5875</v>
          </cell>
          <cell r="X275">
            <v>5875</v>
          </cell>
          <cell r="Y275">
            <v>5875</v>
          </cell>
          <cell r="Z275">
            <v>5875</v>
          </cell>
          <cell r="AA275">
            <v>115355</v>
          </cell>
        </row>
        <row r="276">
          <cell r="B276" t="str">
            <v xml:space="preserve">2.1.2.  Conservação de Rotina  </v>
          </cell>
          <cell r="G276">
            <v>1908</v>
          </cell>
          <cell r="H276">
            <v>2015</v>
          </cell>
          <cell r="I276">
            <v>2015</v>
          </cell>
          <cell r="J276">
            <v>2015</v>
          </cell>
          <cell r="K276">
            <v>2070</v>
          </cell>
          <cell r="L276">
            <v>2070</v>
          </cell>
          <cell r="M276">
            <v>2070</v>
          </cell>
          <cell r="N276">
            <v>2070</v>
          </cell>
          <cell r="O276">
            <v>2070</v>
          </cell>
          <cell r="P276">
            <v>2177</v>
          </cell>
          <cell r="Q276">
            <v>2177</v>
          </cell>
          <cell r="R276">
            <v>2177</v>
          </cell>
          <cell r="S276">
            <v>2177</v>
          </cell>
          <cell r="T276">
            <v>2177</v>
          </cell>
          <cell r="U276">
            <v>2177</v>
          </cell>
          <cell r="V276">
            <v>2177</v>
          </cell>
          <cell r="W276">
            <v>2177</v>
          </cell>
          <cell r="X276">
            <v>2177</v>
          </cell>
          <cell r="Y276">
            <v>2177</v>
          </cell>
          <cell r="Z276">
            <v>2177</v>
          </cell>
          <cell r="AA276">
            <v>42250</v>
          </cell>
        </row>
        <row r="277">
          <cell r="B277" t="str">
            <v xml:space="preserve">2.1.3.  Consumo   </v>
          </cell>
          <cell r="G277">
            <v>174</v>
          </cell>
          <cell r="H277">
            <v>174</v>
          </cell>
          <cell r="I277">
            <v>174</v>
          </cell>
          <cell r="J277">
            <v>174</v>
          </cell>
          <cell r="K277">
            <v>174</v>
          </cell>
          <cell r="L277">
            <v>174</v>
          </cell>
          <cell r="M277">
            <v>174</v>
          </cell>
          <cell r="N277">
            <v>174</v>
          </cell>
          <cell r="O277">
            <v>174</v>
          </cell>
          <cell r="P277">
            <v>174</v>
          </cell>
          <cell r="Q277">
            <v>174</v>
          </cell>
          <cell r="R277">
            <v>174</v>
          </cell>
          <cell r="S277">
            <v>174</v>
          </cell>
          <cell r="T277">
            <v>174</v>
          </cell>
          <cell r="U277">
            <v>174</v>
          </cell>
          <cell r="V277">
            <v>174</v>
          </cell>
          <cell r="W277">
            <v>174</v>
          </cell>
          <cell r="X277">
            <v>174</v>
          </cell>
          <cell r="Y277">
            <v>174</v>
          </cell>
          <cell r="Z277">
            <v>174</v>
          </cell>
          <cell r="AA277">
            <v>3480</v>
          </cell>
        </row>
        <row r="278">
          <cell r="B278" t="str">
            <v>2.1.4.  Transportes</v>
          </cell>
          <cell r="G278">
            <v>287</v>
          </cell>
          <cell r="H278">
            <v>287</v>
          </cell>
          <cell r="I278">
            <v>287</v>
          </cell>
          <cell r="J278">
            <v>287</v>
          </cell>
          <cell r="K278">
            <v>287</v>
          </cell>
          <cell r="L278">
            <v>287</v>
          </cell>
          <cell r="M278">
            <v>287</v>
          </cell>
          <cell r="N278">
            <v>287</v>
          </cell>
          <cell r="O278">
            <v>287</v>
          </cell>
          <cell r="P278">
            <v>287</v>
          </cell>
          <cell r="Q278">
            <v>287</v>
          </cell>
          <cell r="R278">
            <v>287</v>
          </cell>
          <cell r="S278">
            <v>287</v>
          </cell>
          <cell r="T278">
            <v>287</v>
          </cell>
          <cell r="U278">
            <v>287</v>
          </cell>
          <cell r="V278">
            <v>287</v>
          </cell>
          <cell r="W278">
            <v>287</v>
          </cell>
          <cell r="X278">
            <v>287</v>
          </cell>
          <cell r="Y278">
            <v>287</v>
          </cell>
          <cell r="Z278">
            <v>287</v>
          </cell>
          <cell r="AA278">
            <v>5740</v>
          </cell>
        </row>
        <row r="279">
          <cell r="B279" t="str">
            <v>2.1.5.  Diversas</v>
          </cell>
          <cell r="G279">
            <v>258</v>
          </cell>
          <cell r="H279">
            <v>258</v>
          </cell>
          <cell r="I279">
            <v>258</v>
          </cell>
          <cell r="J279">
            <v>258</v>
          </cell>
          <cell r="K279">
            <v>258</v>
          </cell>
          <cell r="L279">
            <v>258</v>
          </cell>
          <cell r="M279">
            <v>258</v>
          </cell>
          <cell r="N279">
            <v>258</v>
          </cell>
          <cell r="O279">
            <v>258</v>
          </cell>
          <cell r="P279">
            <v>258</v>
          </cell>
          <cell r="Q279">
            <v>258</v>
          </cell>
          <cell r="R279">
            <v>258</v>
          </cell>
          <cell r="S279">
            <v>258</v>
          </cell>
          <cell r="T279">
            <v>258</v>
          </cell>
          <cell r="U279">
            <v>258</v>
          </cell>
          <cell r="V279">
            <v>258</v>
          </cell>
          <cell r="W279">
            <v>258</v>
          </cell>
          <cell r="X279">
            <v>258</v>
          </cell>
          <cell r="Y279">
            <v>258</v>
          </cell>
          <cell r="Z279">
            <v>258</v>
          </cell>
          <cell r="AA279">
            <v>5160</v>
          </cell>
        </row>
        <row r="280">
          <cell r="B280" t="str">
            <v>2.1.6.  Tributos s/ Faturamento</v>
          </cell>
          <cell r="G280">
            <v>323.4882767973333</v>
          </cell>
          <cell r="H280">
            <v>574.303692802</v>
          </cell>
          <cell r="I280">
            <v>591.11718960400003</v>
          </cell>
          <cell r="J280">
            <v>607.86120632000006</v>
          </cell>
          <cell r="K280">
            <v>643.74563139264194</v>
          </cell>
          <cell r="L280">
            <v>1205.1241115686814</v>
          </cell>
          <cell r="M280">
            <v>1747.9098853907867</v>
          </cell>
          <cell r="N280">
            <v>1633.524888162</v>
          </cell>
          <cell r="O280">
            <v>1670.8052530480002</v>
          </cell>
          <cell r="P280">
            <v>1711.9074707600003</v>
          </cell>
          <cell r="Q280">
            <v>1767.0822298820003</v>
          </cell>
          <cell r="R280">
            <v>1810.080929682</v>
          </cell>
          <cell r="S280">
            <v>1873.8196747260001</v>
          </cell>
          <cell r="T280">
            <v>1939.289658096</v>
          </cell>
          <cell r="U280">
            <v>2007.9663434759998</v>
          </cell>
          <cell r="V280">
            <v>2078.8553257140002</v>
          </cell>
          <cell r="W280">
            <v>2149.0870706599999</v>
          </cell>
          <cell r="X280">
            <v>2226.6892181419998</v>
          </cell>
          <cell r="Y280">
            <v>2300.7064222039999</v>
          </cell>
          <cell r="Z280">
            <v>2383.0877753619998</v>
          </cell>
          <cell r="AA280">
            <v>31246.452253789448</v>
          </cell>
        </row>
        <row r="281">
          <cell r="B281" t="str">
            <v>2.1.7.  Seguros</v>
          </cell>
          <cell r="G281">
            <v>304</v>
          </cell>
          <cell r="H281">
            <v>304</v>
          </cell>
          <cell r="I281">
            <v>304</v>
          </cell>
          <cell r="J281">
            <v>304</v>
          </cell>
          <cell r="K281">
            <v>304</v>
          </cell>
          <cell r="L281">
            <v>304</v>
          </cell>
          <cell r="M281">
            <v>304</v>
          </cell>
          <cell r="N281">
            <v>304</v>
          </cell>
          <cell r="O281">
            <v>304</v>
          </cell>
          <cell r="P281">
            <v>304</v>
          </cell>
          <cell r="Q281">
            <v>304</v>
          </cell>
          <cell r="R281">
            <v>304</v>
          </cell>
          <cell r="S281">
            <v>304</v>
          </cell>
          <cell r="T281">
            <v>304</v>
          </cell>
          <cell r="U281">
            <v>304</v>
          </cell>
          <cell r="V281">
            <v>304</v>
          </cell>
          <cell r="W281">
            <v>304</v>
          </cell>
          <cell r="X281">
            <v>304</v>
          </cell>
          <cell r="Y281">
            <v>304</v>
          </cell>
          <cell r="Z281">
            <v>304</v>
          </cell>
          <cell r="AA281">
            <v>6080</v>
          </cell>
        </row>
        <row r="282">
          <cell r="B282" t="str">
            <v xml:space="preserve">2.1.8.  Garantias </v>
          </cell>
          <cell r="G282">
            <v>159.89338559999999</v>
          </cell>
          <cell r="H282">
            <v>154.55006549378271</v>
          </cell>
          <cell r="I282">
            <v>150.4405895475588</v>
          </cell>
          <cell r="J282">
            <v>139.03438481844543</v>
          </cell>
          <cell r="K282">
            <v>132.91686641566551</v>
          </cell>
          <cell r="L282">
            <v>131.77198696275326</v>
          </cell>
          <cell r="M282">
            <v>130.89628854530989</v>
          </cell>
          <cell r="N282">
            <v>127.03195961353089</v>
          </cell>
          <cell r="O282">
            <v>116.09922509859052</v>
          </cell>
          <cell r="P282">
            <v>105.53300940426631</v>
          </cell>
          <cell r="Q282">
            <v>104.52687356369655</v>
          </cell>
          <cell r="R282">
            <v>103.99486164689655</v>
          </cell>
          <cell r="S282">
            <v>103.46284973009655</v>
          </cell>
          <cell r="T282">
            <v>102.93083781329655</v>
          </cell>
          <cell r="U282">
            <v>102.39882589649655</v>
          </cell>
          <cell r="V282">
            <v>101.86681397969654</v>
          </cell>
          <cell r="W282">
            <v>101.33480206289656</v>
          </cell>
          <cell r="X282">
            <v>100.80279014609656</v>
          </cell>
          <cell r="Y282">
            <v>100.27077822929655</v>
          </cell>
          <cell r="Z282">
            <v>99.738766312496551</v>
          </cell>
          <cell r="AA282">
            <v>2369.495960880869</v>
          </cell>
        </row>
        <row r="283">
          <cell r="B283" t="str">
            <v>2.2.  INVESTIMENTOS / IMOBILIZADO     (2.2.1.+ ... + 2.2.7)</v>
          </cell>
          <cell r="G283">
            <v>8765.25</v>
          </cell>
          <cell r="H283">
            <v>6963</v>
          </cell>
          <cell r="I283">
            <v>8209</v>
          </cell>
          <cell r="J283">
            <v>2635</v>
          </cell>
          <cell r="K283">
            <v>3326.0299999999997</v>
          </cell>
          <cell r="L283">
            <v>3938</v>
          </cell>
          <cell r="M283">
            <v>420.00000000000023</v>
          </cell>
          <cell r="N283">
            <v>2169.9999999999995</v>
          </cell>
          <cell r="O283">
            <v>4362</v>
          </cell>
          <cell r="P283">
            <v>4296</v>
          </cell>
          <cell r="Q283">
            <v>3364.9999999999991</v>
          </cell>
          <cell r="R283">
            <v>6887</v>
          </cell>
          <cell r="S283">
            <v>1582</v>
          </cell>
          <cell r="T283">
            <v>1396</v>
          </cell>
          <cell r="U283">
            <v>9551</v>
          </cell>
          <cell r="V283">
            <v>2215</v>
          </cell>
          <cell r="W283">
            <v>10014</v>
          </cell>
          <cell r="X283">
            <v>3138</v>
          </cell>
          <cell r="Y283">
            <v>2694</v>
          </cell>
          <cell r="Z283">
            <v>730</v>
          </cell>
          <cell r="AA283">
            <v>86656.28</v>
          </cell>
        </row>
        <row r="284">
          <cell r="B284" t="str">
            <v xml:space="preserve">2.2.1.  Ampliação Principal </v>
          </cell>
          <cell r="G284">
            <v>200</v>
          </cell>
          <cell r="H284">
            <v>400</v>
          </cell>
          <cell r="I284">
            <v>400</v>
          </cell>
          <cell r="J284">
            <v>200</v>
          </cell>
          <cell r="K284">
            <v>400</v>
          </cell>
          <cell r="L284">
            <v>200</v>
          </cell>
          <cell r="M284">
            <v>0</v>
          </cell>
          <cell r="N284">
            <v>877</v>
          </cell>
          <cell r="O284">
            <v>1505</v>
          </cell>
          <cell r="P284">
            <v>1018</v>
          </cell>
          <cell r="Q284">
            <v>0</v>
          </cell>
          <cell r="R284">
            <v>2573</v>
          </cell>
          <cell r="S284">
            <v>0</v>
          </cell>
          <cell r="T284">
            <v>0</v>
          </cell>
          <cell r="U284">
            <v>1930</v>
          </cell>
          <cell r="V284">
            <v>0</v>
          </cell>
          <cell r="W284">
            <v>530</v>
          </cell>
          <cell r="X284">
            <v>0</v>
          </cell>
          <cell r="Y284">
            <v>0</v>
          </cell>
          <cell r="Z284">
            <v>0</v>
          </cell>
          <cell r="AA284">
            <v>10233</v>
          </cell>
        </row>
        <row r="285">
          <cell r="B285" t="str">
            <v>2.2.2.  Demais Obras de Ampliação/Melhoramentos</v>
          </cell>
          <cell r="G285">
            <v>2736.25</v>
          </cell>
          <cell r="H285">
            <v>1730</v>
          </cell>
          <cell r="I285">
            <v>6077</v>
          </cell>
          <cell r="J285">
            <v>288.00000000000011</v>
          </cell>
          <cell r="K285">
            <v>779.03</v>
          </cell>
          <cell r="L285">
            <v>432</v>
          </cell>
          <cell r="M285">
            <v>100</v>
          </cell>
          <cell r="N285">
            <v>900.99999999999966</v>
          </cell>
          <cell r="O285">
            <v>2485</v>
          </cell>
          <cell r="P285">
            <v>1971</v>
          </cell>
          <cell r="Q285">
            <v>0</v>
          </cell>
          <cell r="R285">
            <v>1790</v>
          </cell>
          <cell r="S285">
            <v>0</v>
          </cell>
          <cell r="T285">
            <v>0</v>
          </cell>
          <cell r="U285">
            <v>2131</v>
          </cell>
          <cell r="V285">
            <v>81</v>
          </cell>
          <cell r="W285">
            <v>9371</v>
          </cell>
          <cell r="X285">
            <v>0</v>
          </cell>
          <cell r="Y285">
            <v>0</v>
          </cell>
          <cell r="Z285">
            <v>0</v>
          </cell>
          <cell r="AA285">
            <v>30872.28</v>
          </cell>
        </row>
        <row r="286">
          <cell r="B286" t="str">
            <v xml:space="preserve">2.2.3.  Equipamentos, Veiculos e Sist. Controle </v>
          </cell>
          <cell r="G286">
            <v>2517.9999999999991</v>
          </cell>
          <cell r="H286">
            <v>113</v>
          </cell>
          <cell r="I286">
            <v>0</v>
          </cell>
          <cell r="J286">
            <v>196</v>
          </cell>
          <cell r="K286">
            <v>0</v>
          </cell>
          <cell r="L286">
            <v>2804</v>
          </cell>
          <cell r="M286">
            <v>113</v>
          </cell>
          <cell r="N286">
            <v>359</v>
          </cell>
          <cell r="O286">
            <v>0</v>
          </cell>
          <cell r="P286">
            <v>0</v>
          </cell>
          <cell r="Q286">
            <v>2304.9999999999991</v>
          </cell>
          <cell r="R286">
            <v>1259</v>
          </cell>
          <cell r="S286">
            <v>0</v>
          </cell>
          <cell r="T286">
            <v>0</v>
          </cell>
          <cell r="U286">
            <v>4495</v>
          </cell>
          <cell r="V286">
            <v>1051</v>
          </cell>
          <cell r="W286">
            <v>113</v>
          </cell>
          <cell r="X286">
            <v>0</v>
          </cell>
          <cell r="Y286">
            <v>1146</v>
          </cell>
          <cell r="Z286">
            <v>0</v>
          </cell>
          <cell r="AA286">
            <v>16472</v>
          </cell>
        </row>
        <row r="287">
          <cell r="B287" t="str">
            <v>2.2.4.  Desapropriações</v>
          </cell>
          <cell r="G287">
            <v>250</v>
          </cell>
          <cell r="H287">
            <v>250</v>
          </cell>
          <cell r="I287">
            <v>250</v>
          </cell>
          <cell r="J287">
            <v>250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1000</v>
          </cell>
        </row>
        <row r="288">
          <cell r="B288" t="str">
            <v xml:space="preserve">2.2.5.  Conservação Especial </v>
          </cell>
          <cell r="G288">
            <v>3061</v>
          </cell>
          <cell r="H288">
            <v>4470</v>
          </cell>
          <cell r="I288">
            <v>1482</v>
          </cell>
          <cell r="J288">
            <v>1701</v>
          </cell>
          <cell r="K288">
            <v>2147</v>
          </cell>
          <cell r="L288">
            <v>502</v>
          </cell>
          <cell r="M288">
            <v>207.00000000000023</v>
          </cell>
          <cell r="N288">
            <v>32.999999999999979</v>
          </cell>
          <cell r="O288">
            <v>372</v>
          </cell>
          <cell r="P288">
            <v>1307</v>
          </cell>
          <cell r="Q288">
            <v>1060</v>
          </cell>
          <cell r="R288">
            <v>1265</v>
          </cell>
          <cell r="S288">
            <v>1582</v>
          </cell>
          <cell r="T288">
            <v>1396</v>
          </cell>
          <cell r="U288">
            <v>995</v>
          </cell>
          <cell r="V288">
            <v>1083</v>
          </cell>
          <cell r="W288">
            <v>0</v>
          </cell>
          <cell r="X288">
            <v>3138</v>
          </cell>
          <cell r="Y288">
            <v>1548</v>
          </cell>
          <cell r="Z288">
            <v>730</v>
          </cell>
          <cell r="AA288">
            <v>28079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1248.0305126208866</v>
          </cell>
          <cell r="H291">
            <v>959.07083243999989</v>
          </cell>
          <cell r="I291">
            <v>972.77014487999986</v>
          </cell>
          <cell r="J291">
            <v>986.74235039999985</v>
          </cell>
          <cell r="K291">
            <v>1001.1663772799998</v>
          </cell>
          <cell r="L291">
            <v>997.12549095964141</v>
          </cell>
          <cell r="M291">
            <v>1031.4524804399998</v>
          </cell>
          <cell r="N291">
            <v>1047.1608236399998</v>
          </cell>
          <cell r="O291">
            <v>1063.3437825599999</v>
          </cell>
          <cell r="P291">
            <v>1080.0294071999999</v>
          </cell>
          <cell r="Q291">
            <v>1097.21568204</v>
          </cell>
          <cell r="R291">
            <v>1114.9008380400001</v>
          </cell>
          <cell r="S291">
            <v>1133.0824837199998</v>
          </cell>
          <cell r="T291">
            <v>1151.7886051199998</v>
          </cell>
          <cell r="U291">
            <v>1171.2271087199999</v>
          </cell>
          <cell r="V291">
            <v>1191.0657730799999</v>
          </cell>
          <cell r="W291">
            <v>1211.5119851999998</v>
          </cell>
          <cell r="X291">
            <v>1232.6535392399999</v>
          </cell>
          <cell r="Y291">
            <v>1254.2480608799999</v>
          </cell>
          <cell r="Z291">
            <v>1276.5028076399999</v>
          </cell>
          <cell r="AA291">
            <v>22221.089086100521</v>
          </cell>
        </row>
        <row r="292">
          <cell r="B292" t="str">
            <v>2.3.1.  Valor Variável da Concessão</v>
          </cell>
          <cell r="G292">
            <v>355.04810867999998</v>
          </cell>
          <cell r="H292">
            <v>471.88043243999994</v>
          </cell>
          <cell r="I292">
            <v>485.57974487999996</v>
          </cell>
          <cell r="J292">
            <v>499.55195039999995</v>
          </cell>
          <cell r="K292">
            <v>513.97597727999982</v>
          </cell>
          <cell r="L292">
            <v>509.9350909596414</v>
          </cell>
          <cell r="M292">
            <v>544.26208043999998</v>
          </cell>
          <cell r="N292">
            <v>559.97042363999992</v>
          </cell>
          <cell r="O292">
            <v>576.15338255999995</v>
          </cell>
          <cell r="P292">
            <v>592.83900719999997</v>
          </cell>
          <cell r="Q292">
            <v>610.02528203999998</v>
          </cell>
          <cell r="R292">
            <v>627.71043803999999</v>
          </cell>
          <cell r="S292">
            <v>645.89208371999996</v>
          </cell>
          <cell r="T292">
            <v>664.59820511999999</v>
          </cell>
          <cell r="U292">
            <v>684.03670871999998</v>
          </cell>
          <cell r="V292">
            <v>703.87537307999992</v>
          </cell>
          <cell r="W292">
            <v>724.32158519999996</v>
          </cell>
          <cell r="X292">
            <v>745.46313923999992</v>
          </cell>
          <cell r="Y292">
            <v>767.05766087999996</v>
          </cell>
          <cell r="Z292">
            <v>789.31240763999995</v>
          </cell>
          <cell r="AA292">
            <v>12071.48908215964</v>
          </cell>
        </row>
        <row r="293">
          <cell r="B293" t="str">
            <v xml:space="preserve">2.3.2.  Valor Fixo da Concessão </v>
          </cell>
          <cell r="G293">
            <v>892.98240394088668</v>
          </cell>
          <cell r="H293">
            <v>487.19039999999995</v>
          </cell>
          <cell r="I293">
            <v>487.19039999999995</v>
          </cell>
          <cell r="J293">
            <v>487.19039999999995</v>
          </cell>
          <cell r="K293">
            <v>487.19039999999995</v>
          </cell>
          <cell r="L293">
            <v>487.19039999999995</v>
          </cell>
          <cell r="M293">
            <v>487.19039999999995</v>
          </cell>
          <cell r="N293">
            <v>487.19039999999995</v>
          </cell>
          <cell r="O293">
            <v>487.19039999999995</v>
          </cell>
          <cell r="P293">
            <v>487.19039999999995</v>
          </cell>
          <cell r="Q293">
            <v>487.19039999999995</v>
          </cell>
          <cell r="R293">
            <v>487.19039999999995</v>
          </cell>
          <cell r="S293">
            <v>487.19039999999995</v>
          </cell>
          <cell r="T293">
            <v>487.19039999999995</v>
          </cell>
          <cell r="U293">
            <v>487.19039999999995</v>
          </cell>
          <cell r="V293">
            <v>487.19039999999995</v>
          </cell>
          <cell r="W293">
            <v>487.19039999999995</v>
          </cell>
          <cell r="X293">
            <v>487.19039999999995</v>
          </cell>
          <cell r="Y293">
            <v>487.19039999999995</v>
          </cell>
          <cell r="Z293">
            <v>487.19039999999995</v>
          </cell>
          <cell r="AA293">
            <v>10149.600003940881</v>
          </cell>
        </row>
        <row r="294">
          <cell r="B294" t="str">
            <v>2.4.  DESEMBOLSOS  SOBRE O LUCRO     (2.4.1. + 2.4.2)</v>
          </cell>
          <cell r="G294">
            <v>213.97621701367504</v>
          </cell>
          <cell r="H294">
            <v>1219.6098874705579</v>
          </cell>
          <cell r="I294">
            <v>1301.4563719135451</v>
          </cell>
          <cell r="J294">
            <v>1429.6792060181558</v>
          </cell>
          <cell r="K294">
            <v>1541.3788051439506</v>
          </cell>
          <cell r="L294">
            <v>1044.0866159646214</v>
          </cell>
          <cell r="M294">
            <v>1454.0818694201066</v>
          </cell>
          <cell r="N294">
            <v>1741.1687322521045</v>
          </cell>
          <cell r="O294">
            <v>1807.5271215528089</v>
          </cell>
          <cell r="P294">
            <v>1819.3094374377972</v>
          </cell>
          <cell r="Q294">
            <v>1695.2822100914966</v>
          </cell>
          <cell r="R294">
            <v>1585.2987123739706</v>
          </cell>
          <cell r="S294">
            <v>1937.5822007772069</v>
          </cell>
          <cell r="T294">
            <v>2246.3992022038019</v>
          </cell>
          <cell r="U294">
            <v>1729.8465980777796</v>
          </cell>
          <cell r="V294">
            <v>2098.1094031931343</v>
          </cell>
          <cell r="W294">
            <v>1783.0572431043138</v>
          </cell>
          <cell r="X294">
            <v>1927.1768774155287</v>
          </cell>
          <cell r="Y294">
            <v>1848.2174569272293</v>
          </cell>
          <cell r="Z294">
            <v>1984.4226152132983</v>
          </cell>
          <cell r="AA294">
            <v>32407.666783565077</v>
          </cell>
        </row>
        <row r="295">
          <cell r="B295" t="str">
            <v xml:space="preserve">2.4.1.  Contribuição Social  </v>
          </cell>
          <cell r="G295">
            <v>57.691204124527282</v>
          </cell>
          <cell r="H295">
            <v>301.48118484134733</v>
          </cell>
          <cell r="I295">
            <v>321.32275682752612</v>
          </cell>
          <cell r="J295">
            <v>352.40708024682567</v>
          </cell>
          <cell r="K295">
            <v>379.48577094398809</v>
          </cell>
          <cell r="L295">
            <v>258.93008871869603</v>
          </cell>
          <cell r="M295">
            <v>358.32287743517725</v>
          </cell>
          <cell r="N295">
            <v>427.91969266717678</v>
          </cell>
          <cell r="O295">
            <v>444.0065749218931</v>
          </cell>
          <cell r="P295">
            <v>446.86289392431439</v>
          </cell>
          <cell r="Q295">
            <v>416.79568729490825</v>
          </cell>
          <cell r="R295">
            <v>390.13302118156872</v>
          </cell>
          <cell r="S295">
            <v>475.5350789762926</v>
          </cell>
          <cell r="T295">
            <v>550.39980659486105</v>
          </cell>
          <cell r="U295">
            <v>425.17493286734049</v>
          </cell>
          <cell r="V295">
            <v>514.45076441045683</v>
          </cell>
          <cell r="W295">
            <v>438.0744831768036</v>
          </cell>
          <cell r="X295">
            <v>473.01257634315863</v>
          </cell>
          <cell r="Y295">
            <v>453.87089864902532</v>
          </cell>
          <cell r="Z295">
            <v>486.89033096079942</v>
          </cell>
          <cell r="AA295">
            <v>7972.7677051066867</v>
          </cell>
        </row>
        <row r="296">
          <cell r="B296" t="str">
            <v xml:space="preserve">2.4.2.  Imposto de Renda  </v>
          </cell>
          <cell r="G296">
            <v>156.28501288914777</v>
          </cell>
          <cell r="H296">
            <v>918.12870262921047</v>
          </cell>
          <cell r="I296">
            <v>980.13361508601906</v>
          </cell>
          <cell r="J296">
            <v>1077.2721257713301</v>
          </cell>
          <cell r="K296">
            <v>1161.8930341999624</v>
          </cell>
          <cell r="L296">
            <v>785.1565272459253</v>
          </cell>
          <cell r="M296">
            <v>1095.7589919849293</v>
          </cell>
          <cell r="N296">
            <v>1313.2490395849277</v>
          </cell>
          <cell r="O296">
            <v>1363.5205466309158</v>
          </cell>
          <cell r="P296">
            <v>1372.4465435134828</v>
          </cell>
          <cell r="Q296">
            <v>1278.4865227965884</v>
          </cell>
          <cell r="R296">
            <v>1195.1656911924019</v>
          </cell>
          <cell r="S296">
            <v>1462.0471218009143</v>
          </cell>
          <cell r="T296">
            <v>1695.9993956089409</v>
          </cell>
          <cell r="U296">
            <v>1304.6716652104392</v>
          </cell>
          <cell r="V296">
            <v>1583.6586387826774</v>
          </cell>
          <cell r="W296">
            <v>1344.9827599275102</v>
          </cell>
          <cell r="X296">
            <v>1454.1643010723701</v>
          </cell>
          <cell r="Y296">
            <v>1394.3465582782039</v>
          </cell>
          <cell r="Z296">
            <v>1497.5322842524988</v>
          </cell>
          <cell r="AA296">
            <v>24434.899078458391</v>
          </cell>
        </row>
        <row r="297">
          <cell r="B297" t="str">
            <v>3.  SALDO DO CAIXA     (1 - 2)</v>
          </cell>
          <cell r="G297">
            <v>-6785.6879511713687</v>
          </cell>
          <cell r="H297">
            <v>-2758.1754591592253</v>
          </cell>
          <cell r="I297">
            <v>-3647.8037382194289</v>
          </cell>
          <cell r="J297">
            <v>2242.4162174760313</v>
          </cell>
          <cell r="K297">
            <v>1853.2990570647671</v>
          </cell>
          <cell r="L297">
            <v>1269.7046360946169</v>
          </cell>
          <cell r="M297">
            <v>5102.6982187522863</v>
          </cell>
          <cell r="N297">
            <v>3815.774941554826</v>
          </cell>
          <cell r="O297">
            <v>1802.3269644477368</v>
          </cell>
          <cell r="P297">
            <v>2071.5128351979365</v>
          </cell>
          <cell r="Q297">
            <v>3637.0611627960898</v>
          </cell>
          <cell r="R297">
            <v>541.4009565807246</v>
          </cell>
          <cell r="S297">
            <v>6333.7936307685122</v>
          </cell>
          <cell r="T297">
            <v>7072.8831315253556</v>
          </cell>
          <cell r="U297">
            <v>346.76897251388073</v>
          </cell>
          <cell r="V297">
            <v>8266.6105567613886</v>
          </cell>
          <cell r="W297">
            <v>1689.0630984738928</v>
          </cell>
          <cell r="X297">
            <v>9490.4319669687175</v>
          </cell>
          <cell r="Y297">
            <v>10966.156293115331</v>
          </cell>
          <cell r="Z297">
            <v>13937.694038726442</v>
          </cell>
          <cell r="AA297">
            <v>67247.929530268535</v>
          </cell>
        </row>
        <row r="298">
          <cell r="B298" t="str">
            <v xml:space="preserve">4. T.I.R. (Taxa Interna de Retorno) Anual do Projeto     </v>
          </cell>
          <cell r="G298">
            <v>0.18246401130112849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29344.504223379405</v>
          </cell>
          <cell r="H303">
            <v>30209.455008396591</v>
          </cell>
          <cell r="I303">
            <v>31099.900852209346</v>
          </cell>
          <cell r="J303">
            <v>32016.593240375289</v>
          </cell>
          <cell r="K303">
            <v>32960.305809040023</v>
          </cell>
          <cell r="L303">
            <v>33931.834997841994</v>
          </cell>
          <cell r="M303">
            <v>34932.000722062134</v>
          </cell>
          <cell r="N303">
            <v>35961.647064585653</v>
          </cell>
          <cell r="O303">
            <v>37021.642988259911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297477.88490615034</v>
          </cell>
        </row>
        <row r="304">
          <cell r="B304" t="str">
            <v>1.1.  RECEITAS     (1.1.1.+ ... + 1.1.4)</v>
          </cell>
          <cell r="G304">
            <v>29344.504223379405</v>
          </cell>
          <cell r="H304">
            <v>30209.455008396591</v>
          </cell>
          <cell r="I304">
            <v>31099.900852209346</v>
          </cell>
          <cell r="J304">
            <v>32016.593240375289</v>
          </cell>
          <cell r="K304">
            <v>32960.305809040023</v>
          </cell>
          <cell r="L304">
            <v>33931.834997841994</v>
          </cell>
          <cell r="M304">
            <v>34932.000722062134</v>
          </cell>
          <cell r="N304">
            <v>35961.647064585653</v>
          </cell>
          <cell r="O304">
            <v>37021.642988259911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297477.88490615034</v>
          </cell>
        </row>
        <row r="305">
          <cell r="B305" t="str">
            <v>1.1.1   Receitas de Pedágio</v>
          </cell>
          <cell r="G305">
            <v>26725.615819442763</v>
          </cell>
          <cell r="H305">
            <v>27513.372947902866</v>
          </cell>
          <cell r="I305">
            <v>28324.349795513026</v>
          </cell>
          <cell r="J305">
            <v>29159.230780525933</v>
          </cell>
          <cell r="K305">
            <v>30018.720494924273</v>
          </cell>
          <cell r="L305">
            <v>30903.544299056211</v>
          </cell>
          <cell r="M305">
            <v>31814.448933798198</v>
          </cell>
          <cell r="N305">
            <v>32752.203150761721</v>
          </cell>
          <cell r="O305">
            <v>33717.59836107587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270929.08458300086</v>
          </cell>
        </row>
        <row r="306">
          <cell r="B306" t="str">
            <v>1.1.2   Outras Receitas Operacionais</v>
          </cell>
          <cell r="G306">
            <v>314.56704118929804</v>
          </cell>
          <cell r="H306">
            <v>323.83913545083408</v>
          </cell>
          <cell r="I306">
            <v>333.38453149144334</v>
          </cell>
          <cell r="J306">
            <v>343.21128508151992</v>
          </cell>
          <cell r="K306">
            <v>353.32768944119908</v>
          </cell>
          <cell r="L306">
            <v>363.74228223936217</v>
          </cell>
          <cell r="M306">
            <v>374.46385279894298</v>
          </cell>
          <cell r="N306">
            <v>385.50144951461533</v>
          </cell>
          <cell r="O306">
            <v>396.86438748912275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3188.9016546963371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2304.3213627473447</v>
          </cell>
          <cell r="H308">
            <v>2372.2429250428913</v>
          </cell>
          <cell r="I308">
            <v>2442.1665252048783</v>
          </cell>
          <cell r="J308">
            <v>2514.1511747678346</v>
          </cell>
          <cell r="K308">
            <v>2588.2576246745516</v>
          </cell>
          <cell r="L308">
            <v>2664.5484165464195</v>
          </cell>
          <cell r="M308">
            <v>2743.0879354649883</v>
          </cell>
          <cell r="N308">
            <v>2823.9424643093121</v>
          </cell>
          <cell r="O308">
            <v>2907.1802396949211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23359.898668453141</v>
          </cell>
        </row>
        <row r="309">
          <cell r="B309" t="str">
            <v>2.  DESEMBOLSOS     (2.1.+ ... + 2.4)</v>
          </cell>
          <cell r="G309">
            <v>17955.200681705457</v>
          </cell>
          <cell r="H309">
            <v>18304.624206238703</v>
          </cell>
          <cell r="I309">
            <v>18664.347245445904</v>
          </cell>
          <cell r="J309">
            <v>19034.673385076359</v>
          </cell>
          <cell r="K309">
            <v>19415.915159291995</v>
          </cell>
          <cell r="L309">
            <v>19808.394314428399</v>
          </cell>
          <cell r="M309">
            <v>20212.442080530378</v>
          </cell>
          <cell r="N309">
            <v>20628.399450891266</v>
          </cell>
          <cell r="O309">
            <v>21056.617469831825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175080.61399344029</v>
          </cell>
        </row>
        <row r="310">
          <cell r="B310" t="str">
            <v>2.1.  OPERACIONAIS     (2.1.1.+ ... + 2.1.8)</v>
          </cell>
          <cell r="G310">
            <v>11570.159123121713</v>
          </cell>
          <cell r="H310">
            <v>11641.755359093166</v>
          </cell>
          <cell r="I310">
            <v>11715.461946632882</v>
          </cell>
          <cell r="J310">
            <v>11791.3410899012</v>
          </cell>
          <cell r="K310">
            <v>11869.456826571701</v>
          </cell>
          <cell r="L310">
            <v>11949.875081875367</v>
          </cell>
          <cell r="M310">
            <v>12032.663724237718</v>
          </cell>
          <cell r="N310">
            <v>12117.892622555893</v>
          </cell>
          <cell r="O310">
            <v>12205.633705164024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106894.23947915366</v>
          </cell>
        </row>
        <row r="311">
          <cell r="B311" t="str">
            <v xml:space="preserve">2.1.1.  Pessoal / Administradores   </v>
          </cell>
          <cell r="G311">
            <v>5875</v>
          </cell>
          <cell r="H311">
            <v>5875</v>
          </cell>
          <cell r="I311">
            <v>5875</v>
          </cell>
          <cell r="J311">
            <v>5875</v>
          </cell>
          <cell r="K311">
            <v>5875</v>
          </cell>
          <cell r="L311">
            <v>5875</v>
          </cell>
          <cell r="M311">
            <v>5875</v>
          </cell>
          <cell r="N311">
            <v>5875</v>
          </cell>
          <cell r="O311">
            <v>5875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52875</v>
          </cell>
        </row>
        <row r="312">
          <cell r="B312" t="str">
            <v xml:space="preserve">2.1.2.  Conservação de Rotina  </v>
          </cell>
          <cell r="G312">
            <v>2177</v>
          </cell>
          <cell r="H312">
            <v>2177</v>
          </cell>
          <cell r="I312">
            <v>2177</v>
          </cell>
          <cell r="J312">
            <v>2177</v>
          </cell>
          <cell r="K312">
            <v>2177</v>
          </cell>
          <cell r="L312">
            <v>2177</v>
          </cell>
          <cell r="M312">
            <v>2177</v>
          </cell>
          <cell r="N312">
            <v>2177</v>
          </cell>
          <cell r="O312">
            <v>2177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19593</v>
          </cell>
        </row>
        <row r="313">
          <cell r="B313" t="str">
            <v xml:space="preserve">2.1.3.  Consumo   </v>
          </cell>
          <cell r="G313">
            <v>174</v>
          </cell>
          <cell r="H313">
            <v>174</v>
          </cell>
          <cell r="I313">
            <v>174</v>
          </cell>
          <cell r="J313">
            <v>174</v>
          </cell>
          <cell r="K313">
            <v>174</v>
          </cell>
          <cell r="L313">
            <v>174</v>
          </cell>
          <cell r="M313">
            <v>174</v>
          </cell>
          <cell r="N313">
            <v>174</v>
          </cell>
          <cell r="O313">
            <v>174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1566</v>
          </cell>
        </row>
        <row r="314">
          <cell r="B314" t="str">
            <v>2.1.4.  Transportes</v>
          </cell>
          <cell r="G314">
            <v>287</v>
          </cell>
          <cell r="H314">
            <v>287</v>
          </cell>
          <cell r="I314">
            <v>287</v>
          </cell>
          <cell r="J314">
            <v>287</v>
          </cell>
          <cell r="K314">
            <v>287</v>
          </cell>
          <cell r="L314">
            <v>287</v>
          </cell>
          <cell r="M314">
            <v>287</v>
          </cell>
          <cell r="N314">
            <v>287</v>
          </cell>
          <cell r="O314">
            <v>287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2583</v>
          </cell>
        </row>
        <row r="315">
          <cell r="B315" t="str">
            <v>2.1.5.  Diversas</v>
          </cell>
          <cell r="G315">
            <v>258</v>
          </cell>
          <cell r="H315">
            <v>258</v>
          </cell>
          <cell r="I315">
            <v>258</v>
          </cell>
          <cell r="J315">
            <v>258</v>
          </cell>
          <cell r="K315">
            <v>258</v>
          </cell>
          <cell r="L315">
            <v>258</v>
          </cell>
          <cell r="M315">
            <v>258</v>
          </cell>
          <cell r="N315">
            <v>258</v>
          </cell>
          <cell r="O315">
            <v>258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2322</v>
          </cell>
        </row>
        <row r="316">
          <cell r="B316" t="str">
            <v>2.1.6.  Tributos s/ Faturamento</v>
          </cell>
          <cell r="G316">
            <v>2423.0835471849514</v>
          </cell>
          <cell r="H316">
            <v>2494.5057119741609</v>
          </cell>
          <cell r="I316">
            <v>2568.0330974558647</v>
          </cell>
          <cell r="J316">
            <v>2643.7277565540708</v>
          </cell>
          <cell r="K316">
            <v>2721.6535712482341</v>
          </cell>
          <cell r="L316">
            <v>2801.8763064860118</v>
          </cell>
          <cell r="M316">
            <v>2884.4636656851249</v>
          </cell>
          <cell r="N316">
            <v>2969.4853478711934</v>
          </cell>
          <cell r="O316">
            <v>3057.0131064997363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24563.842110959347</v>
          </cell>
        </row>
        <row r="317">
          <cell r="B317" t="str">
            <v>2.1.7.  Seguros</v>
          </cell>
          <cell r="G317">
            <v>304</v>
          </cell>
          <cell r="H317">
            <v>304</v>
          </cell>
          <cell r="I317">
            <v>304</v>
          </cell>
          <cell r="J317">
            <v>304</v>
          </cell>
          <cell r="K317">
            <v>304</v>
          </cell>
          <cell r="L317">
            <v>304</v>
          </cell>
          <cell r="M317">
            <v>304</v>
          </cell>
          <cell r="N317">
            <v>304</v>
          </cell>
          <cell r="O317">
            <v>304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2736</v>
          </cell>
        </row>
        <row r="318">
          <cell r="B318" t="str">
            <v xml:space="preserve">2.1.8.  Garantias </v>
          </cell>
          <cell r="G318">
            <v>72.075575936762036</v>
          </cell>
          <cell r="H318">
            <v>72.249647119004436</v>
          </cell>
          <cell r="I318">
            <v>72.428849177017767</v>
          </cell>
          <cell r="J318">
            <v>72.613333347128673</v>
          </cell>
          <cell r="K318">
            <v>72.803255323465422</v>
          </cell>
          <cell r="L318">
            <v>72.998775389354961</v>
          </cell>
          <cell r="M318">
            <v>73.200058552592807</v>
          </cell>
          <cell r="N318">
            <v>73.407274684700354</v>
          </cell>
          <cell r="O318">
            <v>73.620598664286589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655.397368194313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811.20548581896173</v>
          </cell>
          <cell r="H327">
            <v>835.11636250061099</v>
          </cell>
          <cell r="I327">
            <v>859.73202981013401</v>
          </cell>
          <cell r="J327">
            <v>885.07326196822362</v>
          </cell>
          <cell r="K327">
            <v>911.1614455309641</v>
          </cell>
          <cell r="L327">
            <v>938.01859743886723</v>
          </cell>
          <cell r="M327">
            <v>965.66738359791418</v>
          </cell>
          <cell r="N327">
            <v>994.13113800829012</v>
          </cell>
          <cell r="O327">
            <v>1023.4338824569497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8223.5395871309156</v>
          </cell>
        </row>
        <row r="328">
          <cell r="B328" t="str">
            <v>2.3.1.  Valor Variável da Concessão</v>
          </cell>
          <cell r="G328">
            <v>811.20548581896173</v>
          </cell>
          <cell r="H328">
            <v>835.11636250061099</v>
          </cell>
          <cell r="I328">
            <v>859.73202981013401</v>
          </cell>
          <cell r="J328">
            <v>885.07326196822362</v>
          </cell>
          <cell r="K328">
            <v>911.1614455309641</v>
          </cell>
          <cell r="L328">
            <v>938.01859743886723</v>
          </cell>
          <cell r="M328">
            <v>965.66738359791418</v>
          </cell>
          <cell r="N328">
            <v>994.13113800829012</v>
          </cell>
          <cell r="O328">
            <v>1023.4338824569497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8223.5395871309156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5573.8360727647796</v>
          </cell>
          <cell r="H330">
            <v>5827.7524846449287</v>
          </cell>
          <cell r="I330">
            <v>6089.1532690028889</v>
          </cell>
          <cell r="J330">
            <v>6358.2590332069358</v>
          </cell>
          <cell r="K330">
            <v>6635.2968871893281</v>
          </cell>
          <cell r="L330">
            <v>6920.5006351141619</v>
          </cell>
          <cell r="M330">
            <v>7214.1109726947452</v>
          </cell>
          <cell r="N330">
            <v>7516.3756903270842</v>
          </cell>
          <cell r="O330">
            <v>7827.5498822108502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59962.834927155694</v>
          </cell>
        </row>
        <row r="331">
          <cell r="B331" t="str">
            <v xml:space="preserve">2.4.1.  Contribuição Social  </v>
          </cell>
          <cell r="G331">
            <v>1357.051169155098</v>
          </cell>
          <cell r="H331">
            <v>1418.6066629442253</v>
          </cell>
          <cell r="I331">
            <v>1481.9765500613064</v>
          </cell>
          <cell r="J331">
            <v>1547.2143110804693</v>
          </cell>
          <cell r="K331">
            <v>1614.3750029549888</v>
          </cell>
          <cell r="L331">
            <v>1683.515305482221</v>
          </cell>
          <cell r="M331">
            <v>1754.69356913812</v>
          </cell>
          <cell r="N331">
            <v>1827.9698643217175</v>
          </cell>
          <cell r="O331">
            <v>1903.4060320511153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14588.808467189261</v>
          </cell>
        </row>
        <row r="332">
          <cell r="B332" t="str">
            <v xml:space="preserve">2.4.2.  Imposto de Renda  </v>
          </cell>
          <cell r="G332">
            <v>4216.7849036096814</v>
          </cell>
          <cell r="H332">
            <v>4409.1458217007039</v>
          </cell>
          <cell r="I332">
            <v>4607.1767189415823</v>
          </cell>
          <cell r="J332">
            <v>4811.0447221264667</v>
          </cell>
          <cell r="K332">
            <v>5020.9218842343398</v>
          </cell>
          <cell r="L332">
            <v>5236.9853296319407</v>
          </cell>
          <cell r="M332">
            <v>5459.4174035566248</v>
          </cell>
          <cell r="N332">
            <v>5688.4058260053671</v>
          </cell>
          <cell r="O332">
            <v>5924.1438501597349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45374.026459966437</v>
          </cell>
        </row>
        <row r="333">
          <cell r="B333" t="str">
            <v>3.  SALDO DO CAIXA     (1 - 2)</v>
          </cell>
          <cell r="G333">
            <v>11389.303541673948</v>
          </cell>
          <cell r="H333">
            <v>11904.830802157889</v>
          </cell>
          <cell r="I333">
            <v>12435.553606763442</v>
          </cell>
          <cell r="J333">
            <v>12981.919855298929</v>
          </cell>
          <cell r="K333">
            <v>13544.390649748027</v>
          </cell>
          <cell r="L333">
            <v>14123.440683413595</v>
          </cell>
          <cell r="M333">
            <v>14719.558641531756</v>
          </cell>
          <cell r="N333">
            <v>15333.247613694388</v>
          </cell>
          <cell r="O333">
            <v>15965.025518428087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122397.27091271005</v>
          </cell>
        </row>
        <row r="334">
          <cell r="B334" t="str">
            <v xml:space="preserve">4. T.I.R. (Taxa Interna de Retorno) Anual do Projeto     </v>
          </cell>
          <cell r="G334">
            <v>0.20276329630172943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0.05</v>
          </cell>
          <cell r="F4">
            <v>0.02</v>
          </cell>
          <cell r="G4">
            <v>7.0000000000000007E-2</v>
          </cell>
          <cell r="H4" t="str">
            <v>Terraplenagem</v>
          </cell>
        </row>
        <row r="5">
          <cell r="A5" t="str">
            <v>01.010.00</v>
          </cell>
          <cell r="B5" t="str">
            <v>DESMATAMENTO, DESTOC. E LIMPEZA ÁREA C/ ÁRVORES DE 0,15 ATÉ 0,30M</v>
          </cell>
          <cell r="C5" t="str">
            <v>unid.</v>
          </cell>
          <cell r="D5" t="str">
            <v>DNER-ES-278/97</v>
          </cell>
          <cell r="E5">
            <v>6.57</v>
          </cell>
          <cell r="F5">
            <v>2.35</v>
          </cell>
          <cell r="G5">
            <v>8.92</v>
          </cell>
          <cell r="H5" t="str">
            <v>Terraplenagem</v>
          </cell>
        </row>
        <row r="6">
          <cell r="A6" t="str">
            <v>01.100.01</v>
          </cell>
          <cell r="B6" t="str">
            <v>ESCAVAÇÃO, CARGA E TRANSPORTE DE MAT. DE 1ª CATEGORIA DMT=50M</v>
          </cell>
          <cell r="C6" t="str">
            <v>m³</v>
          </cell>
          <cell r="D6" t="str">
            <v>DNER-ES-280/97</v>
          </cell>
          <cell r="E6">
            <v>0.46</v>
          </cell>
          <cell r="F6">
            <v>0.16</v>
          </cell>
          <cell r="G6">
            <v>0.62</v>
          </cell>
          <cell r="H6" t="str">
            <v>Terraplenagem</v>
          </cell>
        </row>
        <row r="7">
          <cell r="A7" t="str">
            <v>01.100.02</v>
          </cell>
          <cell r="B7" t="str">
            <v>ESCAVAÇÃO, CARGA E TRANSPORTE DE MAT. DE 1ª CATEGORIA DMT=50M A 200M COM MOTOSCRAPER</v>
          </cell>
          <cell r="C7" t="str">
            <v>m³</v>
          </cell>
          <cell r="D7" t="str">
            <v>DNER-ES-280/97</v>
          </cell>
          <cell r="E7">
            <v>1.24</v>
          </cell>
          <cell r="F7">
            <v>0.44</v>
          </cell>
          <cell r="G7">
            <v>1.68</v>
          </cell>
          <cell r="H7" t="str">
            <v>Terraplenagem</v>
          </cell>
        </row>
        <row r="8">
          <cell r="A8" t="str">
            <v>01.100.03</v>
          </cell>
          <cell r="B8" t="str">
            <v>ESCAVAÇÃO, CARGA E TRANSPORTE DE MAT. DE 1ª CATEGORIA DMT=200M A 400M COM MOTOSCRAPER</v>
          </cell>
          <cell r="C8" t="str">
            <v>m³</v>
          </cell>
          <cell r="D8" t="str">
            <v>DNER-ES-280/97</v>
          </cell>
          <cell r="E8">
            <v>1.47</v>
          </cell>
          <cell r="F8">
            <v>0.53</v>
          </cell>
          <cell r="G8">
            <v>2</v>
          </cell>
          <cell r="H8" t="str">
            <v>Terraplenagem</v>
          </cell>
        </row>
        <row r="9">
          <cell r="A9" t="str">
            <v>01.100.04</v>
          </cell>
          <cell r="B9" t="str">
            <v>ESCAVAÇÃO, CARGA E TRANSPORTE DE MAT. DE 1ª CATEGORIA DMT=400M A 600M COM MOTOSCRAPER</v>
          </cell>
          <cell r="C9" t="str">
            <v>m³</v>
          </cell>
          <cell r="D9" t="str">
            <v>DNER-ES-280/97</v>
          </cell>
          <cell r="E9">
            <v>1.74</v>
          </cell>
          <cell r="F9">
            <v>0.62</v>
          </cell>
          <cell r="G9">
            <v>2.36</v>
          </cell>
          <cell r="H9" t="str">
            <v>Terraplenagem</v>
          </cell>
        </row>
        <row r="10">
          <cell r="A10" t="str">
            <v>01.100.05</v>
          </cell>
          <cell r="B10" t="str">
            <v>ESCAVAÇÃO, CARGA E TRANSPORTE DE MAT. DE 1ª CATEGORIA,  DMT=600 A 800 M COM MOTOSCRAPER</v>
          </cell>
          <cell r="C10" t="str">
            <v>m³</v>
          </cell>
          <cell r="D10" t="str">
            <v>DNER-ES-280/97</v>
          </cell>
          <cell r="E10">
            <v>2.04</v>
          </cell>
          <cell r="F10">
            <v>0.73</v>
          </cell>
          <cell r="G10">
            <v>2.77</v>
          </cell>
          <cell r="H10" t="str">
            <v>Terraplenagem</v>
          </cell>
        </row>
        <row r="11">
          <cell r="A11" t="str">
            <v>01.100.06</v>
          </cell>
          <cell r="B11" t="str">
            <v>ESCAVAÇÃO, CARGA E TRANSPORTE DE MAT. DE 1ª CATEGORIA,  DMT=800 A 1000 M COM MOTOSCRAPER</v>
          </cell>
          <cell r="C11" t="str">
            <v>m³</v>
          </cell>
          <cell r="D11" t="str">
            <v>DNER-ES-280/97</v>
          </cell>
          <cell r="E11">
            <v>2.27</v>
          </cell>
          <cell r="F11">
            <v>0.81</v>
          </cell>
          <cell r="G11">
            <v>3.08</v>
          </cell>
          <cell r="H11" t="str">
            <v>Terraplenagem</v>
          </cell>
        </row>
        <row r="12">
          <cell r="A12" t="str">
            <v>01.100.07</v>
          </cell>
          <cell r="B12" t="str">
            <v>ESCAVAÇÃO, CARGA E TRANSPORTE DE MAT. DE 1ª CATEGORIA,  DMT=1000 A 1200 M COM MOTOSCRAPER</v>
          </cell>
          <cell r="C12" t="str">
            <v>m³</v>
          </cell>
          <cell r="D12" t="str">
            <v>DNER-ES-280/97</v>
          </cell>
          <cell r="E12">
            <v>2.58</v>
          </cell>
          <cell r="F12">
            <v>0.92</v>
          </cell>
          <cell r="G12">
            <v>3.5</v>
          </cell>
          <cell r="H12" t="str">
            <v>Terraplenagem</v>
          </cell>
        </row>
        <row r="13">
          <cell r="A13" t="str">
            <v>01.100.08</v>
          </cell>
          <cell r="B13" t="str">
            <v>ESCAVAÇÃO, CARGA E TRANSPORTE DE MAT. DE 1ª CATEGORIA, DMT= 1200 A 1400M  COM MOTOSCRAPER</v>
          </cell>
          <cell r="C13" t="str">
            <v>m³</v>
          </cell>
          <cell r="D13" t="str">
            <v>DNER-ES-280/97</v>
          </cell>
          <cell r="E13">
            <v>2.87</v>
          </cell>
          <cell r="F13">
            <v>1.03</v>
          </cell>
          <cell r="G13">
            <v>3.9000000000000004</v>
          </cell>
          <cell r="H13" t="str">
            <v>Terraplenagem</v>
          </cell>
        </row>
        <row r="14">
          <cell r="A14" t="str">
            <v>01.100.16</v>
          </cell>
          <cell r="B14" t="str">
            <v>ESCAVAÇÃO, CARGA E TRANSPORTE DE MAT. DE 1ª CATEGORIA,  DMT=1400 A 1600 M C/CAMINHÃO BASCULANTE</v>
          </cell>
          <cell r="C14" t="str">
            <v>m³</v>
          </cell>
          <cell r="D14" t="str">
            <v>DNER-ES-280/97</v>
          </cell>
          <cell r="E14">
            <v>2.12</v>
          </cell>
          <cell r="F14">
            <v>0.76</v>
          </cell>
          <cell r="G14">
            <v>2.88</v>
          </cell>
          <cell r="H14" t="str">
            <v>Terraplenagem</v>
          </cell>
        </row>
        <row r="15">
          <cell r="A15" t="str">
            <v>01.100.17</v>
          </cell>
          <cell r="B15" t="str">
            <v>ESCAVAÇÃO, CARGA E TRANSPORTE DE MAT. DE 1ª CATEGORIA,  DMT=1600 A 1800 M C/CAMINHÃO BASCULANTE</v>
          </cell>
          <cell r="C15" t="str">
            <v>m³</v>
          </cell>
          <cell r="D15" t="str">
            <v>DNER-ES-280/97</v>
          </cell>
          <cell r="E15">
            <v>2.21</v>
          </cell>
          <cell r="F15">
            <v>0.79</v>
          </cell>
          <cell r="G15">
            <v>3</v>
          </cell>
          <cell r="H15" t="str">
            <v>Terraplenagem</v>
          </cell>
        </row>
        <row r="16">
          <cell r="A16" t="str">
            <v>01.100.18</v>
          </cell>
          <cell r="B16" t="str">
            <v>ESCAVAÇÃO, CARGA E TRANSPORTE DE MAT. DE 1ª CATEGORIA,  DMT=1800 A 2000 M C/CAMINHÃO BASCULANTE</v>
          </cell>
          <cell r="C16" t="str">
            <v>m³</v>
          </cell>
          <cell r="D16" t="str">
            <v>DNER-ES-280/97</v>
          </cell>
          <cell r="E16">
            <v>2.2799999999999998</v>
          </cell>
          <cell r="F16">
            <v>0.82</v>
          </cell>
          <cell r="G16">
            <v>3.0999999999999996</v>
          </cell>
          <cell r="H16" t="str">
            <v>Terraplenagem</v>
          </cell>
        </row>
        <row r="17">
          <cell r="A17" t="str">
            <v>01.100.19</v>
          </cell>
          <cell r="B17" t="str">
            <v>ESCAVAÇÃO, CARGA E TRANSPORTE DE MAT. DE 1ª CATEGORIA,  DMT=2000 A 3000 M C/CAMINHÃO BASCULANTE</v>
          </cell>
          <cell r="C17" t="str">
            <v>m³</v>
          </cell>
          <cell r="D17" t="str">
            <v>DNER-ES-280/97</v>
          </cell>
          <cell r="E17">
            <v>2.5499999999999998</v>
          </cell>
          <cell r="F17">
            <v>0.91</v>
          </cell>
          <cell r="G17">
            <v>3.46</v>
          </cell>
          <cell r="H17" t="str">
            <v>Terraplenagem</v>
          </cell>
        </row>
        <row r="18">
          <cell r="A18" t="str">
            <v>01.100.20</v>
          </cell>
          <cell r="B18" t="str">
            <v>ESCAVAÇÃO, CARGA E TRANSPORTE DE MAT. DE 1ª CATEGORIA,  DMT=3000 A 5000 M C/CAMINHÃO BASCULANTE</v>
          </cell>
          <cell r="C18" t="str">
            <v>m³</v>
          </cell>
          <cell r="D18" t="str">
            <v>DNER-ES-280/97</v>
          </cell>
          <cell r="E18">
            <v>3.23</v>
          </cell>
          <cell r="F18">
            <v>1.1599999999999999</v>
          </cell>
          <cell r="G18">
            <v>4.3899999999999997</v>
          </cell>
          <cell r="H18" t="str">
            <v>Terraplenagem</v>
          </cell>
        </row>
        <row r="19">
          <cell r="A19" t="str">
            <v>01.101.02</v>
          </cell>
          <cell r="B19" t="str">
            <v>ESCAVAÇÃO, CARGA E TRANSPORTE DE MAT. DE 2ª CATEGORIA DMT=50M A 200M COM MOTOSCRAPER</v>
          </cell>
          <cell r="C19" t="str">
            <v>m³</v>
          </cell>
          <cell r="D19" t="str">
            <v>DNER-ES-280/97</v>
          </cell>
          <cell r="E19">
            <v>1.75</v>
          </cell>
          <cell r="F19">
            <v>0.63</v>
          </cell>
          <cell r="G19">
            <v>2.38</v>
          </cell>
          <cell r="H19" t="str">
            <v>Terraplenagem</v>
          </cell>
        </row>
        <row r="20">
          <cell r="A20" t="str">
            <v>01.101.03</v>
          </cell>
          <cell r="B20" t="str">
            <v>ESCAVAÇÃO, CARGA E TRANSPORTE DE MAT. DE 2ª CATEGORIA DMT=200M A 400M COM MOTOSCRAPER</v>
          </cell>
          <cell r="C20" t="str">
            <v>m³</v>
          </cell>
          <cell r="D20" t="str">
            <v>DNER-ES-280/97</v>
          </cell>
          <cell r="E20">
            <v>1.96</v>
          </cell>
          <cell r="F20">
            <v>0.7</v>
          </cell>
          <cell r="G20">
            <v>2.66</v>
          </cell>
          <cell r="H20" t="str">
            <v>Terraplenagem</v>
          </cell>
        </row>
        <row r="21">
          <cell r="A21" t="str">
            <v>01.101.04</v>
          </cell>
          <cell r="B21" t="str">
            <v>ESCAVAÇÃO, CARGA E TRANSPORTE DE MAT. DE 2ª CATEGORIA DMT=400M A 600M COM MOTOSCRAPER</v>
          </cell>
          <cell r="C21" t="str">
            <v>m³</v>
          </cell>
          <cell r="D21" t="str">
            <v>DNER-ES-280/97</v>
          </cell>
          <cell r="E21">
            <v>2.29</v>
          </cell>
          <cell r="F21">
            <v>0.82</v>
          </cell>
          <cell r="G21">
            <v>3.11</v>
          </cell>
          <cell r="H21" t="str">
            <v>Terraplenagem</v>
          </cell>
        </row>
        <row r="22">
          <cell r="A22" t="str">
            <v>01.101.05</v>
          </cell>
          <cell r="B22" t="str">
            <v>ESCAVAÇÃO, CARGA E TRANSPORTE DE MAT. DE 2ª CATEGORIA,  DMT=600 A 800 M COM MOTOSCRAPER</v>
          </cell>
          <cell r="C22" t="str">
            <v>m³</v>
          </cell>
          <cell r="D22" t="str">
            <v>DNER-ES-280/97</v>
          </cell>
          <cell r="E22">
            <v>2.5499999999999998</v>
          </cell>
          <cell r="F22">
            <v>0.91</v>
          </cell>
          <cell r="G22">
            <v>3.46</v>
          </cell>
          <cell r="H22" t="str">
            <v>Terraplenagem</v>
          </cell>
        </row>
        <row r="23">
          <cell r="A23" t="str">
            <v>01.102.02</v>
          </cell>
          <cell r="B23" t="str">
            <v>ESCAVAÇÃO, CARGA E TRANSPORTE DE MAT. DE 3ª CATEGORIA DMT=50M A 200M</v>
          </cell>
          <cell r="C23" t="str">
            <v>m³</v>
          </cell>
          <cell r="D23" t="str">
            <v>DNER-ES-280/97</v>
          </cell>
          <cell r="E23">
            <v>8.98</v>
          </cell>
          <cell r="F23">
            <v>3.21</v>
          </cell>
          <cell r="G23">
            <v>12.190000000000001</v>
          </cell>
          <cell r="H23" t="str">
            <v>Terraplenagem</v>
          </cell>
        </row>
        <row r="24">
          <cell r="A24" t="str">
            <v>01.102.03</v>
          </cell>
          <cell r="B24" t="str">
            <v>ESCAVAÇÃO, CARGA E TRANSPORTE DE MAT. DE 3ª CATEGORIA DMT=200M A 400M</v>
          </cell>
          <cell r="C24" t="str">
            <v>m³</v>
          </cell>
          <cell r="D24" t="str">
            <v>DNER-ES-280/97</v>
          </cell>
          <cell r="E24">
            <v>9.33</v>
          </cell>
          <cell r="F24">
            <v>3.34</v>
          </cell>
          <cell r="G24">
            <v>12.67</v>
          </cell>
          <cell r="H24" t="str">
            <v>Terraplenagem</v>
          </cell>
        </row>
        <row r="25">
          <cell r="A25" t="str">
            <v>01.102.04</v>
          </cell>
          <cell r="B25" t="str">
            <v>ESCAVAÇÃO, CARGA E TRANSPORTE DE MAT. DE 3ª CATEGORIA DMT=400M A 600M</v>
          </cell>
          <cell r="C25" t="str">
            <v>m³</v>
          </cell>
          <cell r="D25" t="str">
            <v>DNER-ES-280/97</v>
          </cell>
          <cell r="E25">
            <v>9.4600000000000009</v>
          </cell>
          <cell r="F25">
            <v>3.39</v>
          </cell>
          <cell r="G25">
            <v>12.850000000000001</v>
          </cell>
          <cell r="H25" t="str">
            <v>Terraplenagem</v>
          </cell>
        </row>
        <row r="26">
          <cell r="A26" t="str">
            <v>01.102.05</v>
          </cell>
          <cell r="B26" t="str">
            <v>ESCAVAÇÃO, CARGA E TRANSPORTE DE MAT. DE 3ª CATEGORIA,  DMT=600 A 800 M</v>
          </cell>
          <cell r="C26" t="str">
            <v>m³</v>
          </cell>
          <cell r="D26" t="str">
            <v>DNER-ES-280/97</v>
          </cell>
          <cell r="E26">
            <v>9.5500000000000007</v>
          </cell>
          <cell r="F26">
            <v>3.42</v>
          </cell>
          <cell r="G26">
            <v>12.97</v>
          </cell>
          <cell r="H26" t="str">
            <v>Terraplenagem</v>
          </cell>
        </row>
        <row r="27">
          <cell r="A27" t="str">
            <v>01.300.00</v>
          </cell>
          <cell r="B27" t="str">
            <v>ESCAVAÇÃO CARGA TRANSPORTE DE SOLOS MOLES</v>
          </cell>
          <cell r="C27" t="str">
            <v>m³</v>
          </cell>
          <cell r="D27" t="str">
            <v>DNER-ES-280/97</v>
          </cell>
          <cell r="E27">
            <v>3.27</v>
          </cell>
          <cell r="F27">
            <v>1.17</v>
          </cell>
          <cell r="G27">
            <v>4.4399999999999995</v>
          </cell>
          <cell r="H27" t="str">
            <v>Terraplenagem</v>
          </cell>
        </row>
        <row r="28">
          <cell r="A28" t="str">
            <v>01.400.01</v>
          </cell>
          <cell r="B28" t="str">
            <v>COLCHÃO DRENANTE COM AREIA P/ FUNDAÇÃO DE ATERRO</v>
          </cell>
          <cell r="C28" t="str">
            <v>m³</v>
          </cell>
          <cell r="D28" t="str">
            <v>DNER-ES-280/97</v>
          </cell>
          <cell r="E28">
            <v>44.07</v>
          </cell>
          <cell r="F28">
            <v>15.78</v>
          </cell>
          <cell r="G28">
            <v>59.85</v>
          </cell>
          <cell r="H28" t="str">
            <v>Terraplenagem</v>
          </cell>
        </row>
        <row r="29">
          <cell r="A29" t="str">
            <v>01.510.00</v>
          </cell>
          <cell r="B29" t="str">
            <v>COMPACTAÇÃO DE ATERROS A 95% DO PROCTOR NORMAL</v>
          </cell>
          <cell r="C29" t="str">
            <v>m³</v>
          </cell>
          <cell r="D29" t="str">
            <v>DNER-ES-282/97</v>
          </cell>
          <cell r="E29">
            <v>0.59</v>
          </cell>
          <cell r="F29">
            <v>0.21</v>
          </cell>
          <cell r="G29">
            <v>0.79999999999999993</v>
          </cell>
          <cell r="H29" t="str">
            <v>Terraplenagem</v>
          </cell>
        </row>
        <row r="30">
          <cell r="A30" t="str">
            <v>01.511.00</v>
          </cell>
          <cell r="B30" t="str">
            <v>COMPACTAÇÃO DE ATERROS A 100% DO PROCTOR NORMAL</v>
          </cell>
          <cell r="C30" t="str">
            <v>m³</v>
          </cell>
          <cell r="D30" t="str">
            <v>DNER-ES-282/97</v>
          </cell>
          <cell r="E30">
            <v>1.01</v>
          </cell>
          <cell r="F30">
            <v>0.36</v>
          </cell>
          <cell r="G30">
            <v>1.37</v>
          </cell>
          <cell r="H30" t="str">
            <v>Terraplenagem</v>
          </cell>
        </row>
        <row r="31">
          <cell r="A31" t="str">
            <v>PAVIMENTAÇÃO</v>
          </cell>
        </row>
        <row r="32">
          <cell r="A32" t="str">
            <v>02.000.00</v>
          </cell>
          <cell r="B32" t="str">
            <v>REGULARIZAÇÃO DE SUB-LEITO</v>
          </cell>
          <cell r="C32" t="str">
            <v>m²</v>
          </cell>
          <cell r="D32" t="str">
            <v>DNER-ES-299/97</v>
          </cell>
          <cell r="E32">
            <v>0.22</v>
          </cell>
          <cell r="F32">
            <v>0.08</v>
          </cell>
          <cell r="G32">
            <v>0.3</v>
          </cell>
          <cell r="H32" t="str">
            <v>Pavimentação</v>
          </cell>
        </row>
        <row r="33">
          <cell r="A33" t="str">
            <v>02.200.00</v>
          </cell>
          <cell r="B33" t="str">
            <v>SUB-BASE ESTABILIZADA GRANULOMETRICAMENTE S/ MISTURA</v>
          </cell>
          <cell r="C33" t="str">
            <v>m³</v>
          </cell>
          <cell r="D33" t="str">
            <v>DNER-ES-301/97</v>
          </cell>
          <cell r="E33">
            <v>12.77</v>
          </cell>
          <cell r="F33">
            <v>4.57</v>
          </cell>
          <cell r="G33">
            <v>17.34</v>
          </cell>
          <cell r="H33" t="str">
            <v>Pavimentação</v>
          </cell>
        </row>
        <row r="34">
          <cell r="A34" t="str">
            <v>02.210.02</v>
          </cell>
          <cell r="B34" t="str">
            <v>BASE ESTABILIZADA GRANULOMETRICAMENTE COM MISTURA DE SOLO-AREIA NA PISTA</v>
          </cell>
          <cell r="C34" t="str">
            <v>m³</v>
          </cell>
          <cell r="D34" t="str">
            <v>DNER-ES-304/97</v>
          </cell>
          <cell r="E34">
            <v>20.92</v>
          </cell>
          <cell r="F34">
            <v>7.49</v>
          </cell>
          <cell r="G34">
            <v>28.410000000000004</v>
          </cell>
          <cell r="H34" t="str">
            <v>Pavimentação</v>
          </cell>
        </row>
        <row r="35">
          <cell r="A35" t="str">
            <v>02.300.00</v>
          </cell>
          <cell r="B35" t="str">
            <v>IMPRIMAÇÃO - EXECUÇÃO</v>
          </cell>
          <cell r="C35" t="str">
            <v>m²</v>
          </cell>
          <cell r="D35" t="str">
            <v>DNER-ES-306/97</v>
          </cell>
          <cell r="E35">
            <v>1.17</v>
          </cell>
          <cell r="F35">
            <v>0.42</v>
          </cell>
          <cell r="G35">
            <v>1.5899999999999999</v>
          </cell>
          <cell r="H35" t="str">
            <v>Pavimentação</v>
          </cell>
        </row>
        <row r="36">
          <cell r="A36" t="str">
            <v>02.500.01</v>
          </cell>
          <cell r="B36" t="str">
            <v>TRATAMENTO SUPERFICIAL SIMPLES COM EMULSÃO</v>
          </cell>
          <cell r="C36" t="str">
            <v>m²</v>
          </cell>
          <cell r="D36" t="str">
            <v>DNER-ES-309/97</v>
          </cell>
          <cell r="E36">
            <v>1.55</v>
          </cell>
          <cell r="F36">
            <v>0.55000000000000004</v>
          </cell>
          <cell r="G36">
            <v>2.1</v>
          </cell>
          <cell r="H36" t="str">
            <v>Pavimentação</v>
          </cell>
        </row>
        <row r="37">
          <cell r="A37" t="str">
            <v>02.501.01</v>
          </cell>
          <cell r="B37" t="str">
            <v>TRATAMENTO SUPERFICIAL DUPLO COM EMULSÃO</v>
          </cell>
          <cell r="C37" t="str">
            <v>m²</v>
          </cell>
          <cell r="D37" t="str">
            <v>DNER-ES-309/97</v>
          </cell>
          <cell r="E37">
            <v>3.64</v>
          </cell>
          <cell r="F37">
            <v>1.3</v>
          </cell>
          <cell r="G37">
            <v>4.9400000000000004</v>
          </cell>
          <cell r="H37" t="str">
            <v>Pavimentação</v>
          </cell>
        </row>
        <row r="38">
          <cell r="A38" t="str">
            <v>OBRAS DE ARTE ESPECIAIS</v>
          </cell>
        </row>
        <row r="39">
          <cell r="A39" t="str">
            <v>03.000.02</v>
          </cell>
          <cell r="B39" t="str">
            <v>ESCAVAÇÃO MANUAL DE CAVAS EM MAT. 1ª CATEGORIA</v>
          </cell>
          <cell r="C39" t="str">
            <v>m³</v>
          </cell>
          <cell r="D39" t="str">
            <v>DNER-ES 280/97</v>
          </cell>
          <cell r="E39">
            <v>12.57</v>
          </cell>
          <cell r="F39">
            <v>4.5</v>
          </cell>
          <cell r="G39">
            <v>17.07</v>
          </cell>
          <cell r="H39" t="str">
            <v>OAE</v>
          </cell>
        </row>
        <row r="40">
          <cell r="A40" t="str">
            <v>03.326.00</v>
          </cell>
          <cell r="B40" t="str">
            <v>CONCRETO FCK=20 MPA-CONTR. RAZ. USO GER.</v>
          </cell>
          <cell r="C40" t="str">
            <v>m³</v>
          </cell>
          <cell r="D40" t="str">
            <v>DNER-ES 230/97</v>
          </cell>
          <cell r="E40">
            <v>181.90999999999997</v>
          </cell>
          <cell r="F40">
            <v>65.12</v>
          </cell>
          <cell r="G40">
            <v>247.02999999999997</v>
          </cell>
          <cell r="H40" t="str">
            <v>OAE</v>
          </cell>
        </row>
        <row r="41">
          <cell r="A41" t="str">
            <v>03.353.00</v>
          </cell>
          <cell r="B41" t="str">
            <v>FORNECIMENTO, PREPARO E COLOCAÇÃO AÇO CA-50</v>
          </cell>
          <cell r="C41" t="str">
            <v>kg</v>
          </cell>
          <cell r="D41" t="str">
            <v>DNER-ES 231/97</v>
          </cell>
          <cell r="E41">
            <v>1.65</v>
          </cell>
          <cell r="F41">
            <v>0.59</v>
          </cell>
          <cell r="G41">
            <v>2.2399999999999998</v>
          </cell>
          <cell r="H41" t="str">
            <v>OAE</v>
          </cell>
        </row>
        <row r="42">
          <cell r="A42" t="str">
            <v>03.372.01</v>
          </cell>
          <cell r="B42" t="str">
            <v>FORMA DE MADEIRA PLASTIFICADA</v>
          </cell>
          <cell r="C42" t="str">
            <v>m²</v>
          </cell>
          <cell r="D42" t="str">
            <v>DNER-ES 233/97</v>
          </cell>
          <cell r="E42">
            <v>21.22</v>
          </cell>
          <cell r="F42">
            <v>7.6</v>
          </cell>
          <cell r="G42">
            <v>28.82</v>
          </cell>
          <cell r="H42" t="str">
            <v>OAE</v>
          </cell>
        </row>
        <row r="43">
          <cell r="A43" t="str">
            <v>03.510.00</v>
          </cell>
          <cell r="B43" t="str">
            <v>APARELHO DE APOIO EM NEOPRENE</v>
          </cell>
          <cell r="C43" t="str">
            <v>dm³</v>
          </cell>
          <cell r="D43" t="str">
            <v>DNER-ES 335/97</v>
          </cell>
          <cell r="E43">
            <v>79.240000000000009</v>
          </cell>
          <cell r="F43">
            <v>28.37</v>
          </cell>
          <cell r="G43">
            <v>107.61000000000001</v>
          </cell>
          <cell r="H43" t="str">
            <v>OAE</v>
          </cell>
        </row>
        <row r="44">
          <cell r="A44" t="str">
            <v>03.930.00</v>
          </cell>
          <cell r="B44" t="str">
            <v>JUNTA DE CANTONEIRA</v>
          </cell>
          <cell r="C44" t="str">
            <v>m</v>
          </cell>
          <cell r="D44" t="str">
            <v>DNER-ES 335/97</v>
          </cell>
          <cell r="E44">
            <v>22.94</v>
          </cell>
          <cell r="F44">
            <v>8.2100000000000009</v>
          </cell>
          <cell r="G44">
            <v>31.150000000000002</v>
          </cell>
          <cell r="H44" t="str">
            <v>OAE</v>
          </cell>
        </row>
        <row r="45">
          <cell r="A45" t="str">
            <v>03.939.01</v>
          </cell>
          <cell r="B45" t="str">
            <v>JUNTA DE PAVIMENTAÇÃO LONGITUDINAL E TRANSVERSAL</v>
          </cell>
          <cell r="C45" t="str">
            <v>m</v>
          </cell>
          <cell r="D45" t="str">
            <v>DNER-ES 335/97</v>
          </cell>
          <cell r="E45">
            <v>1.58</v>
          </cell>
          <cell r="F45">
            <v>0.56999999999999995</v>
          </cell>
          <cell r="G45">
            <v>2.15</v>
          </cell>
          <cell r="H45" t="str">
            <v>OAE</v>
          </cell>
        </row>
        <row r="46">
          <cell r="A46" t="str">
            <v>03.940.00</v>
          </cell>
          <cell r="B46" t="str">
            <v>APILOAMENTO MANUAL</v>
          </cell>
          <cell r="C46" t="str">
            <v>m³</v>
          </cell>
          <cell r="D46" t="str">
            <v>DNER-ES 282/97</v>
          </cell>
          <cell r="E46">
            <v>2.9</v>
          </cell>
          <cell r="F46">
            <v>1.04</v>
          </cell>
          <cell r="G46">
            <v>3.94</v>
          </cell>
          <cell r="H46" t="str">
            <v>OAE</v>
          </cell>
        </row>
        <row r="47">
          <cell r="A47" t="str">
            <v>03.959.01</v>
          </cell>
          <cell r="B47" t="str">
            <v>DESEMPENO E ACABAMENTO DE SUPERFÍCIE</v>
          </cell>
          <cell r="C47" t="str">
            <v>m²</v>
          </cell>
          <cell r="D47" t="str">
            <v>DNER-ES 335/97</v>
          </cell>
          <cell r="E47">
            <v>0.89</v>
          </cell>
          <cell r="F47">
            <v>0.32</v>
          </cell>
          <cell r="G47">
            <v>1.21</v>
          </cell>
          <cell r="H47" t="str">
            <v>OAE</v>
          </cell>
        </row>
        <row r="48">
          <cell r="A48" t="str">
            <v>03.991.01</v>
          </cell>
          <cell r="B48" t="str">
            <v>DRENO DE PVC D=75 MM</v>
          </cell>
          <cell r="C48" t="str">
            <v>unid.</v>
          </cell>
          <cell r="D48" t="str">
            <v>DNER-ES 335/97</v>
          </cell>
          <cell r="E48">
            <v>1.9899999999999998</v>
          </cell>
          <cell r="F48">
            <v>0.71</v>
          </cell>
          <cell r="G48">
            <v>2.6999999999999997</v>
          </cell>
          <cell r="H48" t="str">
            <v>OAE</v>
          </cell>
        </row>
        <row r="49">
          <cell r="A49" t="str">
            <v>03.993.01</v>
          </cell>
          <cell r="B49" t="str">
            <v>CRAVAÇÃO DE TRILHOS TR-37</v>
          </cell>
          <cell r="C49" t="str">
            <v>m</v>
          </cell>
          <cell r="D49" t="str">
            <v>DNER-ES 234/97</v>
          </cell>
          <cell r="E49">
            <v>200.70999999999998</v>
          </cell>
          <cell r="F49">
            <v>71.849999999999994</v>
          </cell>
          <cell r="G49">
            <v>272.55999999999995</v>
          </cell>
          <cell r="H49" t="str">
            <v>OAE</v>
          </cell>
        </row>
        <row r="50">
          <cell r="A50" t="str">
            <v>05.300.02</v>
          </cell>
          <cell r="B50" t="str">
            <v>ENROCAMENTO DE PEDRA JOGADA</v>
          </cell>
          <cell r="C50" t="str">
            <v>m³</v>
          </cell>
          <cell r="D50" t="str">
            <v>DNER-ES 335/97</v>
          </cell>
          <cell r="E50">
            <v>19.340000000000003</v>
          </cell>
          <cell r="F50">
            <v>6.92</v>
          </cell>
          <cell r="G50">
            <v>26.260000000000005</v>
          </cell>
          <cell r="H50" t="str">
            <v>OAE</v>
          </cell>
        </row>
        <row r="51">
          <cell r="A51" t="str">
            <v>05.999.05</v>
          </cell>
          <cell r="B51" t="str">
            <v>GROUT</v>
          </cell>
          <cell r="C51" t="str">
            <v>m²</v>
          </cell>
          <cell r="D51" t="str">
            <v>DNER-ES 335/97</v>
          </cell>
          <cell r="E51">
            <v>4037.63</v>
          </cell>
          <cell r="F51">
            <v>1445.47</v>
          </cell>
          <cell r="G51">
            <v>5483.1</v>
          </cell>
          <cell r="H51" t="str">
            <v>OAE</v>
          </cell>
        </row>
        <row r="52">
          <cell r="A52" t="str">
            <v>06.030.01</v>
          </cell>
          <cell r="B52" t="str">
            <v>BARREIRA DE SEGURANÇA DUPLA - DNER PRO 176/86</v>
          </cell>
          <cell r="C52" t="str">
            <v>m</v>
          </cell>
          <cell r="D52" t="str">
            <v>DNER-OAE-335/97</v>
          </cell>
          <cell r="E52">
            <v>101.49</v>
          </cell>
          <cell r="F52">
            <v>36.33</v>
          </cell>
          <cell r="G52">
            <v>137.82</v>
          </cell>
          <cell r="H52" t="str">
            <v>OAE</v>
          </cell>
        </row>
        <row r="53">
          <cell r="A53" t="str">
            <v>DRENAGEM</v>
          </cell>
        </row>
        <row r="54">
          <cell r="A54" t="str">
            <v>03.940.01</v>
          </cell>
          <cell r="B54" t="str">
            <v>REATERRO E COMPACTAÇÃO MANUAL DE BUEIROS</v>
          </cell>
          <cell r="C54" t="str">
            <v>m³</v>
          </cell>
          <cell r="D54" t="str">
            <v>DNER-ES 282/97</v>
          </cell>
          <cell r="E54">
            <v>2.9</v>
          </cell>
          <cell r="F54">
            <v>1.04</v>
          </cell>
          <cell r="G54">
            <v>3.94</v>
          </cell>
          <cell r="H54" t="str">
            <v>Drenagem</v>
          </cell>
        </row>
        <row r="55">
          <cell r="A55" t="str">
            <v>04.000.00</v>
          </cell>
          <cell r="B55" t="str">
            <v>ESCAVAÇÃO MANUAL EM MATERIAL DE 1ª CATEGORIA</v>
          </cell>
          <cell r="C55" t="str">
            <v>m³</v>
          </cell>
          <cell r="D55" t="str">
            <v>DNER-ES 280/97</v>
          </cell>
          <cell r="E55">
            <v>11.17</v>
          </cell>
          <cell r="F55">
            <v>4</v>
          </cell>
          <cell r="G55">
            <v>15.17</v>
          </cell>
          <cell r="H55" t="str">
            <v>Drenagem</v>
          </cell>
        </row>
        <row r="56">
          <cell r="A56" t="str">
            <v>04.001.00</v>
          </cell>
          <cell r="B56" t="str">
            <v>ESCAVAÇÃO MECÂNICA EM MAT. 1ª CATEGORIA</v>
          </cell>
          <cell r="C56" t="str">
            <v>m³</v>
          </cell>
          <cell r="D56" t="str">
            <v>DNER-ES 280/97</v>
          </cell>
          <cell r="E56">
            <v>1.45</v>
          </cell>
          <cell r="F56">
            <v>0.52</v>
          </cell>
          <cell r="G56">
            <v>1.97</v>
          </cell>
          <cell r="H56" t="str">
            <v>Drenagem</v>
          </cell>
        </row>
        <row r="57">
          <cell r="A57" t="str">
            <v>04.400.02</v>
          </cell>
          <cell r="B57" t="str">
            <v>VALETA DE PROT. DE CORTES C/ REVEST. VEG. - VPC 02</v>
          </cell>
          <cell r="C57" t="str">
            <v>m</v>
          </cell>
          <cell r="D57" t="str">
            <v>DNER-ES 288/97</v>
          </cell>
          <cell r="E57">
            <v>15.059999999999999</v>
          </cell>
          <cell r="F57">
            <v>5.39</v>
          </cell>
          <cell r="G57">
            <v>20.45</v>
          </cell>
          <cell r="H57" t="str">
            <v>Drenagem</v>
          </cell>
        </row>
        <row r="58">
          <cell r="A58" t="str">
            <v>04.400.04</v>
          </cell>
          <cell r="B58" t="str">
            <v>VALETA DE PROT. DE CORTES C/ REVEST. CONCR. - VPC 04</v>
          </cell>
          <cell r="C58" t="str">
            <v>m</v>
          </cell>
          <cell r="D58" t="str">
            <v>DNER-ES 288/97</v>
          </cell>
          <cell r="E58">
            <v>27.739999999999995</v>
          </cell>
          <cell r="F58">
            <v>9.93</v>
          </cell>
          <cell r="G58">
            <v>37.669999999999995</v>
          </cell>
          <cell r="H58" t="str">
            <v>Drenagem</v>
          </cell>
        </row>
        <row r="59">
          <cell r="A59" t="str">
            <v>04.401.02</v>
          </cell>
          <cell r="B59" t="str">
            <v>VALETA DE PROT. DE CORTES C/ REVEST. VEG. - VPA 02</v>
          </cell>
          <cell r="C59" t="str">
            <v>m</v>
          </cell>
          <cell r="D59" t="str">
            <v>DNER-ES 288/97</v>
          </cell>
          <cell r="E59">
            <v>15.76</v>
          </cell>
          <cell r="F59">
            <v>5.64</v>
          </cell>
          <cell r="G59">
            <v>21.4</v>
          </cell>
          <cell r="H59" t="str">
            <v>Drenagem</v>
          </cell>
        </row>
        <row r="60">
          <cell r="A60" t="str">
            <v>04.401.04</v>
          </cell>
          <cell r="B60" t="str">
            <v>VALETA DE PROT. DE CORTES C/ REVEST. CONCR. - VPA 04</v>
          </cell>
          <cell r="C60" t="str">
            <v>m</v>
          </cell>
          <cell r="D60" t="str">
            <v>DNER-ES 288/97</v>
          </cell>
          <cell r="E60">
            <v>26.939999999999998</v>
          </cell>
          <cell r="F60">
            <v>9.64</v>
          </cell>
          <cell r="G60">
            <v>36.58</v>
          </cell>
          <cell r="H60" t="str">
            <v>Drenagem</v>
          </cell>
        </row>
        <row r="61">
          <cell r="A61" t="str">
            <v>04.500.02</v>
          </cell>
          <cell r="B61" t="str">
            <v>DRENO LONGITUDINAL PROF. P/CORTE EM SOLO - DPS 02</v>
          </cell>
          <cell r="C61" t="str">
            <v>m</v>
          </cell>
          <cell r="D61" t="str">
            <v>DNER-ES 292/97</v>
          </cell>
          <cell r="E61">
            <v>32.58</v>
          </cell>
          <cell r="F61">
            <v>11.66</v>
          </cell>
          <cell r="G61">
            <v>44.239999999999995</v>
          </cell>
          <cell r="H61" t="str">
            <v>Drenagem</v>
          </cell>
        </row>
        <row r="62">
          <cell r="A62" t="str">
            <v>04.500.07</v>
          </cell>
          <cell r="B62" t="str">
            <v>DRENO LONGITUDINAL PROF. P/CORTE EM SOLO - DPS 07</v>
          </cell>
          <cell r="C62" t="str">
            <v>m</v>
          </cell>
          <cell r="D62" t="str">
            <v>DNER-ES 292/97</v>
          </cell>
          <cell r="E62">
            <v>63.339999999999996</v>
          </cell>
          <cell r="F62">
            <v>22.68</v>
          </cell>
          <cell r="G62">
            <v>86.02</v>
          </cell>
          <cell r="H62" t="str">
            <v>Drenagem</v>
          </cell>
        </row>
        <row r="63">
          <cell r="A63" t="str">
            <v>04.501.02</v>
          </cell>
          <cell r="B63" t="str">
            <v>DRENO LONGITUDINAL PROF. P/CORTE EM SOLO - DPR 02</v>
          </cell>
          <cell r="C63" t="str">
            <v>m</v>
          </cell>
          <cell r="D63" t="str">
            <v>DNER-ES 292/97</v>
          </cell>
          <cell r="E63">
            <v>26.15</v>
          </cell>
          <cell r="F63">
            <v>9.36</v>
          </cell>
          <cell r="G63">
            <v>35.51</v>
          </cell>
          <cell r="H63" t="str">
            <v>Drenagem</v>
          </cell>
        </row>
        <row r="64">
          <cell r="A64" t="str">
            <v>04.502.02</v>
          </cell>
          <cell r="B64" t="str">
            <v>BOCA DE SAÍDA P/DRENO LONGITUDINAL PROF. BSD 02</v>
          </cell>
          <cell r="C64" t="str">
            <v>m</v>
          </cell>
          <cell r="D64" t="str">
            <v>DNER-ES 292/97</v>
          </cell>
          <cell r="E64">
            <v>52.09</v>
          </cell>
          <cell r="F64">
            <v>18.649999999999999</v>
          </cell>
          <cell r="G64">
            <v>70.740000000000009</v>
          </cell>
          <cell r="H64" t="str">
            <v>Drenagem</v>
          </cell>
        </row>
        <row r="65">
          <cell r="A65" t="str">
            <v>04.900.02</v>
          </cell>
          <cell r="B65" t="str">
            <v>SARJETA TRIANGULAR DE CONCRETO - STC 02</v>
          </cell>
          <cell r="C65" t="str">
            <v>m</v>
          </cell>
          <cell r="D65" t="str">
            <v>DNER-ES 288/97</v>
          </cell>
          <cell r="E65">
            <v>18.75</v>
          </cell>
          <cell r="F65">
            <v>6.71</v>
          </cell>
          <cell r="G65">
            <v>25.46</v>
          </cell>
          <cell r="H65" t="str">
            <v>Drenagem</v>
          </cell>
        </row>
        <row r="66">
          <cell r="A66" t="str">
            <v>04.900.03</v>
          </cell>
          <cell r="B66" t="str">
            <v>SARJETA TRIANGULAR DE CONCRETO - STC 03</v>
          </cell>
          <cell r="C66" t="str">
            <v>m</v>
          </cell>
          <cell r="D66" t="str">
            <v>DNER-ES 288/97</v>
          </cell>
          <cell r="E66">
            <v>16.440000000000001</v>
          </cell>
          <cell r="F66">
            <v>5.89</v>
          </cell>
          <cell r="G66">
            <v>22.330000000000002</v>
          </cell>
          <cell r="H66" t="str">
            <v>Drenagem</v>
          </cell>
        </row>
        <row r="67">
          <cell r="A67" t="str">
            <v>04.900.04</v>
          </cell>
          <cell r="B67" t="str">
            <v>SARJETA TRIANGULAR DE CONCRETO - STC 04</v>
          </cell>
          <cell r="C67" t="str">
            <v>m</v>
          </cell>
          <cell r="D67" t="str">
            <v>DNER-ES 288/97</v>
          </cell>
          <cell r="E67">
            <v>13.419999999999996</v>
          </cell>
          <cell r="F67">
            <v>4.8</v>
          </cell>
          <cell r="G67">
            <v>18.219999999999995</v>
          </cell>
          <cell r="H67" t="str">
            <v>Drenagem</v>
          </cell>
        </row>
        <row r="68">
          <cell r="A68" t="str">
            <v>04.910.01</v>
          </cell>
          <cell r="B68" t="str">
            <v>MEIO-FIO DE CONCRETO - MFC 01</v>
          </cell>
          <cell r="C68" t="str">
            <v>m</v>
          </cell>
          <cell r="D68" t="str">
            <v>DNER-ES 290/97</v>
          </cell>
          <cell r="E68">
            <v>23.24</v>
          </cell>
          <cell r="F68">
            <v>8.32</v>
          </cell>
          <cell r="G68">
            <v>31.56</v>
          </cell>
          <cell r="H68" t="str">
            <v>Drenagem</v>
          </cell>
        </row>
        <row r="69">
          <cell r="A69" t="str">
            <v>04.910.05</v>
          </cell>
          <cell r="B69" t="str">
            <v>MEIO-FIO DE CONCRETO - MFC 05</v>
          </cell>
          <cell r="C69" t="str">
            <v>m</v>
          </cell>
          <cell r="D69" t="str">
            <v>DNER-ES 290/97</v>
          </cell>
          <cell r="E69">
            <v>13.26</v>
          </cell>
          <cell r="F69">
            <v>4.75</v>
          </cell>
          <cell r="G69">
            <v>18.009999999999998</v>
          </cell>
          <cell r="H69" t="str">
            <v>Drenagem</v>
          </cell>
        </row>
        <row r="70">
          <cell r="A70" t="str">
            <v>04.940.02</v>
          </cell>
          <cell r="B70" t="str">
            <v>DESCIDA D'ÁGUA TIPO RAP. - CANAL RET. ARM. - DAR 02</v>
          </cell>
          <cell r="C70" t="str">
            <v>m</v>
          </cell>
          <cell r="D70" t="str">
            <v>DNER-ES-291/97</v>
          </cell>
          <cell r="E70">
            <v>31.25</v>
          </cell>
          <cell r="F70">
            <v>11.19</v>
          </cell>
          <cell r="G70">
            <v>42.44</v>
          </cell>
          <cell r="H70" t="str">
            <v>Drenagem</v>
          </cell>
        </row>
        <row r="71">
          <cell r="A71" t="str">
            <v>04.940.03</v>
          </cell>
          <cell r="B71" t="str">
            <v>DESCIDA D'ÁGUA TIPO RAP. - CANAL RET. ARM. - DAR 03</v>
          </cell>
          <cell r="C71" t="str">
            <v>m</v>
          </cell>
          <cell r="D71" t="str">
            <v>DNER-ES-291/97</v>
          </cell>
          <cell r="E71">
            <v>39.39</v>
          </cell>
          <cell r="F71">
            <v>14.1</v>
          </cell>
          <cell r="G71">
            <v>53.49</v>
          </cell>
          <cell r="H71" t="str">
            <v>Drenagem</v>
          </cell>
        </row>
        <row r="72">
          <cell r="A72" t="str">
            <v>04.941.01</v>
          </cell>
          <cell r="B72" t="str">
            <v>DESCIDA D'ÁGUA TIPO RAP. - CANAL RET. ARM. - DAD 01</v>
          </cell>
          <cell r="C72" t="str">
            <v>m</v>
          </cell>
          <cell r="D72" t="str">
            <v>DNER-ES-291/97</v>
          </cell>
          <cell r="E72">
            <v>39.839999999999996</v>
          </cell>
          <cell r="F72">
            <v>14.26</v>
          </cell>
          <cell r="G72">
            <v>54.099999999999994</v>
          </cell>
          <cell r="H72" t="str">
            <v>Drenagem</v>
          </cell>
        </row>
        <row r="73">
          <cell r="A73" t="str">
            <v>04.941.02</v>
          </cell>
          <cell r="B73" t="str">
            <v>DESCIDA D'ÁGUA TIPO RAP. - CANAL RET. ARM. - DAD 02</v>
          </cell>
          <cell r="C73" t="str">
            <v>m</v>
          </cell>
          <cell r="D73" t="str">
            <v>DNER-ES-291/97</v>
          </cell>
          <cell r="E73">
            <v>50.64</v>
          </cell>
          <cell r="F73">
            <v>18.13</v>
          </cell>
          <cell r="G73">
            <v>68.77</v>
          </cell>
          <cell r="H73" t="str">
            <v>Drenagem</v>
          </cell>
        </row>
        <row r="74">
          <cell r="A74" t="str">
            <v>04.941.08</v>
          </cell>
          <cell r="B74" t="str">
            <v>DESCIDA D'ÁGUA TIPO RAP. - CANAL RET. ARM. - DAD 08</v>
          </cell>
          <cell r="C74" t="str">
            <v>m</v>
          </cell>
          <cell r="D74" t="str">
            <v>DNER-ES-291/97</v>
          </cell>
          <cell r="E74">
            <v>185.12999999999997</v>
          </cell>
          <cell r="F74">
            <v>66.28</v>
          </cell>
          <cell r="G74">
            <v>251.40999999999997</v>
          </cell>
          <cell r="H74" t="str">
            <v>Drenagem</v>
          </cell>
        </row>
        <row r="75">
          <cell r="A75" t="str">
            <v>04.942.01</v>
          </cell>
          <cell r="B75" t="str">
            <v>ENTRADA D'ÁGUA - EDA 01</v>
          </cell>
          <cell r="C75" t="str">
            <v>unid.</v>
          </cell>
          <cell r="D75" t="str">
            <v>DNER-ES-291/97</v>
          </cell>
          <cell r="E75">
            <v>19.73</v>
          </cell>
          <cell r="F75">
            <v>7.06</v>
          </cell>
          <cell r="G75">
            <v>26.79</v>
          </cell>
          <cell r="H75" t="str">
            <v>Drenagem</v>
          </cell>
        </row>
        <row r="76">
          <cell r="A76" t="str">
            <v>04.942.02</v>
          </cell>
          <cell r="B76" t="str">
            <v>ENTRADA D'ÁGUA - EDA 02</v>
          </cell>
          <cell r="C76" t="str">
            <v>unid.</v>
          </cell>
          <cell r="D76" t="str">
            <v>DNER-ES-291/97</v>
          </cell>
          <cell r="E76">
            <v>24.37</v>
          </cell>
          <cell r="F76">
            <v>8.7200000000000006</v>
          </cell>
          <cell r="G76">
            <v>33.090000000000003</v>
          </cell>
          <cell r="H76" t="str">
            <v>Drenagem</v>
          </cell>
        </row>
        <row r="77">
          <cell r="A77" t="str">
            <v>04.950.01</v>
          </cell>
          <cell r="B77" t="str">
            <v>DISSIPADOR DE ENERGIA - DES 01</v>
          </cell>
          <cell r="C77" t="str">
            <v>unid.</v>
          </cell>
          <cell r="D77" t="str">
            <v>DNER-ES 283/97</v>
          </cell>
          <cell r="E77">
            <v>75.260000000000005</v>
          </cell>
          <cell r="F77">
            <v>26.94</v>
          </cell>
          <cell r="G77">
            <v>102.2</v>
          </cell>
          <cell r="H77" t="str">
            <v>Drenagem</v>
          </cell>
        </row>
        <row r="78">
          <cell r="A78" t="str">
            <v>04.950.21</v>
          </cell>
          <cell r="B78" t="str">
            <v>DISSIPADOR DE ENERGIA - DEB 01</v>
          </cell>
          <cell r="C78" t="str">
            <v>unid.</v>
          </cell>
          <cell r="D78" t="str">
            <v>DNER-ES 283/97</v>
          </cell>
          <cell r="E78">
            <v>97.81</v>
          </cell>
          <cell r="F78">
            <v>35.020000000000003</v>
          </cell>
          <cell r="G78">
            <v>132.83000000000001</v>
          </cell>
          <cell r="H78" t="str">
            <v>Drenagem</v>
          </cell>
        </row>
        <row r="79">
          <cell r="A79" t="str">
            <v>04.950.24</v>
          </cell>
          <cell r="B79" t="str">
            <v>DISSIPADOR DE ENERGIA - DEB 04</v>
          </cell>
          <cell r="C79" t="str">
            <v>unid.</v>
          </cell>
          <cell r="D79" t="str">
            <v>DNER-ES 283/97</v>
          </cell>
          <cell r="E79">
            <v>747</v>
          </cell>
          <cell r="F79">
            <v>267.43</v>
          </cell>
          <cell r="G79">
            <v>1014.4300000000001</v>
          </cell>
          <cell r="H79" t="str">
            <v>Drenagem</v>
          </cell>
        </row>
        <row r="80">
          <cell r="A80" t="str">
            <v>04.950.51</v>
          </cell>
          <cell r="B80" t="str">
            <v>DISSIPADOR DE ENERGIA - DED 01</v>
          </cell>
          <cell r="C80" t="str">
            <v>unid.</v>
          </cell>
          <cell r="D80" t="str">
            <v>DNER-ES 283/97</v>
          </cell>
          <cell r="E80">
            <v>97.839999999999989</v>
          </cell>
          <cell r="F80">
            <v>35.03</v>
          </cell>
          <cell r="G80">
            <v>132.87</v>
          </cell>
          <cell r="H80" t="str">
            <v>Drenagem</v>
          </cell>
        </row>
        <row r="81">
          <cell r="A81" t="str">
            <v>OBRAS DE ARTE CORRENTE</v>
          </cell>
        </row>
        <row r="82">
          <cell r="A82" t="str">
            <v>04.100.03</v>
          </cell>
          <cell r="B82" t="str">
            <v>CORPO BUEIRO SIMPLES TUBULAR DE CONCRETO D=1,00 M</v>
          </cell>
          <cell r="C82" t="str">
            <v>m</v>
          </cell>
          <cell r="D82" t="str">
            <v>DNER-ES-284/97</v>
          </cell>
          <cell r="E82">
            <v>308.68</v>
          </cell>
          <cell r="F82">
            <v>110.51</v>
          </cell>
          <cell r="G82">
            <v>419.19</v>
          </cell>
          <cell r="H82" t="str">
            <v>OAC</v>
          </cell>
        </row>
        <row r="83">
          <cell r="A83" t="str">
            <v>04.101.03</v>
          </cell>
          <cell r="B83" t="str">
            <v>BOCA BUEIRO SIMPLES SIMP. TUB. DE CONC. D=1,00 M NORMAL</v>
          </cell>
          <cell r="C83" t="str">
            <v>m</v>
          </cell>
          <cell r="D83" t="str">
            <v>DNER-ES-284/97</v>
          </cell>
          <cell r="E83">
            <v>846.96</v>
          </cell>
          <cell r="F83">
            <v>303.20999999999998</v>
          </cell>
          <cell r="G83">
            <v>1150.17</v>
          </cell>
          <cell r="H83" t="str">
            <v>OAC</v>
          </cell>
        </row>
        <row r="84">
          <cell r="A84" t="str">
            <v>04.200.07</v>
          </cell>
          <cell r="B84" t="str">
            <v>CORPO DE BSCC 2,5 x 2,50 M ALT. 1,00 a 2,50 M</v>
          </cell>
          <cell r="C84" t="str">
            <v>m</v>
          </cell>
          <cell r="D84" t="str">
            <v>DNER-ES-286/97</v>
          </cell>
          <cell r="E84">
            <v>837.61000000000013</v>
          </cell>
          <cell r="F84">
            <v>299.86</v>
          </cell>
          <cell r="G84">
            <v>1137.4700000000003</v>
          </cell>
          <cell r="H84" t="str">
            <v>OAC</v>
          </cell>
        </row>
        <row r="85">
          <cell r="A85" t="str">
            <v>04.200.12</v>
          </cell>
          <cell r="B85" t="str">
            <v>CORPO DE BSCC 3,00 x 3,00 m ALT. 2,50 a 5,00 M</v>
          </cell>
          <cell r="C85" t="str">
            <v>m</v>
          </cell>
          <cell r="D85" t="str">
            <v>DNER-ES-286/97</v>
          </cell>
          <cell r="E85">
            <v>1403.6200000000001</v>
          </cell>
          <cell r="F85">
            <v>502.5</v>
          </cell>
          <cell r="G85">
            <v>1906.1200000000001</v>
          </cell>
          <cell r="H85" t="str">
            <v>OAC</v>
          </cell>
        </row>
        <row r="86">
          <cell r="A86" t="str">
            <v>04.200.20</v>
          </cell>
          <cell r="B86" t="str">
            <v>CORPO DE BSCC 3,00 x 3,00 M ALT. 7,50 a 10,00 M</v>
          </cell>
          <cell r="C86" t="str">
            <v>m</v>
          </cell>
          <cell r="D86" t="str">
            <v>DNER-ES-286/97</v>
          </cell>
          <cell r="E86">
            <v>1685.22</v>
          </cell>
          <cell r="F86">
            <v>603.30999999999995</v>
          </cell>
          <cell r="G86">
            <v>2288.5299999999997</v>
          </cell>
          <cell r="H86" t="str">
            <v>OAC</v>
          </cell>
        </row>
        <row r="87">
          <cell r="A87" t="str">
            <v>04.200.24</v>
          </cell>
          <cell r="B87" t="str">
            <v>CORPO DE BSCC 3,00 x 3,00 M ALT. 10,00 a 12,50 M</v>
          </cell>
          <cell r="C87" t="str">
            <v>m</v>
          </cell>
          <cell r="D87" t="str">
            <v>DNER-ES-286/97</v>
          </cell>
          <cell r="E87">
            <v>1782.7500000000002</v>
          </cell>
          <cell r="F87">
            <v>638.22</v>
          </cell>
          <cell r="G87">
            <v>2420.9700000000003</v>
          </cell>
          <cell r="H87" t="str">
            <v>OAC</v>
          </cell>
        </row>
        <row r="88">
          <cell r="A88" t="str">
            <v>04.200.26</v>
          </cell>
          <cell r="B88" t="str">
            <v>CORPO DE BSCC 2,00 x 2,00 M ALT. 12,50 a 15,00 M</v>
          </cell>
          <cell r="C88" t="str">
            <v>m</v>
          </cell>
          <cell r="D88" t="str">
            <v>DNER-ES-286/97</v>
          </cell>
          <cell r="E88">
            <v>936.76</v>
          </cell>
          <cell r="F88">
            <v>335.36</v>
          </cell>
          <cell r="G88">
            <v>1272.1199999999999</v>
          </cell>
          <cell r="H88" t="str">
            <v>OAC</v>
          </cell>
        </row>
        <row r="89">
          <cell r="A89" t="str">
            <v>04.200.27</v>
          </cell>
          <cell r="B89" t="str">
            <v>CORPO DE BSCC 2,5 x 2,50 M ALT. 12,50 a 15,00 M</v>
          </cell>
          <cell r="C89" t="str">
            <v>m</v>
          </cell>
          <cell r="D89" t="str">
            <v>DNER-ES-286/97</v>
          </cell>
          <cell r="E89">
            <v>1478.06</v>
          </cell>
          <cell r="F89">
            <v>529.15</v>
          </cell>
          <cell r="G89">
            <v>2007.21</v>
          </cell>
          <cell r="H89" t="str">
            <v>OAC</v>
          </cell>
        </row>
        <row r="90">
          <cell r="A90" t="str">
            <v>04.201.02</v>
          </cell>
          <cell r="B90" t="str">
            <v>BOCA DE BSCC 2,00 x 2,00 M NORMAL</v>
          </cell>
          <cell r="C90" t="str">
            <v>unid.</v>
          </cell>
          <cell r="D90" t="str">
            <v>DNER-ES-286/97</v>
          </cell>
          <cell r="E90">
            <v>4338.92</v>
          </cell>
          <cell r="F90">
            <v>1553.33</v>
          </cell>
          <cell r="G90">
            <v>5892.25</v>
          </cell>
          <cell r="H90" t="str">
            <v>OAC</v>
          </cell>
        </row>
        <row r="91">
          <cell r="A91" t="str">
            <v>04.201.03</v>
          </cell>
          <cell r="B91" t="str">
            <v>BOCA DE BSCC 2,50 x 2,50 M NORMAL</v>
          </cell>
          <cell r="C91" t="str">
            <v>unid.</v>
          </cell>
          <cell r="D91" t="str">
            <v>DNER-ES-286/97</v>
          </cell>
          <cell r="E91">
            <v>5863.87</v>
          </cell>
          <cell r="F91">
            <v>2099.27</v>
          </cell>
          <cell r="G91">
            <v>7963.1399999999994</v>
          </cell>
          <cell r="H91" t="str">
            <v>OAC</v>
          </cell>
        </row>
        <row r="92">
          <cell r="A92" t="str">
            <v>04.201.04</v>
          </cell>
          <cell r="B92" t="str">
            <v>BOCA DE BSCC 3,00 x 3,00 M NORMAL</v>
          </cell>
          <cell r="C92" t="str">
            <v>unid.</v>
          </cell>
          <cell r="D92" t="str">
            <v>DNER-ES-286/97</v>
          </cell>
          <cell r="E92">
            <v>8305.1099999999988</v>
          </cell>
          <cell r="F92">
            <v>2973.23</v>
          </cell>
          <cell r="G92">
            <v>11278.339999999998</v>
          </cell>
          <cell r="H92" t="str">
            <v>OAC</v>
          </cell>
        </row>
        <row r="93">
          <cell r="A93" t="str">
            <v>04.210.23</v>
          </cell>
          <cell r="B93" t="str">
            <v>CORPO DE BDCC 2,50 x 2,50 M ALT. 10,00 a 12,50 M</v>
          </cell>
          <cell r="C93" t="str">
            <v>m</v>
          </cell>
          <cell r="D93" t="str">
            <v>DNER-ES-286/97</v>
          </cell>
          <cell r="E93">
            <v>1993.81</v>
          </cell>
          <cell r="F93">
            <v>713.78</v>
          </cell>
          <cell r="G93">
            <v>2707.59</v>
          </cell>
          <cell r="H93" t="str">
            <v>OAC</v>
          </cell>
        </row>
        <row r="94">
          <cell r="A94" t="str">
            <v>04.211.03</v>
          </cell>
          <cell r="B94" t="str">
            <v>BOCA DE BSCC 2,50 x 2,50 M NORMAL</v>
          </cell>
          <cell r="C94" t="str">
            <v>unid.</v>
          </cell>
          <cell r="D94" t="str">
            <v>DNER-ES-286/97</v>
          </cell>
          <cell r="E94">
            <v>7007.13</v>
          </cell>
          <cell r="F94">
            <v>2508.5500000000002</v>
          </cell>
          <cell r="G94">
            <v>9515.68</v>
          </cell>
          <cell r="H94" t="str">
            <v>OAC</v>
          </cell>
        </row>
        <row r="95">
          <cell r="A95" t="str">
            <v>04.220.09</v>
          </cell>
          <cell r="B95" t="str">
            <v>CORPO DE BTCC 1,50 x 1,50 M ALT. 2,50 a 5,00 M</v>
          </cell>
          <cell r="C95" t="str">
            <v>m</v>
          </cell>
          <cell r="D95" t="str">
            <v>DNER-ES-286/97</v>
          </cell>
          <cell r="E95">
            <v>1047.06</v>
          </cell>
          <cell r="F95">
            <v>374.85</v>
          </cell>
          <cell r="G95">
            <v>1421.9099999999999</v>
          </cell>
          <cell r="H95" t="str">
            <v>OAC</v>
          </cell>
        </row>
        <row r="96">
          <cell r="A96" t="str">
            <v>04.220.11</v>
          </cell>
          <cell r="B96" t="str">
            <v>CORPO DE BTCC 2,50 x 2,50 M ALT. 2,50 a 5,00 M</v>
          </cell>
          <cell r="C96" t="str">
            <v>m</v>
          </cell>
          <cell r="D96" t="str">
            <v>DNER-ES-286/97</v>
          </cell>
          <cell r="E96">
            <v>2132.37</v>
          </cell>
          <cell r="F96">
            <v>763.39</v>
          </cell>
          <cell r="G96">
            <v>2895.7599999999998</v>
          </cell>
          <cell r="H96" t="str">
            <v>OAC</v>
          </cell>
        </row>
        <row r="97">
          <cell r="A97" t="str">
            <v>04.220.20</v>
          </cell>
          <cell r="B97" t="str">
            <v>CORPO DE BTCC 3,00 x 3,00 M ALT. 7,50 a 10,00 M</v>
          </cell>
          <cell r="C97" t="str">
            <v>m</v>
          </cell>
          <cell r="D97" t="str">
            <v>DNER-ES-286/97</v>
          </cell>
          <cell r="E97">
            <v>3681.4599999999996</v>
          </cell>
          <cell r="F97">
            <v>1317.96</v>
          </cell>
          <cell r="G97">
            <v>4999.42</v>
          </cell>
          <cell r="H97" t="str">
            <v>OAC</v>
          </cell>
        </row>
        <row r="98">
          <cell r="A98" t="str">
            <v>04.220.28</v>
          </cell>
          <cell r="B98" t="str">
            <v>CORPO DE BTCC 3,00 x 3,00 M ALT. 12,50 a 15,00 M</v>
          </cell>
          <cell r="C98" t="str">
            <v>m</v>
          </cell>
          <cell r="D98" t="str">
            <v>DNER-ES-286/97</v>
          </cell>
          <cell r="E98">
            <v>4085.29</v>
          </cell>
          <cell r="F98">
            <v>1462.53</v>
          </cell>
          <cell r="G98">
            <v>5547.82</v>
          </cell>
          <cell r="H98" t="str">
            <v>OAC</v>
          </cell>
        </row>
        <row r="99">
          <cell r="A99" t="str">
            <v>04.221.01</v>
          </cell>
          <cell r="B99" t="str">
            <v>BOCA DE BSCC 1,50 x 1,50 M NORMAL</v>
          </cell>
          <cell r="C99" t="str">
            <v>unid.</v>
          </cell>
          <cell r="D99" t="str">
            <v>DNER-ES-286/97</v>
          </cell>
          <cell r="E99">
            <v>4032.1099999999997</v>
          </cell>
          <cell r="F99">
            <v>1443.5</v>
          </cell>
          <cell r="G99">
            <v>5475.61</v>
          </cell>
          <cell r="H99" t="str">
            <v>OAC</v>
          </cell>
        </row>
        <row r="100">
          <cell r="A100" t="str">
            <v>04.221.03</v>
          </cell>
          <cell r="B100" t="str">
            <v>BOCA DE BSCC 2,50 x 2,50 M NORMAL</v>
          </cell>
          <cell r="C100" t="str">
            <v>unid.</v>
          </cell>
          <cell r="D100" t="str">
            <v>DNER-ES-286/97</v>
          </cell>
          <cell r="E100">
            <v>8611.75</v>
          </cell>
          <cell r="F100">
            <v>3083.01</v>
          </cell>
          <cell r="G100">
            <v>11694.76</v>
          </cell>
          <cell r="H100" t="str">
            <v>OAC</v>
          </cell>
        </row>
        <row r="101">
          <cell r="A101" t="str">
            <v>04.221.04</v>
          </cell>
          <cell r="B101" t="str">
            <v>BOCA DE BSCC 3,00 x 3,00 M NORMAL</v>
          </cell>
          <cell r="C101" t="str">
            <v>unid.</v>
          </cell>
          <cell r="D101" t="str">
            <v>DNER-ES-286/97</v>
          </cell>
          <cell r="E101">
            <v>12159.140000000001</v>
          </cell>
          <cell r="F101">
            <v>4352.97</v>
          </cell>
          <cell r="G101">
            <v>16512.11</v>
          </cell>
          <cell r="H101" t="str">
            <v>OAC</v>
          </cell>
        </row>
        <row r="102">
          <cell r="A102" t="str">
            <v>04.930.03</v>
          </cell>
          <cell r="B102" t="str">
            <v>CAIXA COLETORA DE SARJETA - CCS 03</v>
          </cell>
          <cell r="C102" t="str">
            <v>unid.</v>
          </cell>
          <cell r="D102" t="str">
            <v>DNER-ES-287/97</v>
          </cell>
          <cell r="E102">
            <v>546.06999999999994</v>
          </cell>
          <cell r="F102">
            <v>195.49</v>
          </cell>
          <cell r="G102">
            <v>741.56</v>
          </cell>
          <cell r="H102" t="str">
            <v>OAC</v>
          </cell>
        </row>
        <row r="103">
          <cell r="A103" t="str">
            <v>04.931.03</v>
          </cell>
          <cell r="B103" t="str">
            <v>CAIXA COLETORA DE TALVEGUE - CCT 03</v>
          </cell>
          <cell r="C103" t="str">
            <v>unid.</v>
          </cell>
          <cell r="D103" t="str">
            <v>DNER-ES-287/97</v>
          </cell>
          <cell r="E103">
            <v>557.82999999999993</v>
          </cell>
          <cell r="F103">
            <v>199.7</v>
          </cell>
          <cell r="G103">
            <v>757.53</v>
          </cell>
          <cell r="H103" t="str">
            <v>OAC</v>
          </cell>
        </row>
        <row r="104">
          <cell r="A104" t="str">
            <v>OBRAS COMPLEMENTARES</v>
          </cell>
        </row>
        <row r="105">
          <cell r="A105" t="str">
            <v>05.300.02</v>
          </cell>
          <cell r="B105" t="str">
            <v>ENROCAMENTO DE PEDRA JOGADA</v>
          </cell>
          <cell r="C105" t="str">
            <v>m³</v>
          </cell>
          <cell r="D105" t="str">
            <v>DNER-ES-292/97</v>
          </cell>
          <cell r="E105">
            <v>19.340000000000003</v>
          </cell>
          <cell r="F105">
            <v>6.92</v>
          </cell>
          <cell r="G105">
            <v>26.260000000000005</v>
          </cell>
          <cell r="H105" t="str">
            <v>Obras Comp.</v>
          </cell>
        </row>
        <row r="106">
          <cell r="A106" t="str">
            <v>05.301.00</v>
          </cell>
          <cell r="B106" t="str">
            <v>ALVENARIA DE PEDRA ARGAMASSADA</v>
          </cell>
          <cell r="C106" t="str">
            <v>m³</v>
          </cell>
          <cell r="D106" t="str">
            <v>DNER-ES-292/97</v>
          </cell>
          <cell r="E106">
            <v>84.77</v>
          </cell>
          <cell r="F106">
            <v>30.35</v>
          </cell>
          <cell r="G106">
            <v>115.12</v>
          </cell>
          <cell r="H106" t="str">
            <v>Obras Comp.</v>
          </cell>
        </row>
        <row r="107">
          <cell r="A107" t="str">
            <v>05.999.04</v>
          </cell>
          <cell r="B107" t="str">
            <v>MURO DE ARRIMO EM GABIÕES</v>
          </cell>
          <cell r="C107" t="str">
            <v>m³</v>
          </cell>
          <cell r="D107" t="str">
            <v>DNER-ES-343/97</v>
          </cell>
          <cell r="E107">
            <v>87.039999999999992</v>
          </cell>
          <cell r="F107">
            <v>31.16</v>
          </cell>
          <cell r="G107">
            <v>118.19999999999999</v>
          </cell>
          <cell r="H107" t="str">
            <v>Obras Comp.</v>
          </cell>
        </row>
        <row r="108">
          <cell r="A108" t="str">
            <v>06.400.01</v>
          </cell>
          <cell r="B108" t="str">
            <v>CERCA DE ARAME FARPADO COM MOURÃO DE CONCRETO</v>
          </cell>
          <cell r="C108" t="str">
            <v>m</v>
          </cell>
          <cell r="D108" t="str">
            <v>DNER-ES-338/97</v>
          </cell>
          <cell r="E108">
            <v>4.8599999999999994</v>
          </cell>
          <cell r="F108">
            <v>1.74</v>
          </cell>
          <cell r="G108">
            <v>6.6</v>
          </cell>
          <cell r="H108" t="str">
            <v>Obras Comp.</v>
          </cell>
        </row>
        <row r="109">
          <cell r="A109" t="str">
            <v>SINALIZAÇÃO</v>
          </cell>
        </row>
        <row r="110">
          <cell r="A110" t="str">
            <v>06.010.01</v>
          </cell>
          <cell r="B110" t="str">
            <v>DEFENSA SEMI-MALEÁVEL SIMPLES (FORN./IMPL.)</v>
          </cell>
          <cell r="C110" t="str">
            <v>m</v>
          </cell>
          <cell r="D110" t="str">
            <v>DNER-ES-144/97</v>
          </cell>
          <cell r="E110">
            <v>90.28</v>
          </cell>
          <cell r="F110">
            <v>32.32</v>
          </cell>
          <cell r="G110">
            <v>122.6</v>
          </cell>
          <cell r="H110" t="str">
            <v>Sinalização</v>
          </cell>
        </row>
        <row r="111">
          <cell r="A111" t="str">
            <v>06.110.01</v>
          </cell>
          <cell r="B111" t="str">
            <v>PINTURA DE FAIXA COM TERMOPLÁSTICO - 3 ANOS</v>
          </cell>
          <cell r="C111" t="str">
            <v>m²</v>
          </cell>
          <cell r="D111" t="str">
            <v>DNER-ES-339/97</v>
          </cell>
          <cell r="E111">
            <v>14.79</v>
          </cell>
          <cell r="F111">
            <v>5.29</v>
          </cell>
          <cell r="G111">
            <v>20.079999999999998</v>
          </cell>
          <cell r="H111" t="str">
            <v>Sinalização</v>
          </cell>
        </row>
        <row r="112">
          <cell r="A112" t="str">
            <v>06.110.02</v>
          </cell>
          <cell r="B112" t="str">
            <v>PINTURA DE SETAS E ZEBRADOS COM TERMOPLÁSTICO</v>
          </cell>
          <cell r="C112" t="str">
            <v>m²</v>
          </cell>
          <cell r="D112" t="str">
            <v>DNER-ES-339/97</v>
          </cell>
          <cell r="E112">
            <v>18.03</v>
          </cell>
          <cell r="F112">
            <v>6.45</v>
          </cell>
          <cell r="G112">
            <v>24.48</v>
          </cell>
          <cell r="H112" t="str">
            <v>Sinalização</v>
          </cell>
        </row>
        <row r="113">
          <cell r="A113" t="str">
            <v>06.120.01</v>
          </cell>
          <cell r="B113" t="str">
            <v>TACHA REFLETIVA MONODIRECIONAL (FORN./COLOC.)</v>
          </cell>
          <cell r="C113" t="str">
            <v>m²</v>
          </cell>
          <cell r="D113" t="str">
            <v>DNER-ES-339/97</v>
          </cell>
          <cell r="E113">
            <v>7.67</v>
          </cell>
          <cell r="F113">
            <v>2.75</v>
          </cell>
          <cell r="G113">
            <v>10.42</v>
          </cell>
          <cell r="H113" t="str">
            <v>Sinalização</v>
          </cell>
        </row>
        <row r="114">
          <cell r="A114" t="str">
            <v>06.121.01</v>
          </cell>
          <cell r="B114" t="str">
            <v>TACHA REFLETIVA BIDIRECIONAL (FORN./COLOC.)</v>
          </cell>
          <cell r="C114" t="str">
            <v>m²</v>
          </cell>
          <cell r="D114" t="str">
            <v>DNER-ES-339/97</v>
          </cell>
          <cell r="E114">
            <v>8.5400000000000009</v>
          </cell>
          <cell r="F114">
            <v>3.06</v>
          </cell>
          <cell r="G114">
            <v>11.600000000000001</v>
          </cell>
          <cell r="H114" t="str">
            <v>Sinalização</v>
          </cell>
        </row>
        <row r="115">
          <cell r="A115" t="str">
            <v>06.200.02</v>
          </cell>
          <cell r="B115" t="str">
            <v>PLACA DE SINALIZAÇÃO TOTALMENTE REFLETIVA</v>
          </cell>
          <cell r="C115" t="str">
            <v>m²</v>
          </cell>
          <cell r="D115" t="str">
            <v>DNER-ES-340/97</v>
          </cell>
          <cell r="E115">
            <v>136.58000000000001</v>
          </cell>
          <cell r="F115">
            <v>48.9</v>
          </cell>
          <cell r="G115">
            <v>185.48000000000002</v>
          </cell>
          <cell r="H115" t="str">
            <v>Sinalização</v>
          </cell>
        </row>
        <row r="116">
          <cell r="A116" t="str">
            <v>06.230.01</v>
          </cell>
          <cell r="B116" t="str">
            <v>BALIZADOR BIDIRECIONAL</v>
          </cell>
          <cell r="C116" t="str">
            <v>unid.</v>
          </cell>
          <cell r="D116" t="str">
            <v>DNER-ES-340/97</v>
          </cell>
          <cell r="E116">
            <v>7.2</v>
          </cell>
          <cell r="F116">
            <v>2.58</v>
          </cell>
          <cell r="G116">
            <v>9.7800000000000011</v>
          </cell>
          <cell r="H116" t="str">
            <v>Sinalização</v>
          </cell>
        </row>
        <row r="117">
          <cell r="A117" t="str">
            <v>MEIO AMBIENTE</v>
          </cell>
        </row>
        <row r="118">
          <cell r="A118" t="str">
            <v>05.100.00</v>
          </cell>
          <cell r="B118" t="str">
            <v>ENLEIVAMENTO</v>
          </cell>
          <cell r="C118" t="str">
            <v>m²</v>
          </cell>
          <cell r="D118" t="str">
            <v>DNER-ES-341/97</v>
          </cell>
          <cell r="E118">
            <v>1.3599999999999999</v>
          </cell>
          <cell r="F118">
            <v>0.49</v>
          </cell>
          <cell r="G118">
            <v>1.8499999999999999</v>
          </cell>
          <cell r="H118" t="str">
            <v>Obras Comp.</v>
          </cell>
        </row>
        <row r="119">
          <cell r="A119" t="str">
            <v>05.101.00</v>
          </cell>
          <cell r="B119" t="str">
            <v>SEMEADURA MANUAL</v>
          </cell>
          <cell r="C119" t="str">
            <v>m²</v>
          </cell>
          <cell r="D119" t="str">
            <v>DNER-ES-341/97</v>
          </cell>
          <cell r="E119">
            <v>0.51</v>
          </cell>
          <cell r="F119">
            <v>0.18</v>
          </cell>
          <cell r="G119">
            <v>0.69</v>
          </cell>
          <cell r="H119" t="str">
            <v>Obras Comp.</v>
          </cell>
        </row>
        <row r="120">
          <cell r="A120" t="str">
            <v>05.102.00</v>
          </cell>
          <cell r="B120" t="str">
            <v>HIDROSSEMEADURA</v>
          </cell>
          <cell r="C120" t="str">
            <v>m²</v>
          </cell>
          <cell r="D120" t="str">
            <v>DNER-ES-341/97</v>
          </cell>
          <cell r="E120">
            <v>0.28000000000000003</v>
          </cell>
          <cell r="F120">
            <v>0.1</v>
          </cell>
          <cell r="G120">
            <v>0.38</v>
          </cell>
          <cell r="H120" t="str">
            <v>Obras Comp.</v>
          </cell>
        </row>
        <row r="121">
          <cell r="A121" t="str">
            <v>05.999.01</v>
          </cell>
          <cell r="B121" t="str">
            <v>PLANTIO DE ÁRVORES E ARBUSTOS</v>
          </cell>
          <cell r="C121" t="str">
            <v>unid.</v>
          </cell>
          <cell r="D121" t="str">
            <v>CE-PE - 01</v>
          </cell>
          <cell r="E121">
            <v>2.31</v>
          </cell>
          <cell r="F121">
            <v>0.83</v>
          </cell>
          <cell r="G121">
            <v>3.14</v>
          </cell>
          <cell r="H121" t="str">
            <v>Obras Comp.</v>
          </cell>
        </row>
        <row r="122">
          <cell r="A122" t="str">
            <v>05.999.02</v>
          </cell>
          <cell r="B122" t="str">
            <v>CONFORMAÇÃO DE CX. DE EMPRÉSTIMOS, JAZIDAS E BOTA-FORA</v>
          </cell>
          <cell r="C122" t="str">
            <v>m²</v>
          </cell>
          <cell r="D122" t="str">
            <v>DNER-ES-341/97</v>
          </cell>
          <cell r="F122">
            <v>0</v>
          </cell>
          <cell r="G122">
            <v>0</v>
          </cell>
        </row>
        <row r="123">
          <cell r="A123" t="str">
            <v>05.999.02</v>
          </cell>
          <cell r="B123" t="str">
            <v>PLANTIO DE GRAMA EM PLACA</v>
          </cell>
          <cell r="C123" t="str">
            <v>m²</v>
          </cell>
          <cell r="D123" t="str">
            <v>DNER-ES-341/97</v>
          </cell>
          <cell r="F123">
            <v>0</v>
          </cell>
          <cell r="G123">
            <v>0</v>
          </cell>
        </row>
        <row r="124">
          <cell r="A124" t="str">
            <v>05.999.03</v>
          </cell>
          <cell r="B124" t="str">
            <v>RECOMP. VEGETAL DE CAIXA DE EMPRÉSTIMO, JAZIDA E BOTA-FORA</v>
          </cell>
          <cell r="C124" t="str">
            <v>m²</v>
          </cell>
          <cell r="D124" t="str">
            <v>DNER-ES-341/97</v>
          </cell>
          <cell r="F124">
            <v>0</v>
          </cell>
          <cell r="G124">
            <v>0</v>
          </cell>
        </row>
        <row r="125">
          <cell r="A125" t="str">
            <v>COMPOSIÇÕES AUXILIARES</v>
          </cell>
        </row>
        <row r="126">
          <cell r="A126" t="str">
            <v>01.200.01</v>
          </cell>
          <cell r="B126" t="str">
            <v>ESCAVAÇÃO E CARGA DE MATERIAL DE JAZIDA</v>
          </cell>
          <cell r="C126" t="str">
            <v>m³</v>
          </cell>
          <cell r="E126">
            <v>0.97</v>
          </cell>
          <cell r="H126" t="str">
            <v>Custos Básicos</v>
          </cell>
        </row>
        <row r="127">
          <cell r="A127" t="str">
            <v>01.999.01</v>
          </cell>
          <cell r="B127" t="str">
            <v>LIMPEZA SUPERFICIAL DA CAMADA VEGETAL</v>
          </cell>
          <cell r="C127" t="str">
            <v>m²</v>
          </cell>
          <cell r="E127">
            <v>0.06</v>
          </cell>
          <cell r="H127" t="str">
            <v>Custos Básicos</v>
          </cell>
        </row>
        <row r="128">
          <cell r="A128" t="str">
            <v>01.999.02</v>
          </cell>
          <cell r="B128" t="str">
            <v>EXPURGO DE JAZIDA</v>
          </cell>
          <cell r="C128" t="str">
            <v>m³</v>
          </cell>
          <cell r="E128">
            <v>0.66</v>
          </cell>
          <cell r="H128" t="str">
            <v>Custos Básicos</v>
          </cell>
        </row>
        <row r="129">
          <cell r="A129" t="str">
            <v>01.999.03</v>
          </cell>
          <cell r="B129" t="str">
            <v>DESMATAMENTO DE JAZIDA</v>
          </cell>
          <cell r="C129" t="str">
            <v>m³</v>
          </cell>
          <cell r="E129">
            <v>0.05</v>
          </cell>
          <cell r="H129" t="str">
            <v>Custos Básicos</v>
          </cell>
        </row>
        <row r="130">
          <cell r="A130" t="str">
            <v>03.000.02</v>
          </cell>
          <cell r="B130" t="str">
            <v>ESCAVAÇÃO MANUAL DE CAVAS EM MAT. 1ª CATEGORIA</v>
          </cell>
          <cell r="C130" t="str">
            <v>m³</v>
          </cell>
          <cell r="E130">
            <v>12.57</v>
          </cell>
          <cell r="H130" t="str">
            <v>Custos Básicos</v>
          </cell>
        </row>
        <row r="131">
          <cell r="A131" t="str">
            <v>03.300.01</v>
          </cell>
          <cell r="B131" t="str">
            <v>CONCRETO MAGRO</v>
          </cell>
          <cell r="C131" t="str">
            <v>m³</v>
          </cell>
          <cell r="E131">
            <v>146</v>
          </cell>
          <cell r="H131" t="str">
            <v>Custos Básicos</v>
          </cell>
        </row>
        <row r="132">
          <cell r="A132" t="str">
            <v>03.310.03</v>
          </cell>
          <cell r="B132" t="str">
            <v>CONCRETO CICLOPICO FCK = 12 MPA</v>
          </cell>
          <cell r="C132" t="str">
            <v>m³</v>
          </cell>
          <cell r="E132">
            <v>145.64000000000001</v>
          </cell>
          <cell r="H132" t="str">
            <v>Custos Básicos</v>
          </cell>
        </row>
        <row r="133">
          <cell r="A133" t="str">
            <v>03.321.01</v>
          </cell>
          <cell r="B133" t="str">
            <v>CONCRETO FCK=10 MPA</v>
          </cell>
          <cell r="C133" t="str">
            <v>m³</v>
          </cell>
          <cell r="E133">
            <v>163.38</v>
          </cell>
          <cell r="H133" t="str">
            <v>Custos Básicos</v>
          </cell>
        </row>
        <row r="134">
          <cell r="A134" t="str">
            <v>03.325.00</v>
          </cell>
          <cell r="B134" t="str">
            <v>CONCRETO FCK=18 MPA</v>
          </cell>
          <cell r="C134" t="str">
            <v>m³</v>
          </cell>
          <cell r="E134">
            <v>177.85</v>
          </cell>
          <cell r="H134" t="str">
            <v>Custos Básicos</v>
          </cell>
        </row>
        <row r="135">
          <cell r="A135" t="str">
            <v>03.326.00</v>
          </cell>
          <cell r="B135" t="str">
            <v>CONCRETO FCK=20 MPA</v>
          </cell>
          <cell r="C135" t="str">
            <v>m³</v>
          </cell>
          <cell r="E135">
            <v>181.90999999999997</v>
          </cell>
          <cell r="H135" t="str">
            <v>Custos Básicos</v>
          </cell>
        </row>
        <row r="136">
          <cell r="A136" t="str">
            <v>03.329.04</v>
          </cell>
          <cell r="B136" t="str">
            <v>CONCRETO FCK=12  MPA</v>
          </cell>
          <cell r="C136" t="str">
            <v>m³</v>
          </cell>
          <cell r="E136">
            <v>168.03</v>
          </cell>
          <cell r="H136" t="str">
            <v>Custos Básicos</v>
          </cell>
        </row>
        <row r="137">
          <cell r="A137" t="str">
            <v>03.340.00</v>
          </cell>
          <cell r="B137" t="str">
            <v>ARGAMASSA CIMENTO-AREIA 1-3</v>
          </cell>
          <cell r="C137" t="str">
            <v>m³</v>
          </cell>
          <cell r="E137">
            <v>154.82</v>
          </cell>
          <cell r="H137" t="str">
            <v>Custos Básicos</v>
          </cell>
        </row>
        <row r="138">
          <cell r="A138" t="str">
            <v>03.341.00</v>
          </cell>
          <cell r="B138" t="str">
            <v>ARGAMASSA CIMENTO-AREIA 1-4</v>
          </cell>
          <cell r="C138" t="str">
            <v>m³</v>
          </cell>
          <cell r="E138">
            <v>136.55000000000001</v>
          </cell>
          <cell r="H138" t="str">
            <v>Custos Básicos</v>
          </cell>
        </row>
        <row r="139">
          <cell r="A139" t="str">
            <v>03.353.00</v>
          </cell>
          <cell r="B139" t="str">
            <v>FORNECIMENTO, PREPARO E COLOCAÇÃO AÇO CA-50</v>
          </cell>
          <cell r="C139" t="str">
            <v>kg</v>
          </cell>
          <cell r="E139">
            <v>1.65</v>
          </cell>
          <cell r="H139" t="str">
            <v>Custos Básicos</v>
          </cell>
        </row>
        <row r="140">
          <cell r="A140" t="str">
            <v>03.370.00</v>
          </cell>
          <cell r="B140" t="str">
            <v>FORMAS COMUNS DE MADEIRA</v>
          </cell>
          <cell r="C140" t="str">
            <v>m²</v>
          </cell>
          <cell r="E140">
            <v>17.650000000000002</v>
          </cell>
          <cell r="H140" t="str">
            <v>Custos Básicos</v>
          </cell>
        </row>
        <row r="141">
          <cell r="A141" t="str">
            <v>03.371.00</v>
          </cell>
          <cell r="B141" t="str">
            <v>FORMA DE MADEIRA COMPENSADA</v>
          </cell>
          <cell r="C141" t="str">
            <v>m²</v>
          </cell>
          <cell r="E141">
            <v>13.209999999999999</v>
          </cell>
          <cell r="H141" t="str">
            <v>Custos Básicos</v>
          </cell>
        </row>
        <row r="142">
          <cell r="A142" t="str">
            <v>03.940.00</v>
          </cell>
          <cell r="B142" t="str">
            <v>APILOAMENTO MANUAL</v>
          </cell>
          <cell r="C142" t="str">
            <v>m³</v>
          </cell>
          <cell r="E142">
            <v>2.9</v>
          </cell>
          <cell r="H142" t="str">
            <v>Custos Básicos</v>
          </cell>
        </row>
        <row r="143">
          <cell r="A143" t="str">
            <v>04.999.03</v>
          </cell>
          <cell r="B143" t="str">
            <v xml:space="preserve">ESCORAMENTO DE BUEIROS CELULARES                                         </v>
          </cell>
          <cell r="C143" t="str">
            <v>m³</v>
          </cell>
          <cell r="E143">
            <v>7.7600000000000007</v>
          </cell>
          <cell r="H143" t="str">
            <v>Custos Básicos</v>
          </cell>
        </row>
        <row r="144">
          <cell r="A144" t="str">
            <v>04.999.06</v>
          </cell>
          <cell r="B144" t="str">
            <v>SOLO LOCAL / SELO DE ARGILA</v>
          </cell>
          <cell r="C144" t="str">
            <v>m³</v>
          </cell>
          <cell r="E144">
            <v>7.26</v>
          </cell>
          <cell r="H144" t="str">
            <v>Custos Básicos</v>
          </cell>
        </row>
        <row r="145">
          <cell r="A145" t="str">
            <v>04.999.07</v>
          </cell>
          <cell r="B145" t="str">
            <v>LASTRO DE BRITA</v>
          </cell>
          <cell r="C145" t="str">
            <v>m³</v>
          </cell>
          <cell r="E145">
            <v>93.47999999999999</v>
          </cell>
          <cell r="H145" t="str">
            <v>Custos Básicos</v>
          </cell>
        </row>
        <row r="146">
          <cell r="A146" t="str">
            <v>05.000.11</v>
          </cell>
          <cell r="B146" t="str">
            <v>DENTES P/ BUEIROS SIMPLES Ø 1,00 m</v>
          </cell>
          <cell r="C146" t="str">
            <v>unid.</v>
          </cell>
          <cell r="E146">
            <v>38.85</v>
          </cell>
          <cell r="H146" t="str">
            <v>Custos Básicos</v>
          </cell>
        </row>
        <row r="147">
          <cell r="A147" t="str">
            <v>05.301.00</v>
          </cell>
          <cell r="B147" t="str">
            <v>ALVENARIA DE PEDRA ARGAMASSADA</v>
          </cell>
          <cell r="C147" t="str">
            <v>m³</v>
          </cell>
          <cell r="E147">
            <v>84.77</v>
          </cell>
          <cell r="H147" t="str">
            <v>Sinalização</v>
          </cell>
        </row>
        <row r="148">
          <cell r="A148" t="str">
            <v>09.999.01</v>
          </cell>
          <cell r="B148" t="str">
            <v>TORRE DE MADEIRA</v>
          </cell>
          <cell r="C148" t="str">
            <v>unid.</v>
          </cell>
          <cell r="E148">
            <v>69.460000000000008</v>
          </cell>
          <cell r="H148" t="str">
            <v>Custos Básicos</v>
          </cell>
        </row>
        <row r="149">
          <cell r="A149" t="str">
            <v>09.519.01</v>
          </cell>
          <cell r="B149" t="str">
            <v>OBTENÇÃO DE GRAMAS EM PLACAS</v>
          </cell>
          <cell r="C149" t="str">
            <v>m²</v>
          </cell>
          <cell r="E149">
            <v>0.78</v>
          </cell>
          <cell r="H149" t="str">
            <v>Custos Básicos</v>
          </cell>
        </row>
        <row r="150">
          <cell r="A150" t="str">
            <v>09.512.02</v>
          </cell>
          <cell r="B150" t="str">
            <v>TUBO DE CONCRETO POROSO Ø 0,20 m</v>
          </cell>
          <cell r="C150" t="str">
            <v>m</v>
          </cell>
          <cell r="E150">
            <v>4.63</v>
          </cell>
          <cell r="H150" t="str">
            <v>Custos Básicos</v>
          </cell>
        </row>
        <row r="151">
          <cell r="A151" t="str">
            <v>09.512.07</v>
          </cell>
          <cell r="B151" t="str">
            <v>TUBO DE CONCRETO ARMADO Ø 1,00 m</v>
          </cell>
          <cell r="C151" t="str">
            <v>m</v>
          </cell>
          <cell r="E151">
            <v>180.84</v>
          </cell>
          <cell r="H151" t="str">
            <v>Custos Básicos</v>
          </cell>
        </row>
        <row r="152">
          <cell r="A152" t="str">
            <v>09.517.06</v>
          </cell>
          <cell r="B152" t="str">
            <v>RACHÃO (ESCAV.MAT.3ª CATEGORIA)</v>
          </cell>
          <cell r="C152" t="str">
            <v>m³</v>
          </cell>
          <cell r="E152">
            <v>8.14</v>
          </cell>
          <cell r="H152" t="str">
            <v>Custos Básicos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 S 02 900 00"/>
      <sheetName val="2 S 02 110 00"/>
      <sheetName val="2 S 02 200 00"/>
      <sheetName val="2 S 02 241 01"/>
      <sheetName val="2 S 02 300 00"/>
      <sheetName val="2 S 02 540 01"/>
      <sheetName val="CG"/>
      <sheetName val="Qd DNIT"/>
      <sheetName val="DNIT A3"/>
      <sheetName val="R DNIT"/>
      <sheetName val="CRON-FF"/>
      <sheetName val="CRON-FF (2)"/>
      <sheetName val="1LT"/>
      <sheetName val="2LP"/>
      <sheetName val="3LD"/>
      <sheetName val="4LOAC"/>
      <sheetName val="5LMA"/>
      <sheetName val="6SINA"/>
      <sheetName val="7OC"/>
      <sheetName val="8DU"/>
      <sheetName val="9OAE"/>
      <sheetName val="LG"/>
      <sheetName val="VPA"/>
      <sheetName val="VPC"/>
      <sheetName val="DPS LE"/>
      <sheetName val="DPS LD"/>
      <sheetName val="ST"/>
      <sheetName val=" MFC"/>
      <sheetName val=" DA"/>
      <sheetName val="TSS(D) "/>
      <sheetName val="CD"/>
      <sheetName val="DEFENSA"/>
      <sheetName val="Hn"/>
      <sheetName val="DNIT-1996"/>
      <sheetName val="DNIT-TECNAPAV"/>
      <sheetName val="ISCp"/>
      <sheetName val="B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B3" t="str">
            <v>CONSTRUÇÃO RODOVIÁRIA</v>
          </cell>
        </row>
        <row r="4">
          <cell r="B4" t="str">
            <v xml:space="preserve">REFORÇO DO SUBLEITO </v>
          </cell>
        </row>
        <row r="5">
          <cell r="B5" t="str">
            <v xml:space="preserve">REGULARIZAÇÃO DO SUBLEITO </v>
          </cell>
        </row>
        <row r="6">
          <cell r="B6" t="str">
            <v xml:space="preserve">REGUL. SUBLEITO C/ FRES. CORTE CONTR.AUTOM. GREIDE </v>
          </cell>
        </row>
        <row r="7">
          <cell r="B7" t="str">
            <v xml:space="preserve">SUB-BASE SOLO ESTABILIZADO GRANUL. S/ MISTURA </v>
          </cell>
        </row>
        <row r="8">
          <cell r="B8" t="str">
            <v xml:space="preserve">BASE SOLO ESTABILIZADO GRANUL. S/ MISTURA </v>
          </cell>
        </row>
        <row r="9">
          <cell r="B9" t="str">
            <v xml:space="preserve">SUB-BASE ESTAB. GRANUL. C/ MISTURA SOLO NA PISTA </v>
          </cell>
        </row>
        <row r="10">
          <cell r="B10" t="str">
            <v xml:space="preserve">SUB-BASE ESTAB. GRANUL. C/ MIST. SOLO-AREIA PISTA </v>
          </cell>
        </row>
        <row r="11">
          <cell r="B11" t="str">
            <v xml:space="preserve">BASE ESTAB.GRANUL.C/ MIST.SOLO - AREIA NA PISTA </v>
          </cell>
        </row>
        <row r="12">
          <cell r="B12" t="str">
            <v xml:space="preserve">BASE ESTAB.GRANUL.C/ MISTURA SOLO - BRITA </v>
          </cell>
        </row>
        <row r="13">
          <cell r="B13" t="str">
            <v xml:space="preserve">BASE DE BRITA GRADUADA </v>
          </cell>
        </row>
        <row r="14">
          <cell r="B14" t="str">
            <v>BASE BRITA GRAD. C/ DIST. AGREG. CONTR. DE GREIDE</v>
          </cell>
        </row>
        <row r="15">
          <cell r="B15" t="str">
            <v xml:space="preserve">BASE DE MACADAME HIDRÁULICO </v>
          </cell>
        </row>
        <row r="16">
          <cell r="B16" t="str">
            <v>BASE DE SOLO CIMENTO C/ MISTURA NA PISTA</v>
          </cell>
        </row>
        <row r="17">
          <cell r="B17" t="str">
            <v>SUB-BASE DE SOLO MELHOR. C/ CIMENTO MIST. EM USINA</v>
          </cell>
        </row>
        <row r="18">
          <cell r="B18" t="str">
            <v>IMPRIMAÇÃO</v>
          </cell>
        </row>
        <row r="19">
          <cell r="B19" t="str">
            <v xml:space="preserve">PINTURA DE LIGAÇÃO </v>
          </cell>
        </row>
        <row r="20">
          <cell r="B20" t="str">
            <v>TRATAMENTO SUPERFICIAL SIMPLES C/ CAP</v>
          </cell>
        </row>
        <row r="21">
          <cell r="B21" t="str">
            <v>TRATAMENTO SUPERFICIAL SIMPLES C/ EMULSÃO</v>
          </cell>
        </row>
        <row r="22">
          <cell r="B22" t="str">
            <v xml:space="preserve">TRATAMENTO SUPERFICIAL SIMPLES C/ BANHO DILUÍDO </v>
          </cell>
        </row>
        <row r="23">
          <cell r="B23" t="str">
            <v>TRATAMENTO SUPERFICIAL DUPLO C/ CAP</v>
          </cell>
        </row>
        <row r="24">
          <cell r="B24" t="str">
            <v>TRATAMENTO SUPERFICIAL DUPLO C/ EMULSÃO</v>
          </cell>
        </row>
        <row r="25">
          <cell r="B25" t="str">
            <v xml:space="preserve">TRATAMENTO SUPERFICIAL DUPLO C/ BANHO DILUÍDO </v>
          </cell>
        </row>
        <row r="26">
          <cell r="B26" t="str">
            <v>TRATAMENTO SUPERFICIAL TRIPLO C/ CAP</v>
          </cell>
        </row>
        <row r="27">
          <cell r="B27" t="str">
            <v>TRATAMENTO SUPERFICIAL TRIPLO C/ EMULSÃO</v>
          </cell>
        </row>
        <row r="28">
          <cell r="B28" t="str">
            <v xml:space="preserve">TRATAMENTO SUPERFICIAL TRIPLO C/ BANHO DILUÍDO </v>
          </cell>
        </row>
        <row r="29">
          <cell r="B29" t="str">
            <v xml:space="preserve">PRÉ-MISTURADO A FRIO </v>
          </cell>
        </row>
        <row r="30">
          <cell r="B30" t="str">
            <v xml:space="preserve">MACADAME BETUMINOSO POR PENETRAÇÃO </v>
          </cell>
        </row>
        <row r="31">
          <cell r="B31" t="str">
            <v xml:space="preserve">AREIA-ASFALTO A QUENTE </v>
          </cell>
        </row>
        <row r="32">
          <cell r="B32" t="str">
            <v>CONC. BETUMINOSO USINADO A QUENTE - CAPA ROLAMENTO FX "B/C"</v>
          </cell>
        </row>
        <row r="33">
          <cell r="B33" t="str">
            <v>CONCRETO BETUMINOSO USINADO A QUENTE - "BINDER" FX "A"</v>
          </cell>
        </row>
        <row r="34">
          <cell r="B34" t="str">
            <v xml:space="preserve">SUB-BASE DE CONCRETO ROLADO </v>
          </cell>
        </row>
        <row r="35">
          <cell r="B35" t="str">
            <v xml:space="preserve">SUB-BASE DE CONCRETO DE CIMENTO PORTLAND </v>
          </cell>
        </row>
        <row r="36">
          <cell r="B36" t="str">
            <v xml:space="preserve">CONCRETO DE CIMENTO PORTLAND COM FÔRMA DESLIZANTE </v>
          </cell>
        </row>
        <row r="37">
          <cell r="B37" t="str">
            <v xml:space="preserve">CONCRETO CIMENTO PORTLAND C/ EQUIP. PEQUENO PORTE </v>
          </cell>
        </row>
        <row r="38">
          <cell r="B38" t="str">
            <v xml:space="preserve">EXECUÇÃO PAVIM. C/ PEÇAS PRÉ-MOLDADAS CONCR. </v>
          </cell>
        </row>
        <row r="39">
          <cell r="B39" t="str">
            <v>LIMPEZA E ENCHIMENTO DE JUNTA DE PAVIMENTO DE CONC</v>
          </cell>
        </row>
        <row r="40">
          <cell r="B40" t="str">
            <v>CONSERVAÇÃO RODOVIÁRIA</v>
          </cell>
        </row>
        <row r="41">
          <cell r="B41" t="str">
            <v xml:space="preserve"> ESCAVAÇÃO E CARGA MAT. JAZIDA (CONSV)</v>
          </cell>
        </row>
        <row r="42">
          <cell r="B42" t="str">
            <v xml:space="preserve"> RECOMPOSIÇÃO DE REVESTIMENTO PRIMÁRIO</v>
          </cell>
        </row>
        <row r="43">
          <cell r="B43" t="str">
            <v xml:space="preserve"> REGULARIZAÇÃO MECÂNICA DA FAIXA DE DOMÍNIO</v>
          </cell>
        </row>
        <row r="44">
          <cell r="B44" t="str">
            <v xml:space="preserve"> SOLO P/ BASE DE REMENDO PROFUNDO</v>
          </cell>
        </row>
        <row r="45">
          <cell r="B45" t="str">
            <v xml:space="preserve"> RECOMPOSIÇÃO DE CAMADA GRANULAR DO PAVIMENTO</v>
          </cell>
        </row>
        <row r="46">
          <cell r="B46" t="str">
            <v xml:space="preserve"> SOLO BRITA P/ BASE DE REM. PROFUNDO</v>
          </cell>
        </row>
        <row r="47">
          <cell r="B47" t="str">
            <v xml:space="preserve"> BRITA PARA BASE DE REMENDO PROFUNDO</v>
          </cell>
        </row>
        <row r="48">
          <cell r="B48" t="str">
            <v xml:space="preserve"> SOLO MELHORADO C/ CIMENTO P/ BASE REM. PROFUNDO</v>
          </cell>
        </row>
        <row r="49">
          <cell r="B49" t="str">
            <v xml:space="preserve"> IMPRIMAÇÃO</v>
          </cell>
        </row>
        <row r="50">
          <cell r="B50" t="str">
            <v xml:space="preserve"> PINTURA DE LIGAÇÃO</v>
          </cell>
        </row>
        <row r="51">
          <cell r="B51" t="str">
            <v xml:space="preserve"> CAPA SELANTE COM PEDRISCO</v>
          </cell>
        </row>
        <row r="52">
          <cell r="B52" t="str">
            <v xml:space="preserve"> CAPA SELANTE COM AREIA</v>
          </cell>
        </row>
        <row r="53">
          <cell r="B53" t="str">
            <v xml:space="preserve"> TRATAMENTO SUPERFICIAL SIMPLES COM CAP</v>
          </cell>
        </row>
        <row r="54">
          <cell r="B54" t="str">
            <v xml:space="preserve"> TRATAMENTO SUPERFICIAL SIMPLES COM EMULSÃO</v>
          </cell>
        </row>
        <row r="55">
          <cell r="B55" t="str">
            <v xml:space="preserve"> TRATAMENTO SUPERFICIAL SIMPLES C/ BANHO DILUÍDO</v>
          </cell>
        </row>
        <row r="56">
          <cell r="B56" t="str">
            <v xml:space="preserve"> TRATAMENTO SUPERFICIAL DUPLO C/ CAP</v>
          </cell>
        </row>
        <row r="57">
          <cell r="B57" t="str">
            <v xml:space="preserve"> TRATAMENTO SUPERFICIAL DUPLO COM EMULSÃO</v>
          </cell>
        </row>
        <row r="58">
          <cell r="B58" t="str">
            <v xml:space="preserve"> TRATAMENTO SUPERFICIAL DUPLO COM BANHO DILUÍDO</v>
          </cell>
        </row>
        <row r="59">
          <cell r="B59" t="str">
            <v xml:space="preserve"> TRATAMENTO SUPERFICIAL TRIPLO COM C.A.P.</v>
          </cell>
        </row>
        <row r="60">
          <cell r="B60" t="str">
            <v xml:space="preserve"> TRATAMENTO SUPERFICIAL TRIPLO COM EMULSÃO</v>
          </cell>
        </row>
        <row r="61">
          <cell r="B61" t="str">
            <v xml:space="preserve"> TRATAMENTO SUPERFICIAL TRIPLO COM BANHO DILUÍDO</v>
          </cell>
        </row>
        <row r="62">
          <cell r="B62" t="str">
            <v xml:space="preserve"> LAMA ASFÁLTICA FINA (GRANULOMETRIAS I E II )</v>
          </cell>
        </row>
        <row r="63">
          <cell r="B63" t="str">
            <v xml:space="preserve"> LAMA ASFÁLTICA GROSSA (GRANULOMETRIAS III E IV)</v>
          </cell>
        </row>
        <row r="64">
          <cell r="B64" t="str">
            <v xml:space="preserve"> MISTURA AREIA-ASFALTO EM BETONEIRA</v>
          </cell>
        </row>
        <row r="65">
          <cell r="B65" t="str">
            <v xml:space="preserve"> MISTURA AREIA-ASFALTO USINADA A FRIO</v>
          </cell>
        </row>
        <row r="66">
          <cell r="B66" t="str">
            <v xml:space="preserve"> REC.DO REV. COM AREIA ASFALTO A FRIO</v>
          </cell>
        </row>
        <row r="67">
          <cell r="B67" t="str">
            <v xml:space="preserve"> MISTURA AREIA-ASFALTO USINADA A QUENTE</v>
          </cell>
        </row>
        <row r="68">
          <cell r="B68" t="str">
            <v xml:space="preserve"> REC. DO REV. COM AREIA ASFALTO A QUENTE</v>
          </cell>
        </row>
        <row r="69">
          <cell r="B69" t="str">
            <v xml:space="preserve"> MISTURA BETUMINOSA EM BETONEIRA</v>
          </cell>
        </row>
        <row r="70">
          <cell r="B70" t="str">
            <v xml:space="preserve"> MISTURA BETUMINOSA USINADA A FRIO</v>
          </cell>
        </row>
        <row r="71">
          <cell r="B71" t="str">
            <v xml:space="preserve"> REC.DO REV. COM MISTURA BETUMINOSA A FRIO</v>
          </cell>
        </row>
        <row r="72">
          <cell r="B72" t="str">
            <v xml:space="preserve"> MISTURA BETUMINOSA USINADA A QUENTE</v>
          </cell>
        </row>
        <row r="73">
          <cell r="B73" t="str">
            <v xml:space="preserve"> REC.DO REV.COM MISTURA BETUMINOSA A QUENTE</v>
          </cell>
        </row>
        <row r="74">
          <cell r="B74" t="str">
            <v xml:space="preserve"> RECOMPOSIÇÃO DE PLACA DE CONCRETO</v>
          </cell>
        </row>
        <row r="75">
          <cell r="B75" t="str">
            <v xml:space="preserve"> REMOÇÃO MECANIZADA DE REVESTIMENTO BETUMINOSO</v>
          </cell>
        </row>
        <row r="76">
          <cell r="B76" t="str">
            <v xml:space="preserve"> REMOÇÃO MANUAL DE REVESTIMENTO BETUMINOSO</v>
          </cell>
        </row>
        <row r="77">
          <cell r="B77" t="str">
            <v xml:space="preserve"> REMOÇÃO MECANIZADA DA CAMADA GRANULAR DO PAVIMENTO</v>
          </cell>
        </row>
        <row r="78">
          <cell r="B78" t="str">
            <v xml:space="preserve"> REMOÇÃO MANUAL DA CAMADA GRANULAR DO PAVIMENTO</v>
          </cell>
        </row>
        <row r="79">
          <cell r="B79" t="str">
            <v xml:space="preserve"> PENEIRAMENTO</v>
          </cell>
        </row>
        <row r="80">
          <cell r="B80" t="str">
            <v xml:space="preserve"> RECONFORMAÇÃO DA PLATAFORMA</v>
          </cell>
        </row>
        <row r="81">
          <cell r="B81" t="str">
            <v xml:space="preserve"> TAPA BURACO</v>
          </cell>
        </row>
        <row r="82">
          <cell r="B82" t="str">
            <v xml:space="preserve"> REMENDO PROFUNDO COM DEMOLIÇÃO MANUAL</v>
          </cell>
        </row>
        <row r="83">
          <cell r="B83" t="str">
            <v xml:space="preserve"> REMENDO PROFUNDO COM DEMOLIÇÃO MECANIZADA</v>
          </cell>
        </row>
        <row r="84">
          <cell r="B84" t="str">
            <v xml:space="preserve"> LIMPEZA ENCH. JUNTAS PAV. CONCR. A QUENTE (CONSV)</v>
          </cell>
        </row>
        <row r="85">
          <cell r="B85" t="str">
            <v xml:space="preserve"> LIMPEZA ENCH. JUNTAS PAV. CONCR. A FRIO (CONSV)</v>
          </cell>
        </row>
        <row r="86">
          <cell r="B86" t="str">
            <v xml:space="preserve"> SELAGEM DE TRINCA</v>
          </cell>
        </row>
        <row r="87">
          <cell r="B87" t="str">
            <v xml:space="preserve"> COMBATE À EXSUDAÇÃO COM AREIA</v>
          </cell>
        </row>
        <row r="88">
          <cell r="B88" t="str">
            <v xml:space="preserve"> COMBATE À EXSUDAÇÃO COM PEDRISCO</v>
          </cell>
        </row>
        <row r="89">
          <cell r="B89" t="str">
            <v xml:space="preserve"> CORREÇÃO DE DEFEITOS COM MISTURA BETUMINOSA</v>
          </cell>
        </row>
        <row r="90">
          <cell r="B90" t="str">
            <v xml:space="preserve"> CORREÇÃO DE DEFEITOS POR FRESAGEM DESCONTÍNUA</v>
          </cell>
        </row>
        <row r="91">
          <cell r="B91" t="str">
            <v xml:space="preserve"> CORREÇÃO DE DEFEITOS POR PENETRAÇÃO</v>
          </cell>
        </row>
        <row r="92">
          <cell r="B92" t="str">
            <v>RESTAURAÇÃO RODOVIÁRIA</v>
          </cell>
        </row>
        <row r="93">
          <cell r="B93" t="str">
            <v xml:space="preserve"> CONC. BETUMIN.USINADO A QUENTE - CAPA DE ROLAMENTO - FAIXA "C" COM POLÍMERO</v>
          </cell>
        </row>
        <row r="94">
          <cell r="B94" t="str">
            <v xml:space="preserve"> TRATAMENTO SUPERFICIAL DUPLO C/ EMULSÃO ADITIVADA COM POLÍMERO (RR-2C)</v>
          </cell>
        </row>
        <row r="95">
          <cell r="B95" t="str">
            <v xml:space="preserve"> REFORÇO DO SUBLEITO</v>
          </cell>
        </row>
        <row r="96">
          <cell r="B96" t="str">
            <v xml:space="preserve"> REGULARIZAÇÃO DO SUBLEITO</v>
          </cell>
        </row>
        <row r="97">
          <cell r="B97" t="str">
            <v xml:space="preserve"> REGUL. SUBLEITO C/ FRESA. CORTE CONTR. AUT. GREIDE</v>
          </cell>
        </row>
        <row r="98">
          <cell r="B98" t="str">
            <v xml:space="preserve"> SUB-BASE SOLO ESTABILIZADO GRANUL. S/ MISTURA</v>
          </cell>
        </row>
        <row r="99">
          <cell r="B99" t="str">
            <v xml:space="preserve"> BASE SOLO ESTABILIZADO GRANUL. S/ MISTURA</v>
          </cell>
        </row>
        <row r="100">
          <cell r="B100" t="str">
            <v xml:space="preserve"> RECOMPOSIÇÃO CAMADA DE BASE S/ ADIÇÃO DE MATERIAL</v>
          </cell>
        </row>
        <row r="101">
          <cell r="B101" t="str">
            <v xml:space="preserve"> SUB-BASE ESTABILIZ. GRANUL. C/ MIST. SOLO NA PISTA</v>
          </cell>
        </row>
        <row r="102">
          <cell r="B102" t="str">
            <v xml:space="preserve"> SUB-BASE ESTAB. GRANUL.C/MIST. SOLO-AREIA NA PISTA</v>
          </cell>
        </row>
        <row r="103">
          <cell r="B103" t="str">
            <v xml:space="preserve"> BASE ESTABILIZ.GRANUL.C/ MIST. SOLO AREIA NA PISTA</v>
          </cell>
        </row>
        <row r="104">
          <cell r="B104" t="str">
            <v xml:space="preserve"> BASE ESTABILIZADA GRANUL. C/ MISTURA SOLO-BRITA</v>
          </cell>
        </row>
        <row r="105">
          <cell r="B105" t="str">
            <v xml:space="preserve"> BASE DE BRITA GRADUADA</v>
          </cell>
        </row>
        <row r="106">
          <cell r="B106" t="str">
            <v xml:space="preserve"> BASE BRITA GRAD.C/DISTR.AGREG. CONTR. AUTOM.GREIDE</v>
          </cell>
        </row>
        <row r="107">
          <cell r="B107" t="str">
            <v xml:space="preserve"> BASE DE MACADAME HIDRAÚLICO</v>
          </cell>
        </row>
        <row r="108">
          <cell r="B108" t="str">
            <v xml:space="preserve"> RECOMPOSIÇÃO CAMADA DE BASE C/ ADIÇÃO DE CIMENTO</v>
          </cell>
        </row>
        <row r="109">
          <cell r="B109" t="str">
            <v xml:space="preserve"> BASE DE SOLO CIMENTO COM MISTURA EM USINA</v>
          </cell>
        </row>
        <row r="110">
          <cell r="B110" t="str">
            <v xml:space="preserve"> SUB-BASE SOLO MELHORADO C/CIMENTO C/MIST. EM USINA</v>
          </cell>
        </row>
        <row r="111">
          <cell r="B111" t="str">
            <v xml:space="preserve"> RECOMP. BASE C/ DEMOL. DO REV. E INCORP. À BASE</v>
          </cell>
        </row>
        <row r="112">
          <cell r="B112" t="str">
            <v xml:space="preserve"> IMPRIMAÇÃO</v>
          </cell>
        </row>
        <row r="113">
          <cell r="B113" t="str">
            <v xml:space="preserve"> PINTURA DE LIGAÇÃO</v>
          </cell>
        </row>
        <row r="114">
          <cell r="B114" t="str">
            <v xml:space="preserve"> TRATAMENTO SUPERFICIAL SIMPLES C/ CAP</v>
          </cell>
        </row>
        <row r="115">
          <cell r="B115" t="str">
            <v xml:space="preserve"> TRATAMENTO SUPERFICIAL SIMPLES C/ EMULSÃO</v>
          </cell>
        </row>
        <row r="116">
          <cell r="B116" t="str">
            <v xml:space="preserve"> TRATAMENTO SUPERFICIAL SIMPLES C/ BANHO DILUÍDO</v>
          </cell>
        </row>
        <row r="117">
          <cell r="B117" t="str">
            <v xml:space="preserve"> TRATAMENTO SUPERFICIAL DUPLO C/ CAP</v>
          </cell>
        </row>
        <row r="118">
          <cell r="B118" t="str">
            <v xml:space="preserve"> TRATAMENTO SUPERFICIAL DUPLO C/ EMULSÃO</v>
          </cell>
        </row>
        <row r="119">
          <cell r="B119" t="str">
            <v xml:space="preserve"> TRATAMENTO SUPERFICIAL DUPLO C/ BANHO DILUÍDO</v>
          </cell>
        </row>
        <row r="120">
          <cell r="B120" t="str">
            <v xml:space="preserve"> TRATAMENTO SUPERFICIAL TRIPLO C/ CAP</v>
          </cell>
        </row>
        <row r="121">
          <cell r="B121" t="str">
            <v xml:space="preserve"> TRATAMENTO SUPERFICIAL TRIPLO C/ EMULSÃO</v>
          </cell>
        </row>
        <row r="122">
          <cell r="B122" t="str">
            <v xml:space="preserve"> TRATAMENTO SUPERFICIAL TRIPLO C/ BANHO DILUÍDO</v>
          </cell>
        </row>
        <row r="123">
          <cell r="B123" t="str">
            <v xml:space="preserve"> MICRO-REVESTIMENTO A FRIO - MICROFLEX 0,8CM</v>
          </cell>
        </row>
        <row r="124">
          <cell r="B124" t="str">
            <v xml:space="preserve"> MICRO-REVESTIMENTO A FRIO - MICROFLEX 1,5 CM</v>
          </cell>
        </row>
        <row r="125">
          <cell r="B125" t="str">
            <v xml:space="preserve"> MICRO-REVESTIMENTO A FRIO - MICROFLEX 2,0 CM</v>
          </cell>
        </row>
        <row r="126">
          <cell r="B126" t="str">
            <v xml:space="preserve"> MICRO-REVESTIMENTO A FRIO - MICROFLEX - 2,5 CM</v>
          </cell>
        </row>
        <row r="127">
          <cell r="B127" t="str">
            <v xml:space="preserve"> LAMA ASFÁLTICA FINA (GRANULOMETRIAS I E II)</v>
          </cell>
        </row>
        <row r="128">
          <cell r="B128" t="str">
            <v xml:space="preserve"> LAMA ASFÁLTICA GROSSA (GRANULOMETRIAS III E IV)</v>
          </cell>
        </row>
        <row r="129">
          <cell r="B129" t="str">
            <v xml:space="preserve"> PRÉ-MISTURADO A FRIO</v>
          </cell>
        </row>
        <row r="130">
          <cell r="B130" t="str">
            <v xml:space="preserve"> MACADAME BETUMINOSO POR PENETRAÇÃO</v>
          </cell>
        </row>
        <row r="131">
          <cell r="B131" t="str">
            <v xml:space="preserve"> AREIA-ASFALTO A QUENTE</v>
          </cell>
        </row>
        <row r="132">
          <cell r="B132" t="str">
            <v xml:space="preserve"> CONC. BETUMIN.USINADO A QUENTE - CAPA DE ROLAMENTO</v>
          </cell>
        </row>
        <row r="133">
          <cell r="B133" t="str">
            <v xml:space="preserve"> CONCRETO BETUMINOSO USINADO A QUENTE - BINDER</v>
          </cell>
        </row>
        <row r="134">
          <cell r="B134" t="str">
            <v xml:space="preserve"> CBUQ RECICLADO A QUENTE NO LOCAL</v>
          </cell>
        </row>
        <row r="135">
          <cell r="B135" t="str">
            <v xml:space="preserve"> CBUQ RECICLADO EM USINA FIXA</v>
          </cell>
        </row>
        <row r="136">
          <cell r="B136" t="str">
            <v xml:space="preserve"> MANTA SINTÉT. P/ RECAP.ASFÁL.- FORNEC. E APLICAÇÃO</v>
          </cell>
        </row>
        <row r="137">
          <cell r="B137" t="str">
            <v xml:space="preserve"> CONCRETO CIMENTO PORTLAND C/ EQUIP. PEQUENO PORTE</v>
          </cell>
        </row>
        <row r="138">
          <cell r="B138" t="str">
            <v xml:space="preserve"> LIMPEZA E ENCHIMENTO DE JUNTA DE PAVIMENTO DE CONC</v>
          </cell>
        </row>
        <row r="139">
          <cell r="B139" t="str">
            <v xml:space="preserve"> REMOÇÃO MECANIZADA DE REVESTIMENTO BETUMINOSO</v>
          </cell>
        </row>
        <row r="140">
          <cell r="B140" t="str">
            <v xml:space="preserve"> REMOÇÃO MANUAL DE REVESTIMENTO BETUMINOSO</v>
          </cell>
        </row>
        <row r="141">
          <cell r="B141" t="str">
            <v xml:space="preserve"> REMOÇÃO MECANIZADA DA CAMADA GRANULAR PAVIMENTO</v>
          </cell>
        </row>
        <row r="142">
          <cell r="B142" t="str">
            <v xml:space="preserve"> REMOÇÃO MANUAL DA CAMADA GRANULAR DO PAVIMENTO</v>
          </cell>
        </row>
        <row r="143">
          <cell r="B143" t="str">
            <v xml:space="preserve"> REMOÇÃO MECANIZADA MATERIAL DE BAIXA CAPAC.SUPORTE</v>
          </cell>
        </row>
        <row r="144">
          <cell r="B144" t="str">
            <v xml:space="preserve"> REMOÇÃO MANUAL DE MATERIAL DE BAIXA CAPAC.SUPORTE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98"/>
      <sheetName val="Sales 1999"/>
      <sheetName val="Sales 30_04_99"/>
      <sheetName val="07, Mayo"/>
      <sheetName val="13,Mayo Flash"/>
      <sheetName val="31-mai-99"/>
      <sheetName val="10-mai-99"/>
      <sheetName val="07-jun-99"/>
      <sheetName val="06-ago-99"/>
      <sheetName val="03-set-99"/>
      <sheetName val="06-out-99"/>
      <sheetName val="04-nov-99"/>
      <sheetName val="06-dez-99"/>
      <sheetName val="06-dez-99 (2)"/>
      <sheetName val="ICATU"/>
      <sheetName val="Control Sheet"/>
      <sheetName val="SERIES CDI E PTAX"/>
      <sheetName val="SALES99"/>
      <sheetName val="RESUMO"/>
      <sheetName val="I. INICIO"/>
      <sheetName val="XREF"/>
      <sheetName val="DEUTSCHE"/>
      <sheetName val="Share price"/>
      <sheetName val="CG"/>
      <sheetName val="Sales_1999"/>
      <sheetName val="Sales_30_04_99"/>
      <sheetName val="07,_Mayo"/>
      <sheetName val="13,Mayo_Flash"/>
      <sheetName val="06-dez-99_(2)"/>
      <sheetName val="Control_Sheet"/>
      <sheetName val="SERIES_CDI_E_PTAX"/>
      <sheetName val="I__INICIO"/>
      <sheetName val="Share_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61M_CBMI"/>
      <sheetName val="MAT_BET"/>
      <sheetName val="PLANO TRAB"/>
      <sheetName val="MATERIAIS"/>
      <sheetName val="matbet"/>
      <sheetName val="quantidades"/>
      <sheetName val="adequação"/>
      <sheetName val="comparativo"/>
      <sheetName val="CROQUI"/>
      <sheetName val="PEM"/>
      <sheetName val="CADASTRO"/>
      <sheetName val="Ativos"/>
      <sheetName val="61MCBMI.DNIT"/>
      <sheetName val="TAPA_BURACO"/>
      <sheetName val="RECOMP_REVESTIMENTO"/>
      <sheetName val="LIMP_MEIO_FIO"/>
      <sheetName val="LIMP_VALETAS"/>
      <sheetName val="REMOCAO_MEC_BAR"/>
      <sheetName val="REMOCAO_MEC_BAR_(2)"/>
      <sheetName val="M_OBRA_MARCO"/>
      <sheetName val="RESUMO_"/>
      <sheetName val="H-HORAS_MARCO"/>
      <sheetName val="CONT_MAT_BET"/>
      <sheetName val="QUADRO_COMPARATIVO"/>
      <sheetName val="PLANO_TRAB"/>
      <sheetName val="61MCBMI_DNIT"/>
      <sheetName val="Mat"/>
      <sheetName val="Faturamento 2016 (Diferimento)"/>
    </sheetNames>
    <sheetDataSet>
      <sheetData sheetId="0">
        <row r="2">
          <cell r="U2" t="str">
            <v>FOLHA 01</v>
          </cell>
        </row>
        <row r="18">
          <cell r="H18">
            <v>0</v>
          </cell>
        </row>
      </sheetData>
      <sheetData sheetId="1">
        <row r="2">
          <cell r="U2" t="str">
            <v>FOLHA 01</v>
          </cell>
        </row>
        <row r="18">
          <cell r="H18">
            <v>0</v>
          </cell>
        </row>
      </sheetData>
      <sheetData sheetId="2">
        <row r="2">
          <cell r="U2" t="str">
            <v>FOLHA 01</v>
          </cell>
        </row>
      </sheetData>
      <sheetData sheetId="3">
        <row r="2">
          <cell r="U2" t="str">
            <v>FOLHA 01</v>
          </cell>
        </row>
      </sheetData>
      <sheetData sheetId="4">
        <row r="2">
          <cell r="U2" t="str">
            <v>FOLHA 01</v>
          </cell>
        </row>
      </sheetData>
      <sheetData sheetId="5">
        <row r="2">
          <cell r="U2" t="str">
            <v>FOLHA 01</v>
          </cell>
        </row>
      </sheetData>
      <sheetData sheetId="6">
        <row r="2">
          <cell r="U2" t="str">
            <v>FOLHA 01</v>
          </cell>
        </row>
      </sheetData>
      <sheetData sheetId="7">
        <row r="2">
          <cell r="U2" t="str">
            <v>FOLHA 01</v>
          </cell>
        </row>
      </sheetData>
      <sheetData sheetId="8">
        <row r="2">
          <cell r="U2" t="str">
            <v>FOLHA 01</v>
          </cell>
        </row>
      </sheetData>
      <sheetData sheetId="9">
        <row r="2">
          <cell r="U2" t="str">
            <v>FOLHA 01</v>
          </cell>
        </row>
      </sheetData>
      <sheetData sheetId="10">
        <row r="2">
          <cell r="U2" t="str">
            <v>FOLHA 01</v>
          </cell>
        </row>
      </sheetData>
      <sheetData sheetId="11">
        <row r="2">
          <cell r="U2" t="str">
            <v>FOLHA 01</v>
          </cell>
        </row>
      </sheetData>
      <sheetData sheetId="12">
        <row r="2">
          <cell r="U2" t="str">
            <v>FOLHA 01</v>
          </cell>
        </row>
      </sheetData>
      <sheetData sheetId="13">
        <row r="2">
          <cell r="U2" t="str">
            <v>FOLHA 01</v>
          </cell>
        </row>
      </sheetData>
      <sheetData sheetId="14">
        <row r="2">
          <cell r="U2" t="str">
            <v>FOLHA 01</v>
          </cell>
        </row>
      </sheetData>
      <sheetData sheetId="15">
        <row r="2">
          <cell r="U2" t="str">
            <v>FOLHA 01</v>
          </cell>
        </row>
      </sheetData>
      <sheetData sheetId="16">
        <row r="2">
          <cell r="U2" t="str">
            <v>FOLHA 01</v>
          </cell>
        </row>
      </sheetData>
      <sheetData sheetId="17">
        <row r="2">
          <cell r="U2" t="str">
            <v>FOLHA 01</v>
          </cell>
        </row>
      </sheetData>
      <sheetData sheetId="18">
        <row r="2">
          <cell r="U2" t="str">
            <v>FOLHA 01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Planilha"/>
      <sheetName val="PLAN-sipom"/>
      <sheetName val="Dr.Gilson"/>
      <sheetName val="&lt;=até aqui"/>
      <sheetName val="Dados"/>
      <sheetName val="CCHE"/>
      <sheetName val="Crono "/>
      <sheetName val="BDI "/>
      <sheetName val="ES"/>
      <sheetName val="MObra"/>
      <sheetName val="calc.binder capa c.asfalto"/>
      <sheetName val="TABE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>
            <v>0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</row>
        <row r="2">
          <cell r="A2">
            <v>1</v>
          </cell>
          <cell r="B2" t="str">
            <v xml:space="preserve">um milhão, </v>
          </cell>
          <cell r="C2" t="str">
            <v xml:space="preserve">um mil, </v>
          </cell>
          <cell r="D2" t="str">
            <v>um</v>
          </cell>
          <cell r="E2" t="str">
            <v>um centavo</v>
          </cell>
        </row>
        <row r="3">
          <cell r="A3">
            <v>2</v>
          </cell>
          <cell r="B3" t="str">
            <v xml:space="preserve">dois milhões, </v>
          </cell>
          <cell r="C3" t="str">
            <v xml:space="preserve">dois mil, </v>
          </cell>
          <cell r="D3" t="str">
            <v>dois</v>
          </cell>
          <cell r="E3" t="str">
            <v>dois centavos</v>
          </cell>
        </row>
        <row r="4">
          <cell r="A4">
            <v>3</v>
          </cell>
          <cell r="B4" t="str">
            <v xml:space="preserve">tres milhões, </v>
          </cell>
          <cell r="C4" t="str">
            <v xml:space="preserve">tres mil, </v>
          </cell>
          <cell r="D4" t="str">
            <v>tres</v>
          </cell>
          <cell r="E4" t="str">
            <v>tres centavos</v>
          </cell>
        </row>
        <row r="5">
          <cell r="A5">
            <v>4</v>
          </cell>
          <cell r="B5" t="str">
            <v xml:space="preserve">quatro milhões, </v>
          </cell>
          <cell r="C5" t="str">
            <v xml:space="preserve">quatro mil, </v>
          </cell>
          <cell r="D5" t="str">
            <v>quatro</v>
          </cell>
          <cell r="E5" t="str">
            <v>quatro centavos</v>
          </cell>
        </row>
        <row r="6">
          <cell r="A6">
            <v>5</v>
          </cell>
          <cell r="B6" t="str">
            <v xml:space="preserve">cinco milhões, </v>
          </cell>
          <cell r="C6" t="str">
            <v xml:space="preserve">cinco mil, </v>
          </cell>
          <cell r="D6" t="str">
            <v>cinco</v>
          </cell>
          <cell r="E6" t="str">
            <v>cinco centavos</v>
          </cell>
        </row>
        <row r="7">
          <cell r="A7">
            <v>6</v>
          </cell>
          <cell r="B7" t="str">
            <v xml:space="preserve">seis milhões, </v>
          </cell>
          <cell r="C7" t="str">
            <v xml:space="preserve">seis mil, </v>
          </cell>
          <cell r="D7" t="str">
            <v>seis</v>
          </cell>
          <cell r="E7" t="str">
            <v>seis centavos</v>
          </cell>
        </row>
        <row r="8">
          <cell r="A8">
            <v>7</v>
          </cell>
          <cell r="B8" t="str">
            <v xml:space="preserve">sete milhões, </v>
          </cell>
          <cell r="C8" t="str">
            <v xml:space="preserve">sete mil, </v>
          </cell>
          <cell r="D8" t="str">
            <v>sete</v>
          </cell>
          <cell r="E8" t="str">
            <v>sete centavos</v>
          </cell>
        </row>
        <row r="9">
          <cell r="A9">
            <v>8</v>
          </cell>
          <cell r="B9" t="str">
            <v xml:space="preserve">oito milhões, </v>
          </cell>
          <cell r="C9" t="str">
            <v xml:space="preserve">oito mil, </v>
          </cell>
          <cell r="D9" t="str">
            <v>oito</v>
          </cell>
          <cell r="E9" t="str">
            <v>oito centavos</v>
          </cell>
        </row>
        <row r="10">
          <cell r="A10">
            <v>9</v>
          </cell>
          <cell r="B10" t="str">
            <v xml:space="preserve">nove milhões, </v>
          </cell>
          <cell r="C10" t="str">
            <v xml:space="preserve">nove mil, </v>
          </cell>
          <cell r="D10" t="str">
            <v>nove</v>
          </cell>
          <cell r="E10" t="str">
            <v>nove centavos</v>
          </cell>
        </row>
        <row r="11">
          <cell r="A11">
            <v>10</v>
          </cell>
          <cell r="B11" t="str">
            <v xml:space="preserve">dez milhões, </v>
          </cell>
          <cell r="C11" t="str">
            <v xml:space="preserve">dez mil, </v>
          </cell>
          <cell r="D11" t="str">
            <v>dez</v>
          </cell>
          <cell r="E11" t="str">
            <v>dez centavos</v>
          </cell>
        </row>
        <row r="12">
          <cell r="A12">
            <v>11</v>
          </cell>
          <cell r="B12" t="str">
            <v xml:space="preserve">onze milhões, </v>
          </cell>
          <cell r="C12" t="str">
            <v xml:space="preserve">onze mil, </v>
          </cell>
          <cell r="D12" t="str">
            <v>onze</v>
          </cell>
          <cell r="E12" t="str">
            <v>onze centavos</v>
          </cell>
        </row>
        <row r="13">
          <cell r="A13">
            <v>12</v>
          </cell>
          <cell r="B13" t="str">
            <v xml:space="preserve">doze milhões, </v>
          </cell>
          <cell r="C13" t="str">
            <v xml:space="preserve">doze mil, </v>
          </cell>
          <cell r="D13" t="str">
            <v>doze</v>
          </cell>
          <cell r="E13" t="str">
            <v>doze centavos</v>
          </cell>
        </row>
        <row r="14">
          <cell r="A14">
            <v>13</v>
          </cell>
          <cell r="B14" t="str">
            <v xml:space="preserve">treze milhões, </v>
          </cell>
          <cell r="C14" t="str">
            <v xml:space="preserve">treze mil, </v>
          </cell>
          <cell r="D14" t="str">
            <v>treze</v>
          </cell>
          <cell r="E14" t="str">
            <v>treze centavos</v>
          </cell>
        </row>
        <row r="15">
          <cell r="A15">
            <v>14</v>
          </cell>
          <cell r="B15" t="str">
            <v xml:space="preserve">quatorze milhões, </v>
          </cell>
          <cell r="C15" t="str">
            <v xml:space="preserve">quatorze mil, </v>
          </cell>
          <cell r="D15" t="str">
            <v>quatorze</v>
          </cell>
          <cell r="E15" t="str">
            <v>quatorze centavos</v>
          </cell>
        </row>
        <row r="16">
          <cell r="A16">
            <v>15</v>
          </cell>
          <cell r="B16" t="str">
            <v xml:space="preserve">quinze milhões, </v>
          </cell>
          <cell r="C16" t="str">
            <v xml:space="preserve">quinze mil, </v>
          </cell>
          <cell r="D16" t="str">
            <v>quinze</v>
          </cell>
          <cell r="E16" t="str">
            <v>quinze centavos</v>
          </cell>
        </row>
        <row r="17">
          <cell r="A17">
            <v>16</v>
          </cell>
          <cell r="B17" t="str">
            <v xml:space="preserve">dezesseis milhões, </v>
          </cell>
          <cell r="C17" t="str">
            <v xml:space="preserve">dezesseis mil, </v>
          </cell>
          <cell r="D17" t="str">
            <v>dezesseis</v>
          </cell>
          <cell r="E17" t="str">
            <v>dezesseis centavos</v>
          </cell>
        </row>
        <row r="18">
          <cell r="A18">
            <v>17</v>
          </cell>
          <cell r="B18" t="str">
            <v xml:space="preserve">dezessete milhões, </v>
          </cell>
          <cell r="C18" t="str">
            <v xml:space="preserve">dezessete mil, </v>
          </cell>
          <cell r="D18" t="str">
            <v>dezessete</v>
          </cell>
          <cell r="E18" t="str">
            <v>dezessete centavos</v>
          </cell>
        </row>
        <row r="19">
          <cell r="A19">
            <v>18</v>
          </cell>
          <cell r="B19" t="str">
            <v xml:space="preserve">dezoito milhões, </v>
          </cell>
          <cell r="C19" t="str">
            <v xml:space="preserve">dezoito mil, </v>
          </cell>
          <cell r="D19" t="str">
            <v>dezoito</v>
          </cell>
          <cell r="E19" t="str">
            <v>dezoito centavos</v>
          </cell>
        </row>
        <row r="20">
          <cell r="A20">
            <v>19</v>
          </cell>
          <cell r="B20" t="str">
            <v xml:space="preserve">dezenove milhões, </v>
          </cell>
          <cell r="C20" t="str">
            <v xml:space="preserve">dezenove mil, </v>
          </cell>
          <cell r="D20" t="str">
            <v>dezenove</v>
          </cell>
          <cell r="E20" t="str">
            <v>dezenove centavos</v>
          </cell>
        </row>
        <row r="21">
          <cell r="A21">
            <v>20</v>
          </cell>
          <cell r="B21" t="str">
            <v xml:space="preserve">vinte milhões, </v>
          </cell>
          <cell r="C21" t="str">
            <v xml:space="preserve">vinte mil, </v>
          </cell>
          <cell r="D21" t="str">
            <v>vinte</v>
          </cell>
          <cell r="E21" t="str">
            <v>vinte centavos</v>
          </cell>
        </row>
        <row r="22">
          <cell r="A22">
            <v>21</v>
          </cell>
          <cell r="B22" t="str">
            <v xml:space="preserve">vinte e um milhões, </v>
          </cell>
          <cell r="C22" t="str">
            <v xml:space="preserve">vinte e um mil, </v>
          </cell>
          <cell r="D22" t="str">
            <v>vinte e um</v>
          </cell>
          <cell r="E22" t="str">
            <v>vinte e um centavos</v>
          </cell>
        </row>
        <row r="23">
          <cell r="A23">
            <v>22</v>
          </cell>
          <cell r="B23" t="str">
            <v xml:space="preserve">vinte e dois milhões, </v>
          </cell>
          <cell r="C23" t="str">
            <v xml:space="preserve">vinte e dois mil, </v>
          </cell>
          <cell r="D23" t="str">
            <v>vinte e dois</v>
          </cell>
          <cell r="E23" t="str">
            <v>vinte e dois centavos</v>
          </cell>
        </row>
        <row r="24">
          <cell r="A24">
            <v>23</v>
          </cell>
          <cell r="B24" t="str">
            <v xml:space="preserve">vinte e tres milhões, </v>
          </cell>
          <cell r="C24" t="str">
            <v xml:space="preserve">vinte e tres mil, </v>
          </cell>
          <cell r="D24" t="str">
            <v>vinte e tres</v>
          </cell>
          <cell r="E24" t="str">
            <v>vinte e tres centavos</v>
          </cell>
        </row>
        <row r="25">
          <cell r="A25">
            <v>24</v>
          </cell>
          <cell r="B25" t="str">
            <v xml:space="preserve">vinte e quatro milhões, </v>
          </cell>
          <cell r="C25" t="str">
            <v xml:space="preserve">vinte e quatro mil, </v>
          </cell>
          <cell r="D25" t="str">
            <v>vinte e quatro</v>
          </cell>
          <cell r="E25" t="str">
            <v>vinte e quatro centavos</v>
          </cell>
        </row>
        <row r="26">
          <cell r="A26">
            <v>25</v>
          </cell>
          <cell r="B26" t="str">
            <v xml:space="preserve">vinte e cinco milhões, </v>
          </cell>
          <cell r="C26" t="str">
            <v xml:space="preserve">vinte e cinco mil, </v>
          </cell>
          <cell r="D26" t="str">
            <v>vinte e cinco</v>
          </cell>
          <cell r="E26" t="str">
            <v>vinte e cinco centavos</v>
          </cell>
        </row>
        <row r="27">
          <cell r="A27">
            <v>26</v>
          </cell>
          <cell r="B27" t="str">
            <v xml:space="preserve">vinte e seis milhões, </v>
          </cell>
          <cell r="C27" t="str">
            <v xml:space="preserve">vinte e seis mil, </v>
          </cell>
          <cell r="D27" t="str">
            <v>vinte e seis</v>
          </cell>
          <cell r="E27" t="str">
            <v>vinte e seis centavos</v>
          </cell>
        </row>
        <row r="28">
          <cell r="A28">
            <v>27</v>
          </cell>
          <cell r="B28" t="str">
            <v xml:space="preserve">vinte e sete milhões, </v>
          </cell>
          <cell r="C28" t="str">
            <v xml:space="preserve">vinte e sete mil, </v>
          </cell>
          <cell r="D28" t="str">
            <v>vinte e sete</v>
          </cell>
          <cell r="E28" t="str">
            <v>vinte e sete centavos</v>
          </cell>
        </row>
        <row r="29">
          <cell r="A29">
            <v>28</v>
          </cell>
          <cell r="B29" t="str">
            <v xml:space="preserve">vinte e oito milhões, </v>
          </cell>
          <cell r="C29" t="str">
            <v xml:space="preserve">vinte e oito mil, </v>
          </cell>
          <cell r="D29" t="str">
            <v>vinte e oito</v>
          </cell>
          <cell r="E29" t="str">
            <v>vinte e oito centavos</v>
          </cell>
        </row>
        <row r="30">
          <cell r="A30">
            <v>29</v>
          </cell>
          <cell r="B30" t="str">
            <v xml:space="preserve">vinte e nove milhões, </v>
          </cell>
          <cell r="C30" t="str">
            <v xml:space="preserve">vinte e nove mil, </v>
          </cell>
          <cell r="D30" t="str">
            <v>vinte e nove</v>
          </cell>
          <cell r="E30" t="str">
            <v>vinte e nove centavos</v>
          </cell>
        </row>
        <row r="31">
          <cell r="A31">
            <v>30</v>
          </cell>
          <cell r="B31" t="str">
            <v xml:space="preserve">trinta milhões, </v>
          </cell>
          <cell r="C31" t="str">
            <v xml:space="preserve">trinta mil, </v>
          </cell>
          <cell r="D31" t="str">
            <v>trinta</v>
          </cell>
          <cell r="E31" t="str">
            <v>trinta centavos</v>
          </cell>
        </row>
        <row r="32">
          <cell r="A32">
            <v>31</v>
          </cell>
          <cell r="B32" t="str">
            <v xml:space="preserve">trinta e um milhões, </v>
          </cell>
          <cell r="C32" t="str">
            <v xml:space="preserve">trinta e um mil, </v>
          </cell>
          <cell r="D32" t="str">
            <v>trinta e um</v>
          </cell>
          <cell r="E32" t="str">
            <v>trinta e um centavos</v>
          </cell>
        </row>
        <row r="33">
          <cell r="A33">
            <v>32</v>
          </cell>
          <cell r="B33" t="str">
            <v xml:space="preserve">trinta e dois milhões, </v>
          </cell>
          <cell r="C33" t="str">
            <v xml:space="preserve">trinta e dois mil, </v>
          </cell>
          <cell r="D33" t="str">
            <v>trinta e dois</v>
          </cell>
          <cell r="E33" t="str">
            <v>trinta e dois centavos</v>
          </cell>
        </row>
        <row r="34">
          <cell r="A34">
            <v>33</v>
          </cell>
          <cell r="B34" t="str">
            <v xml:space="preserve">trinta e tres milhões, </v>
          </cell>
          <cell r="C34" t="str">
            <v xml:space="preserve">trinta e tres mil, </v>
          </cell>
          <cell r="D34" t="str">
            <v>trinta e tres</v>
          </cell>
          <cell r="E34" t="str">
            <v>trinta e tres centavos</v>
          </cell>
        </row>
        <row r="35">
          <cell r="A35">
            <v>34</v>
          </cell>
          <cell r="B35" t="str">
            <v xml:space="preserve">trinta e quatro milhões, </v>
          </cell>
          <cell r="C35" t="str">
            <v xml:space="preserve">trinta e quatro mil, </v>
          </cell>
          <cell r="D35" t="str">
            <v>trinta e quatro</v>
          </cell>
          <cell r="E35" t="str">
            <v>trinta e quatro centavos</v>
          </cell>
        </row>
        <row r="36">
          <cell r="A36">
            <v>35</v>
          </cell>
          <cell r="B36" t="str">
            <v xml:space="preserve">trinta e cinco milhões, </v>
          </cell>
          <cell r="C36" t="str">
            <v xml:space="preserve">trinta e cinco mil, </v>
          </cell>
          <cell r="D36" t="str">
            <v>trinta e cinco</v>
          </cell>
          <cell r="E36" t="str">
            <v>trinta e cinco centavos</v>
          </cell>
        </row>
        <row r="37">
          <cell r="A37">
            <v>36</v>
          </cell>
          <cell r="B37" t="str">
            <v xml:space="preserve">trinta e seis milhões, </v>
          </cell>
          <cell r="C37" t="str">
            <v xml:space="preserve">trinta e seis mil, </v>
          </cell>
          <cell r="D37" t="str">
            <v>trinta e seis</v>
          </cell>
          <cell r="E37" t="str">
            <v>trinta e seis centavos</v>
          </cell>
        </row>
        <row r="38">
          <cell r="A38">
            <v>37</v>
          </cell>
          <cell r="B38" t="str">
            <v xml:space="preserve">trinta e sete milhões, </v>
          </cell>
          <cell r="C38" t="str">
            <v xml:space="preserve">trinta e sete mil, </v>
          </cell>
          <cell r="D38" t="str">
            <v>trinta e sete</v>
          </cell>
          <cell r="E38" t="str">
            <v>trinta e sete centavos</v>
          </cell>
        </row>
        <row r="39">
          <cell r="A39">
            <v>38</v>
          </cell>
          <cell r="B39" t="str">
            <v xml:space="preserve">trinta e oito milhões, </v>
          </cell>
          <cell r="C39" t="str">
            <v xml:space="preserve">trinta e oito mil, </v>
          </cell>
          <cell r="D39" t="str">
            <v>trinta e oito</v>
          </cell>
          <cell r="E39" t="str">
            <v>trinta e oito centavos</v>
          </cell>
        </row>
        <row r="40">
          <cell r="A40">
            <v>39</v>
          </cell>
          <cell r="B40" t="str">
            <v xml:space="preserve">trinta e nove milhões, </v>
          </cell>
          <cell r="C40" t="str">
            <v xml:space="preserve">trinta e nove mil, </v>
          </cell>
          <cell r="D40" t="str">
            <v>trinta e nove</v>
          </cell>
          <cell r="E40" t="str">
            <v>trinta e nove centavos</v>
          </cell>
        </row>
        <row r="41">
          <cell r="A41">
            <v>40</v>
          </cell>
          <cell r="B41" t="str">
            <v xml:space="preserve">quarenta milhões, </v>
          </cell>
          <cell r="C41" t="str">
            <v xml:space="preserve">quarenta mil, </v>
          </cell>
          <cell r="D41" t="str">
            <v>quarenta</v>
          </cell>
          <cell r="E41" t="str">
            <v>quarenta centavos</v>
          </cell>
        </row>
        <row r="42">
          <cell r="A42">
            <v>41</v>
          </cell>
          <cell r="B42" t="str">
            <v xml:space="preserve">quarenta e um milhões, </v>
          </cell>
          <cell r="C42" t="str">
            <v xml:space="preserve">quarenta e um mil, </v>
          </cell>
          <cell r="D42" t="str">
            <v>quarenta e um</v>
          </cell>
          <cell r="E42" t="str">
            <v>quarenta e um centavos</v>
          </cell>
        </row>
        <row r="43">
          <cell r="A43">
            <v>42</v>
          </cell>
          <cell r="B43" t="str">
            <v xml:space="preserve">quarenta e dois milhões, </v>
          </cell>
          <cell r="C43" t="str">
            <v xml:space="preserve">quarenta e dois mil, </v>
          </cell>
          <cell r="D43" t="str">
            <v>quarenta e dois</v>
          </cell>
          <cell r="E43" t="str">
            <v>quarenta e dois centavos</v>
          </cell>
        </row>
        <row r="44">
          <cell r="A44">
            <v>43</v>
          </cell>
          <cell r="B44" t="str">
            <v xml:space="preserve">quarenta e tres milhões, </v>
          </cell>
          <cell r="C44" t="str">
            <v xml:space="preserve">quarenta e tres mil, </v>
          </cell>
          <cell r="D44" t="str">
            <v>quarenta e tres</v>
          </cell>
          <cell r="E44" t="str">
            <v>quarenta e tres centavos</v>
          </cell>
        </row>
        <row r="45">
          <cell r="A45">
            <v>44</v>
          </cell>
          <cell r="B45" t="str">
            <v xml:space="preserve">quarenta e quatro milhões, </v>
          </cell>
          <cell r="C45" t="str">
            <v xml:space="preserve">quarenta e quatro mil, </v>
          </cell>
          <cell r="D45" t="str">
            <v>quarenta e quatro</v>
          </cell>
          <cell r="E45" t="str">
            <v>quarenta e quatro centavos</v>
          </cell>
        </row>
        <row r="46">
          <cell r="A46">
            <v>45</v>
          </cell>
          <cell r="B46" t="str">
            <v xml:space="preserve">quarenta e cinco milhões, </v>
          </cell>
          <cell r="C46" t="str">
            <v xml:space="preserve">quarenta e cinco mil, </v>
          </cell>
          <cell r="D46" t="str">
            <v>quarenta e cinco</v>
          </cell>
          <cell r="E46" t="str">
            <v>quarenta e cinco centavos</v>
          </cell>
        </row>
        <row r="47">
          <cell r="A47">
            <v>46</v>
          </cell>
          <cell r="B47" t="str">
            <v xml:space="preserve">quarenta e seis milhões, </v>
          </cell>
          <cell r="C47" t="str">
            <v xml:space="preserve">quarenta e seis mil, </v>
          </cell>
          <cell r="D47" t="str">
            <v>quarenta e seis</v>
          </cell>
          <cell r="E47" t="str">
            <v>quarenta e seis centavos</v>
          </cell>
        </row>
        <row r="48">
          <cell r="A48">
            <v>47</v>
          </cell>
          <cell r="B48" t="str">
            <v xml:space="preserve">quarenta e sete milhões, </v>
          </cell>
          <cell r="C48" t="str">
            <v xml:space="preserve">quarenta e sete mil, </v>
          </cell>
          <cell r="D48" t="str">
            <v>quarenta e sete</v>
          </cell>
          <cell r="E48" t="str">
            <v>quarenta e sete centavos</v>
          </cell>
        </row>
        <row r="49">
          <cell r="A49">
            <v>48</v>
          </cell>
          <cell r="B49" t="str">
            <v xml:space="preserve">quarenta e oito milhões, </v>
          </cell>
          <cell r="C49" t="str">
            <v xml:space="preserve">quarenta e oito mil, </v>
          </cell>
          <cell r="D49" t="str">
            <v>quarenta e oito</v>
          </cell>
          <cell r="E49" t="str">
            <v>quarenta e oito centavos</v>
          </cell>
        </row>
        <row r="50">
          <cell r="A50">
            <v>49</v>
          </cell>
          <cell r="B50" t="str">
            <v xml:space="preserve">quarenta e nove milhões, </v>
          </cell>
          <cell r="C50" t="str">
            <v xml:space="preserve">quarenta e nove mil, </v>
          </cell>
          <cell r="D50" t="str">
            <v>quarenta e nove</v>
          </cell>
          <cell r="E50" t="str">
            <v>quarenta e nove centavos</v>
          </cell>
        </row>
        <row r="51">
          <cell r="A51">
            <v>50</v>
          </cell>
          <cell r="B51" t="str">
            <v xml:space="preserve">cinquenta milhões, </v>
          </cell>
          <cell r="C51" t="str">
            <v xml:space="preserve">cinquenta mil, </v>
          </cell>
          <cell r="D51" t="str">
            <v>cinquenta</v>
          </cell>
          <cell r="E51" t="str">
            <v>cinquenta centavos</v>
          </cell>
        </row>
        <row r="52">
          <cell r="A52">
            <v>51</v>
          </cell>
          <cell r="B52" t="str">
            <v xml:space="preserve">cinquenta e um milhões, </v>
          </cell>
          <cell r="C52" t="str">
            <v xml:space="preserve">cinquenta e um mil, </v>
          </cell>
          <cell r="D52" t="str">
            <v>cinquenta e um</v>
          </cell>
          <cell r="E52" t="str">
            <v>cinquenta e um centavos</v>
          </cell>
        </row>
        <row r="53">
          <cell r="A53">
            <v>52</v>
          </cell>
          <cell r="B53" t="str">
            <v xml:space="preserve">cinquenta e dois milhões, </v>
          </cell>
          <cell r="C53" t="str">
            <v xml:space="preserve">cinquenta e dois mil, </v>
          </cell>
          <cell r="D53" t="str">
            <v>cinquenta e dois</v>
          </cell>
          <cell r="E53" t="str">
            <v>cinquenta e dois centavos</v>
          </cell>
        </row>
        <row r="54">
          <cell r="A54">
            <v>53</v>
          </cell>
          <cell r="B54" t="str">
            <v xml:space="preserve">cinquenta e tres milhões, </v>
          </cell>
          <cell r="C54" t="str">
            <v xml:space="preserve">cinquenta e tres mil, </v>
          </cell>
          <cell r="D54" t="str">
            <v>cinquenta e tres</v>
          </cell>
          <cell r="E54" t="str">
            <v>cinquenta e tres centavos</v>
          </cell>
        </row>
        <row r="55">
          <cell r="A55">
            <v>54</v>
          </cell>
          <cell r="B55" t="str">
            <v xml:space="preserve">cinquenta e quatro milhões, </v>
          </cell>
          <cell r="C55" t="str">
            <v xml:space="preserve">cinquenta e quatro mil, </v>
          </cell>
          <cell r="D55" t="str">
            <v>cinquenta e quatro</v>
          </cell>
          <cell r="E55" t="str">
            <v>cinquenta e quatro centavos</v>
          </cell>
        </row>
        <row r="56">
          <cell r="A56">
            <v>55</v>
          </cell>
          <cell r="B56" t="str">
            <v xml:space="preserve">cinquenta e cinco milhões, </v>
          </cell>
          <cell r="C56" t="str">
            <v xml:space="preserve">cinquenta e cinco mil, </v>
          </cell>
          <cell r="D56" t="str">
            <v>cinquenta e cinco</v>
          </cell>
          <cell r="E56" t="str">
            <v>cinquenta e cinco centavos</v>
          </cell>
        </row>
        <row r="57">
          <cell r="A57">
            <v>56</v>
          </cell>
          <cell r="B57" t="str">
            <v xml:space="preserve">cinquenta e seis milhões, </v>
          </cell>
          <cell r="C57" t="str">
            <v xml:space="preserve">cinquenta e seis mil, </v>
          </cell>
          <cell r="D57" t="str">
            <v>cinquenta e seis</v>
          </cell>
          <cell r="E57" t="str">
            <v>cinquenta e seis centavos</v>
          </cell>
        </row>
        <row r="58">
          <cell r="A58">
            <v>57</v>
          </cell>
          <cell r="B58" t="str">
            <v xml:space="preserve">cinquenta e sete milhões, </v>
          </cell>
          <cell r="C58" t="str">
            <v xml:space="preserve">cinquenta e sete mil, </v>
          </cell>
          <cell r="D58" t="str">
            <v>cinquenta e sete</v>
          </cell>
          <cell r="E58" t="str">
            <v>cinquenta e sete centavos</v>
          </cell>
        </row>
        <row r="59">
          <cell r="A59">
            <v>58</v>
          </cell>
          <cell r="B59" t="str">
            <v xml:space="preserve">cinquenta e oito milhões, </v>
          </cell>
          <cell r="C59" t="str">
            <v xml:space="preserve">cinquenta e oito mil, </v>
          </cell>
          <cell r="D59" t="str">
            <v>cinquenta e oito</v>
          </cell>
          <cell r="E59" t="str">
            <v>cinquenta e oito centavos</v>
          </cell>
        </row>
        <row r="60">
          <cell r="A60">
            <v>59</v>
          </cell>
          <cell r="B60" t="str">
            <v xml:space="preserve">cinquenta e nove milhões, </v>
          </cell>
          <cell r="C60" t="str">
            <v xml:space="preserve">cinquenta e nove mil, </v>
          </cell>
          <cell r="D60" t="str">
            <v>cinquenta e nove</v>
          </cell>
          <cell r="E60" t="str">
            <v>cinquenta e nove centavos</v>
          </cell>
        </row>
        <row r="61">
          <cell r="A61">
            <v>60</v>
          </cell>
          <cell r="B61" t="str">
            <v xml:space="preserve">sessenta milhões, </v>
          </cell>
          <cell r="C61" t="str">
            <v xml:space="preserve">sessenta mil, </v>
          </cell>
          <cell r="D61" t="str">
            <v>sessenta</v>
          </cell>
          <cell r="E61" t="str">
            <v>sessenta centavos</v>
          </cell>
        </row>
        <row r="62">
          <cell r="A62">
            <v>61</v>
          </cell>
          <cell r="B62" t="str">
            <v xml:space="preserve">sessenta e um milhões, </v>
          </cell>
          <cell r="C62" t="str">
            <v xml:space="preserve">sessenta e um mil, </v>
          </cell>
          <cell r="D62" t="str">
            <v>sessenta e um</v>
          </cell>
          <cell r="E62" t="str">
            <v>sessenta e um centavos</v>
          </cell>
        </row>
        <row r="63">
          <cell r="A63">
            <v>62</v>
          </cell>
          <cell r="B63" t="str">
            <v xml:space="preserve">sessenta e dois milhões, </v>
          </cell>
          <cell r="C63" t="str">
            <v xml:space="preserve">sessenta e dois mil, </v>
          </cell>
          <cell r="D63" t="str">
            <v>sessenta e dois</v>
          </cell>
          <cell r="E63" t="str">
            <v>sessenta e dois centavos</v>
          </cell>
        </row>
        <row r="64">
          <cell r="A64">
            <v>63</v>
          </cell>
          <cell r="B64" t="str">
            <v xml:space="preserve">sessenta e tres milhões, </v>
          </cell>
          <cell r="C64" t="str">
            <v xml:space="preserve">sessenta e tres mil, </v>
          </cell>
          <cell r="D64" t="str">
            <v>sessenta e tres</v>
          </cell>
          <cell r="E64" t="str">
            <v>sessenta e tres centavos</v>
          </cell>
        </row>
        <row r="65">
          <cell r="A65">
            <v>64</v>
          </cell>
          <cell r="B65" t="str">
            <v xml:space="preserve">sessenta e quatro milhões, </v>
          </cell>
          <cell r="C65" t="str">
            <v xml:space="preserve">sessenta e quatro mil, </v>
          </cell>
          <cell r="D65" t="str">
            <v>sessenta e quatro</v>
          </cell>
          <cell r="E65" t="str">
            <v>sessenta e quatro centavos</v>
          </cell>
        </row>
        <row r="66">
          <cell r="A66">
            <v>65</v>
          </cell>
          <cell r="B66" t="str">
            <v xml:space="preserve">sessenta e cinco milhões, </v>
          </cell>
          <cell r="C66" t="str">
            <v xml:space="preserve">sessenta e cinco mil, </v>
          </cell>
          <cell r="D66" t="str">
            <v>sessenta e cinco</v>
          </cell>
          <cell r="E66" t="str">
            <v>sessenta e cinco centavos</v>
          </cell>
        </row>
        <row r="67">
          <cell r="A67">
            <v>66</v>
          </cell>
          <cell r="B67" t="str">
            <v xml:space="preserve">sessenta e seis milhões, </v>
          </cell>
          <cell r="C67" t="str">
            <v xml:space="preserve">sessenta e seis mil, </v>
          </cell>
          <cell r="D67" t="str">
            <v>sessenta e seis</v>
          </cell>
          <cell r="E67" t="str">
            <v>sessenta e seis centavos</v>
          </cell>
        </row>
        <row r="68">
          <cell r="A68">
            <v>67</v>
          </cell>
          <cell r="B68" t="str">
            <v xml:space="preserve">sessenta e sete milhões, </v>
          </cell>
          <cell r="C68" t="str">
            <v xml:space="preserve">sessenta e sete mil, </v>
          </cell>
          <cell r="D68" t="str">
            <v>sessenta e sete</v>
          </cell>
          <cell r="E68" t="str">
            <v>sessenta e sete centavos</v>
          </cell>
        </row>
        <row r="69">
          <cell r="A69">
            <v>68</v>
          </cell>
          <cell r="B69" t="str">
            <v xml:space="preserve">sessenta e oito milhões, </v>
          </cell>
          <cell r="C69" t="str">
            <v xml:space="preserve">sessenta e oito mil, </v>
          </cell>
          <cell r="D69" t="str">
            <v>sessenta e oito</v>
          </cell>
          <cell r="E69" t="str">
            <v>sessenta e oito centavos</v>
          </cell>
        </row>
        <row r="70">
          <cell r="A70">
            <v>69</v>
          </cell>
          <cell r="B70" t="str">
            <v xml:space="preserve">sessenta e nove milhões, </v>
          </cell>
          <cell r="C70" t="str">
            <v xml:space="preserve">sessenta e nove mil, </v>
          </cell>
          <cell r="D70" t="str">
            <v>sessenta e nove</v>
          </cell>
          <cell r="E70" t="str">
            <v>sessenta e nove centavos</v>
          </cell>
        </row>
        <row r="71">
          <cell r="A71">
            <v>70</v>
          </cell>
          <cell r="B71" t="str">
            <v xml:space="preserve">setenta milhões, </v>
          </cell>
          <cell r="C71" t="str">
            <v xml:space="preserve">setenta mil, </v>
          </cell>
          <cell r="D71" t="str">
            <v>setenta</v>
          </cell>
          <cell r="E71" t="str">
            <v>setenta centavos</v>
          </cell>
        </row>
        <row r="72">
          <cell r="A72">
            <v>71</v>
          </cell>
          <cell r="B72" t="str">
            <v xml:space="preserve">setenta e um milhões, </v>
          </cell>
          <cell r="C72" t="str">
            <v xml:space="preserve">setenta e um mil, </v>
          </cell>
          <cell r="D72" t="str">
            <v>setenta e um</v>
          </cell>
          <cell r="E72" t="str">
            <v>setenta e um centavos</v>
          </cell>
        </row>
        <row r="73">
          <cell r="A73">
            <v>72</v>
          </cell>
          <cell r="B73" t="str">
            <v xml:space="preserve">setenta e dois milhões, </v>
          </cell>
          <cell r="C73" t="str">
            <v xml:space="preserve">setenta e dois mil, </v>
          </cell>
          <cell r="D73" t="str">
            <v>setenta e dois</v>
          </cell>
          <cell r="E73" t="str">
            <v>setenta e dois centavos</v>
          </cell>
        </row>
        <row r="74">
          <cell r="A74">
            <v>73</v>
          </cell>
          <cell r="B74" t="str">
            <v xml:space="preserve">setenta e tres milhões, </v>
          </cell>
          <cell r="C74" t="str">
            <v xml:space="preserve">setenta e tres mil, </v>
          </cell>
          <cell r="D74" t="str">
            <v>setenta e tres</v>
          </cell>
          <cell r="E74" t="str">
            <v>setenta e tres centavos</v>
          </cell>
        </row>
        <row r="75">
          <cell r="A75">
            <v>74</v>
          </cell>
          <cell r="B75" t="str">
            <v xml:space="preserve">setenta e quatro milhões, </v>
          </cell>
          <cell r="C75" t="str">
            <v xml:space="preserve">setenta e quatro mil, </v>
          </cell>
          <cell r="D75" t="str">
            <v>setenta e quatro</v>
          </cell>
          <cell r="E75" t="str">
            <v>setenta e quatro centavos</v>
          </cell>
        </row>
        <row r="76">
          <cell r="A76">
            <v>75</v>
          </cell>
          <cell r="B76" t="str">
            <v xml:space="preserve">setenta e cinco milhões, </v>
          </cell>
          <cell r="C76" t="str">
            <v xml:space="preserve">setenta e cinco mil, </v>
          </cell>
          <cell r="D76" t="str">
            <v>setenta e cinco</v>
          </cell>
          <cell r="E76" t="str">
            <v>setenta e cinco centavos</v>
          </cell>
        </row>
        <row r="77">
          <cell r="A77">
            <v>76</v>
          </cell>
          <cell r="B77" t="str">
            <v xml:space="preserve">setenta e seis milhões, </v>
          </cell>
          <cell r="C77" t="str">
            <v xml:space="preserve">setenta e seis mil, </v>
          </cell>
          <cell r="D77" t="str">
            <v>setenta e seis</v>
          </cell>
          <cell r="E77" t="str">
            <v>setenta e seis centavos</v>
          </cell>
        </row>
        <row r="78">
          <cell r="A78">
            <v>77</v>
          </cell>
          <cell r="B78" t="str">
            <v xml:space="preserve">setenta e sete milhões, </v>
          </cell>
          <cell r="C78" t="str">
            <v xml:space="preserve">setenta e sete mil, </v>
          </cell>
          <cell r="D78" t="str">
            <v>setenta e sete</v>
          </cell>
          <cell r="E78" t="str">
            <v>setenta e sete centavos</v>
          </cell>
        </row>
        <row r="79">
          <cell r="A79">
            <v>78</v>
          </cell>
          <cell r="B79" t="str">
            <v xml:space="preserve">setenta e oito milhões, </v>
          </cell>
          <cell r="C79" t="str">
            <v xml:space="preserve">setenta e oito mil, </v>
          </cell>
          <cell r="D79" t="str">
            <v>setenta e oito</v>
          </cell>
          <cell r="E79" t="str">
            <v>setenta e oito centavos</v>
          </cell>
        </row>
        <row r="80">
          <cell r="A80">
            <v>79</v>
          </cell>
          <cell r="B80" t="str">
            <v xml:space="preserve">setenta e nove milhões, </v>
          </cell>
          <cell r="C80" t="str">
            <v xml:space="preserve">setenta e nove mil, </v>
          </cell>
          <cell r="D80" t="str">
            <v>setenta e nove</v>
          </cell>
          <cell r="E80" t="str">
            <v>setenta e nove centavos</v>
          </cell>
        </row>
        <row r="81">
          <cell r="A81">
            <v>80</v>
          </cell>
          <cell r="B81" t="str">
            <v xml:space="preserve">oitenta milhões, </v>
          </cell>
          <cell r="C81" t="str">
            <v xml:space="preserve">oitenta mil, </v>
          </cell>
          <cell r="D81" t="str">
            <v>oitenta</v>
          </cell>
          <cell r="E81" t="str">
            <v>oitenta centavos</v>
          </cell>
        </row>
        <row r="82">
          <cell r="A82">
            <v>81</v>
          </cell>
          <cell r="B82" t="str">
            <v xml:space="preserve">oitenta e um milhões, </v>
          </cell>
          <cell r="C82" t="str">
            <v xml:space="preserve">oitenta e um mil, </v>
          </cell>
          <cell r="D82" t="str">
            <v>oitenta e um</v>
          </cell>
          <cell r="E82" t="str">
            <v>oitenta e um centavos</v>
          </cell>
        </row>
        <row r="83">
          <cell r="A83">
            <v>82</v>
          </cell>
          <cell r="B83" t="str">
            <v xml:space="preserve">oitenta e dois milhões, </v>
          </cell>
          <cell r="C83" t="str">
            <v xml:space="preserve">oitenta e dois mil, </v>
          </cell>
          <cell r="D83" t="str">
            <v>oitenta e dois</v>
          </cell>
          <cell r="E83" t="str">
            <v>oitenta e dois centavos</v>
          </cell>
        </row>
        <row r="84">
          <cell r="A84">
            <v>83</v>
          </cell>
          <cell r="B84" t="str">
            <v xml:space="preserve">oitenta e tres milhões, </v>
          </cell>
          <cell r="C84" t="str">
            <v xml:space="preserve">oitenta e tres mil, </v>
          </cell>
          <cell r="D84" t="str">
            <v>oitenta e tres</v>
          </cell>
          <cell r="E84" t="str">
            <v>oitenta e tres centavos</v>
          </cell>
        </row>
        <row r="85">
          <cell r="A85">
            <v>84</v>
          </cell>
          <cell r="B85" t="str">
            <v xml:space="preserve">oitenta e quatro milhões, </v>
          </cell>
          <cell r="C85" t="str">
            <v xml:space="preserve">oitenta e quatro mil, </v>
          </cell>
          <cell r="D85" t="str">
            <v>oitenta e quatro</v>
          </cell>
          <cell r="E85" t="str">
            <v>oitenta e quatro centavos</v>
          </cell>
        </row>
        <row r="86">
          <cell r="A86">
            <v>85</v>
          </cell>
          <cell r="B86" t="str">
            <v xml:space="preserve">oitenta e cinco milhões, </v>
          </cell>
          <cell r="C86" t="str">
            <v xml:space="preserve">oitenta e cinco mil, </v>
          </cell>
          <cell r="D86" t="str">
            <v>oitenta e cinco</v>
          </cell>
          <cell r="E86" t="str">
            <v>oitenta e cinco centavos</v>
          </cell>
        </row>
        <row r="87">
          <cell r="A87">
            <v>86</v>
          </cell>
          <cell r="B87" t="str">
            <v xml:space="preserve">oitenta e seis milhões, </v>
          </cell>
          <cell r="C87" t="str">
            <v xml:space="preserve">oitenta e seis mil, </v>
          </cell>
          <cell r="D87" t="str">
            <v>oitenta e seis</v>
          </cell>
          <cell r="E87" t="str">
            <v>oitenta e seis centavos</v>
          </cell>
        </row>
        <row r="88">
          <cell r="A88">
            <v>87</v>
          </cell>
          <cell r="B88" t="str">
            <v xml:space="preserve">oitenta e sete milhões, </v>
          </cell>
          <cell r="C88" t="str">
            <v xml:space="preserve">oitenta e sete mil, </v>
          </cell>
          <cell r="D88" t="str">
            <v>oitenta e sete</v>
          </cell>
          <cell r="E88" t="str">
            <v>oitenta e sete centavos</v>
          </cell>
        </row>
        <row r="89">
          <cell r="A89">
            <v>88</v>
          </cell>
          <cell r="B89" t="str">
            <v xml:space="preserve">oitenta e oito milhões, </v>
          </cell>
          <cell r="C89" t="str">
            <v xml:space="preserve">oitenta e oito mil, </v>
          </cell>
          <cell r="D89" t="str">
            <v>oitenta e oito</v>
          </cell>
          <cell r="E89" t="str">
            <v>oitenta e oito centavos</v>
          </cell>
        </row>
        <row r="90">
          <cell r="A90">
            <v>89</v>
          </cell>
          <cell r="B90" t="str">
            <v xml:space="preserve">oitenta e nove milhões, </v>
          </cell>
          <cell r="C90" t="str">
            <v xml:space="preserve">oitenta e nove mil, </v>
          </cell>
          <cell r="D90" t="str">
            <v>oitenta e nove</v>
          </cell>
          <cell r="E90" t="str">
            <v>oitenta e nove centavos</v>
          </cell>
        </row>
        <row r="91">
          <cell r="A91">
            <v>90</v>
          </cell>
          <cell r="B91" t="str">
            <v xml:space="preserve">noventa milhões, </v>
          </cell>
          <cell r="C91" t="str">
            <v xml:space="preserve">noventa mil, </v>
          </cell>
          <cell r="D91" t="str">
            <v>noventa</v>
          </cell>
          <cell r="E91" t="str">
            <v>noventa centavos</v>
          </cell>
        </row>
        <row r="92">
          <cell r="A92">
            <v>91</v>
          </cell>
          <cell r="B92" t="str">
            <v xml:space="preserve">noventa e um milhões, </v>
          </cell>
          <cell r="C92" t="str">
            <v xml:space="preserve">noventa e um mil, </v>
          </cell>
          <cell r="D92" t="str">
            <v>noventa e um</v>
          </cell>
          <cell r="E92" t="str">
            <v>noventa e um centavos</v>
          </cell>
        </row>
        <row r="93">
          <cell r="A93">
            <v>92</v>
          </cell>
          <cell r="B93" t="str">
            <v xml:space="preserve">noventa e dois milhões, </v>
          </cell>
          <cell r="C93" t="str">
            <v xml:space="preserve">noventa e dois mil, </v>
          </cell>
          <cell r="D93" t="str">
            <v>noventa e dois</v>
          </cell>
          <cell r="E93" t="str">
            <v>noventa e dois centavos</v>
          </cell>
        </row>
        <row r="94">
          <cell r="A94">
            <v>93</v>
          </cell>
          <cell r="B94" t="str">
            <v xml:space="preserve">noventa e tres milhões, </v>
          </cell>
          <cell r="C94" t="str">
            <v xml:space="preserve">noventa e tres mil, </v>
          </cell>
          <cell r="D94" t="str">
            <v>noventa e tres</v>
          </cell>
          <cell r="E94" t="str">
            <v>noventa e tres centavos</v>
          </cell>
        </row>
        <row r="95">
          <cell r="A95">
            <v>94</v>
          </cell>
          <cell r="B95" t="str">
            <v xml:space="preserve">noventa e quatro milhões, </v>
          </cell>
          <cell r="C95" t="str">
            <v xml:space="preserve">noventa e quatro mil, </v>
          </cell>
          <cell r="D95" t="str">
            <v>noventa e quatro</v>
          </cell>
          <cell r="E95" t="str">
            <v>noventa e quatro centavos</v>
          </cell>
        </row>
        <row r="96">
          <cell r="A96">
            <v>95</v>
          </cell>
          <cell r="B96" t="str">
            <v xml:space="preserve">noventa e cinco milhões, </v>
          </cell>
          <cell r="C96" t="str">
            <v xml:space="preserve">noventa e cinco mil, </v>
          </cell>
          <cell r="D96" t="str">
            <v>noventa e cinco</v>
          </cell>
          <cell r="E96" t="str">
            <v>noventa e cinco centavos</v>
          </cell>
        </row>
        <row r="97">
          <cell r="A97">
            <v>96</v>
          </cell>
          <cell r="B97" t="str">
            <v xml:space="preserve">noventa e seis milhões, </v>
          </cell>
          <cell r="C97" t="str">
            <v xml:space="preserve">noventa e seis mil, </v>
          </cell>
          <cell r="D97" t="str">
            <v>noventa e seis</v>
          </cell>
          <cell r="E97" t="str">
            <v>noventa e seis centavos</v>
          </cell>
        </row>
        <row r="98">
          <cell r="A98">
            <v>97</v>
          </cell>
          <cell r="B98" t="str">
            <v xml:space="preserve">noventa e sete milhões, </v>
          </cell>
          <cell r="C98" t="str">
            <v xml:space="preserve">noventa e sete mil, </v>
          </cell>
          <cell r="D98" t="str">
            <v>noventa e sete</v>
          </cell>
          <cell r="E98" t="str">
            <v>noventa e sete centavos</v>
          </cell>
        </row>
        <row r="99">
          <cell r="A99">
            <v>98</v>
          </cell>
          <cell r="B99" t="str">
            <v xml:space="preserve">noventa e oito milhões, </v>
          </cell>
          <cell r="C99" t="str">
            <v xml:space="preserve">noventa e oito mil, </v>
          </cell>
          <cell r="D99" t="str">
            <v>noventa e oito</v>
          </cell>
          <cell r="E99" t="str">
            <v>noventa e oito centavos</v>
          </cell>
        </row>
        <row r="100">
          <cell r="A100">
            <v>99</v>
          </cell>
          <cell r="B100" t="str">
            <v xml:space="preserve">noventa e nove milhões, </v>
          </cell>
          <cell r="C100" t="str">
            <v xml:space="preserve">noventa e nove mil, </v>
          </cell>
          <cell r="D100" t="str">
            <v>noventa e nove</v>
          </cell>
          <cell r="E100" t="str">
            <v>noventa e nove centavos</v>
          </cell>
        </row>
        <row r="101">
          <cell r="A101">
            <v>100</v>
          </cell>
          <cell r="B101" t="str">
            <v xml:space="preserve">cem milhões, </v>
          </cell>
          <cell r="C101" t="str">
            <v xml:space="preserve">cem mil, </v>
          </cell>
          <cell r="D101" t="str">
            <v>cem</v>
          </cell>
          <cell r="E101" t="str">
            <v>cem centavos</v>
          </cell>
        </row>
        <row r="102">
          <cell r="A102">
            <v>101</v>
          </cell>
          <cell r="B102" t="str">
            <v xml:space="preserve">cento e um milhões, </v>
          </cell>
          <cell r="C102" t="str">
            <v xml:space="preserve">cento e um mil, </v>
          </cell>
          <cell r="D102" t="str">
            <v>cento e um</v>
          </cell>
          <cell r="E102" t="str">
            <v>cento e um centavos</v>
          </cell>
        </row>
        <row r="103">
          <cell r="A103">
            <v>102</v>
          </cell>
          <cell r="B103" t="str">
            <v xml:space="preserve">cento e dois milhões, </v>
          </cell>
          <cell r="C103" t="str">
            <v xml:space="preserve">cento e dois mil, </v>
          </cell>
          <cell r="D103" t="str">
            <v>cento e dois</v>
          </cell>
          <cell r="E103" t="str">
            <v>cento e dois centavos</v>
          </cell>
        </row>
        <row r="104">
          <cell r="A104">
            <v>103</v>
          </cell>
          <cell r="B104" t="str">
            <v xml:space="preserve">cento e tres milhões, </v>
          </cell>
          <cell r="C104" t="str">
            <v xml:space="preserve">cento e tres mil, </v>
          </cell>
          <cell r="D104" t="str">
            <v>cento e tres</v>
          </cell>
          <cell r="E104" t="str">
            <v>cento e tres centavos</v>
          </cell>
        </row>
        <row r="105">
          <cell r="A105">
            <v>104</v>
          </cell>
          <cell r="B105" t="str">
            <v xml:space="preserve">cento e quatro milhões, </v>
          </cell>
          <cell r="C105" t="str">
            <v xml:space="preserve">cento e quatro mil, </v>
          </cell>
          <cell r="D105" t="str">
            <v>cento e quatro</v>
          </cell>
          <cell r="E105" t="str">
            <v>cento e quatro centavos</v>
          </cell>
        </row>
        <row r="106">
          <cell r="A106">
            <v>105</v>
          </cell>
          <cell r="B106" t="str">
            <v xml:space="preserve">cento e cinco milhões, </v>
          </cell>
          <cell r="C106" t="str">
            <v xml:space="preserve">cento e cinco mil, </v>
          </cell>
          <cell r="D106" t="str">
            <v>cento e cinco</v>
          </cell>
          <cell r="E106" t="str">
            <v>cento e cinco centavos</v>
          </cell>
        </row>
        <row r="107">
          <cell r="A107">
            <v>106</v>
          </cell>
          <cell r="B107" t="str">
            <v xml:space="preserve">cento e seis milhões, </v>
          </cell>
          <cell r="C107" t="str">
            <v xml:space="preserve">cento e seis mil, </v>
          </cell>
          <cell r="D107" t="str">
            <v>cento e seis</v>
          </cell>
          <cell r="E107" t="str">
            <v>cento e seis centavos</v>
          </cell>
        </row>
        <row r="108">
          <cell r="A108">
            <v>107</v>
          </cell>
          <cell r="B108" t="str">
            <v xml:space="preserve">cento e sete milhões, </v>
          </cell>
          <cell r="C108" t="str">
            <v xml:space="preserve">cento e sete mil, </v>
          </cell>
          <cell r="D108" t="str">
            <v>cento e sete</v>
          </cell>
          <cell r="E108" t="str">
            <v>cento e sete centavos</v>
          </cell>
        </row>
        <row r="109">
          <cell r="A109">
            <v>108</v>
          </cell>
          <cell r="B109" t="str">
            <v xml:space="preserve">cento e oito milhões, </v>
          </cell>
          <cell r="C109" t="str">
            <v xml:space="preserve">cento e oito mil, </v>
          </cell>
          <cell r="D109" t="str">
            <v>cento e oito</v>
          </cell>
          <cell r="E109" t="str">
            <v>cento e oito centavos</v>
          </cell>
        </row>
        <row r="110">
          <cell r="A110">
            <v>109</v>
          </cell>
          <cell r="B110" t="str">
            <v xml:space="preserve">cento e nove milhões, </v>
          </cell>
          <cell r="C110" t="str">
            <v xml:space="preserve">cento e nove mil, </v>
          </cell>
          <cell r="D110" t="str">
            <v>cento e nove</v>
          </cell>
          <cell r="E110" t="str">
            <v>cento e nove centavos</v>
          </cell>
        </row>
        <row r="111">
          <cell r="A111">
            <v>110</v>
          </cell>
          <cell r="B111" t="str">
            <v xml:space="preserve">cento e dez milhões, </v>
          </cell>
          <cell r="C111" t="str">
            <v xml:space="preserve">cento e dez mil, </v>
          </cell>
          <cell r="D111" t="str">
            <v>cento e dez</v>
          </cell>
          <cell r="E111" t="str">
            <v>cento e dez centavos</v>
          </cell>
        </row>
        <row r="112">
          <cell r="A112">
            <v>111</v>
          </cell>
          <cell r="B112" t="str">
            <v xml:space="preserve">cento e onze milhões, </v>
          </cell>
          <cell r="C112" t="str">
            <v xml:space="preserve">cento e onze mil, </v>
          </cell>
          <cell r="D112" t="str">
            <v>cento e onze</v>
          </cell>
          <cell r="E112" t="str">
            <v>cento e onze centavos</v>
          </cell>
        </row>
        <row r="113">
          <cell r="A113">
            <v>112</v>
          </cell>
          <cell r="B113" t="str">
            <v xml:space="preserve">cento e doze milhões, </v>
          </cell>
          <cell r="C113" t="str">
            <v xml:space="preserve">cento e doze mil, </v>
          </cell>
          <cell r="D113" t="str">
            <v>cento e doze</v>
          </cell>
          <cell r="E113" t="str">
            <v>cento e doze centavos</v>
          </cell>
        </row>
        <row r="114">
          <cell r="A114">
            <v>113</v>
          </cell>
          <cell r="B114" t="str">
            <v xml:space="preserve">cento e treze milhões, </v>
          </cell>
          <cell r="C114" t="str">
            <v xml:space="preserve">cento e treze mil, </v>
          </cell>
          <cell r="D114" t="str">
            <v>cento e treze</v>
          </cell>
          <cell r="E114" t="str">
            <v>cento e treze centavos</v>
          </cell>
        </row>
        <row r="115">
          <cell r="A115">
            <v>114</v>
          </cell>
          <cell r="B115" t="str">
            <v xml:space="preserve">cento e quatorze milhões, </v>
          </cell>
          <cell r="C115" t="str">
            <v xml:space="preserve">cento e quatorze mil, </v>
          </cell>
          <cell r="D115" t="str">
            <v>cento e quatorze</v>
          </cell>
          <cell r="E115" t="str">
            <v>cento e quatorze centavos</v>
          </cell>
        </row>
        <row r="116">
          <cell r="A116">
            <v>115</v>
          </cell>
          <cell r="B116" t="str">
            <v xml:space="preserve">cento e quinze milhões, </v>
          </cell>
          <cell r="C116" t="str">
            <v xml:space="preserve">cento e quinze mil, </v>
          </cell>
          <cell r="D116" t="str">
            <v>cento e quinze</v>
          </cell>
          <cell r="E116" t="str">
            <v>cento e quinze centavos</v>
          </cell>
        </row>
        <row r="117">
          <cell r="A117">
            <v>116</v>
          </cell>
          <cell r="B117" t="str">
            <v xml:space="preserve">cento e dezesseis milhões, </v>
          </cell>
          <cell r="C117" t="str">
            <v xml:space="preserve">cento e dezesseis mil, </v>
          </cell>
          <cell r="D117" t="str">
            <v>cento e dezesseis</v>
          </cell>
          <cell r="E117" t="str">
            <v>cento e dezesseis centavos</v>
          </cell>
        </row>
        <row r="118">
          <cell r="A118">
            <v>117</v>
          </cell>
          <cell r="B118" t="str">
            <v xml:space="preserve">cento e dezessete milhões, </v>
          </cell>
          <cell r="C118" t="str">
            <v xml:space="preserve">cento e dezessete mil, </v>
          </cell>
          <cell r="D118" t="str">
            <v>cento e dezessete</v>
          </cell>
          <cell r="E118" t="str">
            <v>cento e dezessete centavos</v>
          </cell>
        </row>
        <row r="119">
          <cell r="A119">
            <v>118</v>
          </cell>
          <cell r="B119" t="str">
            <v xml:space="preserve">cento e dezoito milhões, </v>
          </cell>
          <cell r="C119" t="str">
            <v xml:space="preserve">cento e dezoito mil, </v>
          </cell>
          <cell r="D119" t="str">
            <v>cento e dezoito</v>
          </cell>
          <cell r="E119" t="str">
            <v>cento e dezoito centavos</v>
          </cell>
        </row>
        <row r="120">
          <cell r="A120">
            <v>119</v>
          </cell>
          <cell r="B120" t="str">
            <v xml:space="preserve">cento e dezenove milhões, </v>
          </cell>
          <cell r="C120" t="str">
            <v xml:space="preserve">cento e dezenove mil, </v>
          </cell>
          <cell r="D120" t="str">
            <v>cento e dezenove</v>
          </cell>
          <cell r="E120" t="str">
            <v>cento e dezenove centavos</v>
          </cell>
        </row>
        <row r="121">
          <cell r="A121">
            <v>120</v>
          </cell>
          <cell r="B121" t="str">
            <v xml:space="preserve">cento e vinte milhões, </v>
          </cell>
          <cell r="C121" t="str">
            <v xml:space="preserve">cento e vinte mil, </v>
          </cell>
          <cell r="D121" t="str">
            <v>cento e vinte</v>
          </cell>
          <cell r="E121" t="str">
            <v>cento e vinte centavos</v>
          </cell>
        </row>
        <row r="122">
          <cell r="A122">
            <v>121</v>
          </cell>
          <cell r="B122" t="str">
            <v xml:space="preserve">cento e vinte e um milhões, </v>
          </cell>
          <cell r="C122" t="str">
            <v xml:space="preserve">cento e vinte e um mil, </v>
          </cell>
          <cell r="D122" t="str">
            <v>cento e vinte e um</v>
          </cell>
          <cell r="E122" t="str">
            <v>cento e vinte e um centavos</v>
          </cell>
        </row>
        <row r="123">
          <cell r="A123">
            <v>122</v>
          </cell>
          <cell r="B123" t="str">
            <v xml:space="preserve">cento e vinte e dois milhões, </v>
          </cell>
          <cell r="C123" t="str">
            <v xml:space="preserve">cento e vinte e dois mil, </v>
          </cell>
          <cell r="D123" t="str">
            <v>cento e vinte e dois</v>
          </cell>
          <cell r="E123" t="str">
            <v>cento e vinte e dois centavos</v>
          </cell>
        </row>
        <row r="124">
          <cell r="A124">
            <v>123</v>
          </cell>
          <cell r="B124" t="str">
            <v xml:space="preserve">cento e vinte e tres milhões, </v>
          </cell>
          <cell r="C124" t="str">
            <v xml:space="preserve">cento e vinte e tres mil, </v>
          </cell>
          <cell r="D124" t="str">
            <v>cento e vinte e tres</v>
          </cell>
          <cell r="E124" t="str">
            <v>cento e vinte e tres centavos</v>
          </cell>
        </row>
        <row r="125">
          <cell r="A125">
            <v>124</v>
          </cell>
          <cell r="B125" t="str">
            <v xml:space="preserve">cento e vinte e quatro milhões, </v>
          </cell>
          <cell r="C125" t="str">
            <v xml:space="preserve">cento e vinte e quatro mil, </v>
          </cell>
          <cell r="D125" t="str">
            <v>cento e vinte e quatro</v>
          </cell>
          <cell r="E125" t="str">
            <v>cento e vinte e quatro centavos</v>
          </cell>
        </row>
        <row r="126">
          <cell r="A126">
            <v>125</v>
          </cell>
          <cell r="B126" t="str">
            <v xml:space="preserve">cento e vinte e cinco milhões, </v>
          </cell>
          <cell r="C126" t="str">
            <v xml:space="preserve">cento e vinte e cinco mil, </v>
          </cell>
          <cell r="D126" t="str">
            <v>cento e vinte e cinco</v>
          </cell>
          <cell r="E126" t="str">
            <v>cento e vinte e cinco centavos</v>
          </cell>
        </row>
        <row r="127">
          <cell r="A127">
            <v>126</v>
          </cell>
          <cell r="B127" t="str">
            <v xml:space="preserve">cento e vinte e seis milhões, </v>
          </cell>
          <cell r="C127" t="str">
            <v xml:space="preserve">cento e vinte e seis mil, </v>
          </cell>
          <cell r="D127" t="str">
            <v>cento e vinte e seis</v>
          </cell>
          <cell r="E127" t="str">
            <v>cento e vinte e seis centavos</v>
          </cell>
        </row>
        <row r="128">
          <cell r="A128">
            <v>127</v>
          </cell>
          <cell r="B128" t="str">
            <v xml:space="preserve">cento e vinte e sete milhões, </v>
          </cell>
          <cell r="C128" t="str">
            <v xml:space="preserve">cento e vinte e sete mil, </v>
          </cell>
          <cell r="D128" t="str">
            <v>cento e vinte e sete</v>
          </cell>
          <cell r="E128" t="str">
            <v>cento e vinte e sete centavos</v>
          </cell>
        </row>
        <row r="129">
          <cell r="A129">
            <v>128</v>
          </cell>
          <cell r="B129" t="str">
            <v xml:space="preserve">cento e vinte e oito milhões, </v>
          </cell>
          <cell r="C129" t="str">
            <v xml:space="preserve">cento e vinte e oito mil, </v>
          </cell>
          <cell r="D129" t="str">
            <v>cento e vinte e oito</v>
          </cell>
          <cell r="E129" t="str">
            <v>cento e vinte e oito centavos</v>
          </cell>
        </row>
        <row r="130">
          <cell r="A130">
            <v>129</v>
          </cell>
          <cell r="B130" t="str">
            <v xml:space="preserve">cento e vinte e nove milhões, </v>
          </cell>
          <cell r="C130" t="str">
            <v xml:space="preserve">cento e vinte e nove mil, </v>
          </cell>
          <cell r="D130" t="str">
            <v>cento e vinte e nove</v>
          </cell>
          <cell r="E130" t="str">
            <v>cento e vinte e nove centavos</v>
          </cell>
        </row>
        <row r="131">
          <cell r="A131">
            <v>130</v>
          </cell>
          <cell r="B131" t="str">
            <v xml:space="preserve">cento e trinta milhões, </v>
          </cell>
          <cell r="C131" t="str">
            <v xml:space="preserve">cento e trinta mil, </v>
          </cell>
          <cell r="D131" t="str">
            <v>cento e trinta</v>
          </cell>
          <cell r="E131" t="str">
            <v>cento e trinta centavos</v>
          </cell>
        </row>
        <row r="132">
          <cell r="A132">
            <v>131</v>
          </cell>
          <cell r="B132" t="str">
            <v xml:space="preserve">cento e trinta e um milhões, </v>
          </cell>
          <cell r="C132" t="str">
            <v xml:space="preserve">cento e trinta e um mil, </v>
          </cell>
          <cell r="D132" t="str">
            <v>cento e trinta e um</v>
          </cell>
          <cell r="E132" t="str">
            <v>cento e trinta e um centavos</v>
          </cell>
        </row>
        <row r="133">
          <cell r="A133">
            <v>132</v>
          </cell>
          <cell r="B133" t="str">
            <v xml:space="preserve">cento e trinta e dois milhões, </v>
          </cell>
          <cell r="C133" t="str">
            <v xml:space="preserve">cento e trinta e dois mil, </v>
          </cell>
          <cell r="D133" t="str">
            <v>cento e trinta e dois</v>
          </cell>
          <cell r="E133" t="str">
            <v>cento e trinta e dois centavos</v>
          </cell>
        </row>
        <row r="134">
          <cell r="A134">
            <v>133</v>
          </cell>
          <cell r="B134" t="str">
            <v xml:space="preserve">cento e trinta e tres milhões, </v>
          </cell>
          <cell r="C134" t="str">
            <v xml:space="preserve">cento e trinta e tres mil, </v>
          </cell>
          <cell r="D134" t="str">
            <v>cento e trinta e tres</v>
          </cell>
          <cell r="E134" t="str">
            <v>cento e trinta e tres centavos</v>
          </cell>
        </row>
        <row r="135">
          <cell r="A135">
            <v>134</v>
          </cell>
          <cell r="B135" t="str">
            <v xml:space="preserve">cento e trinta e quatro milhões, </v>
          </cell>
          <cell r="C135" t="str">
            <v xml:space="preserve">cento e trinta e quatro mil, </v>
          </cell>
          <cell r="D135" t="str">
            <v>cento e trinta e quatro</v>
          </cell>
          <cell r="E135" t="str">
            <v>cento e trinta e quatro centavos</v>
          </cell>
        </row>
        <row r="136">
          <cell r="A136">
            <v>135</v>
          </cell>
          <cell r="B136" t="str">
            <v xml:space="preserve">cento e trinta e cinco milhões, </v>
          </cell>
          <cell r="C136" t="str">
            <v xml:space="preserve">cento e trinta e cinco mil, </v>
          </cell>
          <cell r="D136" t="str">
            <v>cento e trinta e cinco</v>
          </cell>
          <cell r="E136" t="str">
            <v>cento e trinta e cinco centavos</v>
          </cell>
        </row>
        <row r="137">
          <cell r="A137">
            <v>136</v>
          </cell>
          <cell r="B137" t="str">
            <v xml:space="preserve">cento e trinta e seis milhões, </v>
          </cell>
          <cell r="C137" t="str">
            <v xml:space="preserve">cento e trinta e seis mil, </v>
          </cell>
          <cell r="D137" t="str">
            <v>cento e trinta e seis</v>
          </cell>
          <cell r="E137" t="str">
            <v>cento e trinta e seis centavos</v>
          </cell>
        </row>
        <row r="138">
          <cell r="A138">
            <v>137</v>
          </cell>
          <cell r="B138" t="str">
            <v xml:space="preserve">cento e trinta e sete milhões, </v>
          </cell>
          <cell r="C138" t="str">
            <v xml:space="preserve">cento e trinta e sete mil, </v>
          </cell>
          <cell r="D138" t="str">
            <v>cento e trinta e sete</v>
          </cell>
          <cell r="E138" t="str">
            <v>cento e trinta e sete centavos</v>
          </cell>
        </row>
        <row r="139">
          <cell r="A139">
            <v>138</v>
          </cell>
          <cell r="B139" t="str">
            <v xml:space="preserve">cento e trinta e oito milhões, </v>
          </cell>
          <cell r="C139" t="str">
            <v xml:space="preserve">cento e trinta e oito mil, </v>
          </cell>
          <cell r="D139" t="str">
            <v>cento e trinta e oito</v>
          </cell>
          <cell r="E139" t="str">
            <v>cento e trinta e oito centavos</v>
          </cell>
        </row>
        <row r="140">
          <cell r="A140">
            <v>139</v>
          </cell>
          <cell r="B140" t="str">
            <v xml:space="preserve">cento e trinta e nove milhões, </v>
          </cell>
          <cell r="C140" t="str">
            <v xml:space="preserve">cento e trinta e nove mil, </v>
          </cell>
          <cell r="D140" t="str">
            <v>cento e trinta e nove</v>
          </cell>
          <cell r="E140" t="str">
            <v>cento e trinta e nove centavos</v>
          </cell>
        </row>
        <row r="141">
          <cell r="A141">
            <v>140</v>
          </cell>
          <cell r="B141" t="str">
            <v xml:space="preserve">cento e quarenta milhões, </v>
          </cell>
          <cell r="C141" t="str">
            <v xml:space="preserve">cento e quarenta mil, </v>
          </cell>
          <cell r="D141" t="str">
            <v>cento e quarenta</v>
          </cell>
          <cell r="E141" t="str">
            <v>cento e quarenta centavos</v>
          </cell>
        </row>
        <row r="142">
          <cell r="A142">
            <v>141</v>
          </cell>
          <cell r="B142" t="str">
            <v xml:space="preserve">cento e quarenta e um milhões, </v>
          </cell>
          <cell r="C142" t="str">
            <v xml:space="preserve">cento e quarenta e um mil, </v>
          </cell>
          <cell r="D142" t="str">
            <v>cento e quarenta e um</v>
          </cell>
          <cell r="E142" t="str">
            <v>cento e quarenta e um centavos</v>
          </cell>
        </row>
        <row r="143">
          <cell r="A143">
            <v>142</v>
          </cell>
          <cell r="B143" t="str">
            <v xml:space="preserve">cento e quarenta e dois milhões, </v>
          </cell>
          <cell r="C143" t="str">
            <v xml:space="preserve">cento e quarenta e dois mil, </v>
          </cell>
          <cell r="D143" t="str">
            <v>cento e quarenta e dois</v>
          </cell>
          <cell r="E143" t="str">
            <v>cento e quarenta e dois centavos</v>
          </cell>
        </row>
        <row r="144">
          <cell r="A144">
            <v>143</v>
          </cell>
          <cell r="B144" t="str">
            <v xml:space="preserve">cento e quarenta e tres milhões, </v>
          </cell>
          <cell r="C144" t="str">
            <v xml:space="preserve">cento e quarenta e tres mil, </v>
          </cell>
          <cell r="D144" t="str">
            <v>cento e quarenta e tres</v>
          </cell>
          <cell r="E144" t="str">
            <v>cento e quarenta e tres centavos</v>
          </cell>
        </row>
        <row r="145">
          <cell r="A145">
            <v>144</v>
          </cell>
          <cell r="B145" t="str">
            <v xml:space="preserve">cento e quarenta e quatro milhões, </v>
          </cell>
          <cell r="C145" t="str">
            <v xml:space="preserve">cento e quarenta e quatro mil, </v>
          </cell>
          <cell r="D145" t="str">
            <v>cento e quarenta e quatro</v>
          </cell>
          <cell r="E145" t="str">
            <v>cento e quarenta e quatro centavos</v>
          </cell>
        </row>
        <row r="146">
          <cell r="A146">
            <v>145</v>
          </cell>
          <cell r="B146" t="str">
            <v xml:space="preserve">cento e quarenta e cinco milhões, </v>
          </cell>
          <cell r="C146" t="str">
            <v xml:space="preserve">cento e quarenta e cinco mil, </v>
          </cell>
          <cell r="D146" t="str">
            <v>cento e quarenta e cinco</v>
          </cell>
          <cell r="E146" t="str">
            <v>cento e quarenta e cinco centavos</v>
          </cell>
        </row>
        <row r="147">
          <cell r="A147">
            <v>146</v>
          </cell>
          <cell r="B147" t="str">
            <v xml:space="preserve">cento e quarenta e seis milhões, </v>
          </cell>
          <cell r="C147" t="str">
            <v xml:space="preserve">cento e quarenta e seis mil, </v>
          </cell>
          <cell r="D147" t="str">
            <v>cento e quarenta e seis</v>
          </cell>
          <cell r="E147" t="str">
            <v>cento e quarenta e seis centavos</v>
          </cell>
        </row>
        <row r="148">
          <cell r="A148">
            <v>147</v>
          </cell>
          <cell r="B148" t="str">
            <v xml:space="preserve">cento e quarenta e sete milhões, </v>
          </cell>
          <cell r="C148" t="str">
            <v xml:space="preserve">cento e quarenta e sete mil, </v>
          </cell>
          <cell r="D148" t="str">
            <v>cento e quarenta e sete</v>
          </cell>
          <cell r="E148" t="str">
            <v>cento e quarenta e sete centavos</v>
          </cell>
        </row>
        <row r="149">
          <cell r="A149">
            <v>148</v>
          </cell>
          <cell r="B149" t="str">
            <v xml:space="preserve">cento e quarenta e oito milhões, </v>
          </cell>
          <cell r="C149" t="str">
            <v xml:space="preserve">cento e quarenta e oito mil, </v>
          </cell>
          <cell r="D149" t="str">
            <v>cento e quarenta e oito</v>
          </cell>
          <cell r="E149" t="str">
            <v>cento e quarenta e oito centavos</v>
          </cell>
        </row>
        <row r="150">
          <cell r="A150">
            <v>149</v>
          </cell>
          <cell r="B150" t="str">
            <v xml:space="preserve">cento e quarenta e nove milhões, </v>
          </cell>
          <cell r="C150" t="str">
            <v xml:space="preserve">cento e quarenta e nove mil, </v>
          </cell>
          <cell r="D150" t="str">
            <v>cento e quarenta e nove</v>
          </cell>
          <cell r="E150" t="str">
            <v>cento e quarenta e nove centavos</v>
          </cell>
        </row>
        <row r="151">
          <cell r="A151">
            <v>150</v>
          </cell>
          <cell r="B151" t="str">
            <v xml:space="preserve">cento e cinquenta milhões, </v>
          </cell>
          <cell r="C151" t="str">
            <v xml:space="preserve">cento e cinquenta mil, </v>
          </cell>
          <cell r="D151" t="str">
            <v>cento e cinquenta</v>
          </cell>
          <cell r="E151" t="str">
            <v>cento e cinquenta centavos</v>
          </cell>
        </row>
        <row r="152">
          <cell r="A152">
            <v>151</v>
          </cell>
          <cell r="B152" t="str">
            <v xml:space="preserve">cento e cinquenta e um milhões, </v>
          </cell>
          <cell r="C152" t="str">
            <v xml:space="preserve">cento e cinquenta e um mil, </v>
          </cell>
          <cell r="D152" t="str">
            <v>cento e cinquenta e um</v>
          </cell>
          <cell r="E152" t="str">
            <v>cento e cinquenta e um centavos</v>
          </cell>
        </row>
        <row r="153">
          <cell r="A153">
            <v>152</v>
          </cell>
          <cell r="B153" t="str">
            <v xml:space="preserve">cento e cinquenta e dois milhões, </v>
          </cell>
          <cell r="C153" t="str">
            <v xml:space="preserve">cento e cinquenta e dois mil, </v>
          </cell>
          <cell r="D153" t="str">
            <v>cento e cinquenta e dois</v>
          </cell>
          <cell r="E153" t="str">
            <v>cento e cinquenta e dois centavos</v>
          </cell>
        </row>
        <row r="154">
          <cell r="A154">
            <v>153</v>
          </cell>
          <cell r="B154" t="str">
            <v xml:space="preserve">cento e cinquenta e tres milhões, </v>
          </cell>
          <cell r="C154" t="str">
            <v xml:space="preserve">cento e cinquenta e tres mil, </v>
          </cell>
          <cell r="D154" t="str">
            <v>cento e cinquenta e tres</v>
          </cell>
          <cell r="E154" t="str">
            <v>cento e cinquenta e tres centavos</v>
          </cell>
        </row>
        <row r="155">
          <cell r="A155">
            <v>154</v>
          </cell>
          <cell r="B155" t="str">
            <v xml:space="preserve">cento e cinquenta e quatro milhões, </v>
          </cell>
          <cell r="C155" t="str">
            <v xml:space="preserve">cento e cinquenta e quatro mil, </v>
          </cell>
          <cell r="D155" t="str">
            <v>cento e cinquenta e quatro</v>
          </cell>
          <cell r="E155" t="str">
            <v>cento e cinquenta e quatro centavos</v>
          </cell>
        </row>
        <row r="156">
          <cell r="A156">
            <v>155</v>
          </cell>
          <cell r="B156" t="str">
            <v xml:space="preserve">cento e cinquenta e cinco milhões, </v>
          </cell>
          <cell r="C156" t="str">
            <v xml:space="preserve">cento e cinquenta e cinco mil, </v>
          </cell>
          <cell r="D156" t="str">
            <v>cento e cinquenta e cinco</v>
          </cell>
          <cell r="E156" t="str">
            <v>cento e cinquenta e cinco centavos</v>
          </cell>
        </row>
        <row r="157">
          <cell r="A157">
            <v>156</v>
          </cell>
          <cell r="B157" t="str">
            <v xml:space="preserve">cento e cinquenta e seis milhões, </v>
          </cell>
          <cell r="C157" t="str">
            <v xml:space="preserve">cento e cinquenta e seis mil, </v>
          </cell>
          <cell r="D157" t="str">
            <v>cento e cinquenta e seis</v>
          </cell>
          <cell r="E157" t="str">
            <v>cento e cinquenta e seis centavos</v>
          </cell>
        </row>
        <row r="158">
          <cell r="A158">
            <v>157</v>
          </cell>
          <cell r="B158" t="str">
            <v xml:space="preserve">cento e cinquenta e sete milhões, </v>
          </cell>
          <cell r="C158" t="str">
            <v xml:space="preserve">cento e cinquenta e sete mil, </v>
          </cell>
          <cell r="D158" t="str">
            <v>cento e cinquenta e sete</v>
          </cell>
          <cell r="E158" t="str">
            <v>cento e cinquenta e sete centavos</v>
          </cell>
        </row>
        <row r="159">
          <cell r="A159">
            <v>158</v>
          </cell>
          <cell r="B159" t="str">
            <v xml:space="preserve">cento e cinquenta e oito milhões, </v>
          </cell>
          <cell r="C159" t="str">
            <v xml:space="preserve">cento e cinquenta e oito mil, </v>
          </cell>
          <cell r="D159" t="str">
            <v>cento e cinquenta e oito</v>
          </cell>
          <cell r="E159" t="str">
            <v>cento e cinquenta e oito centavos</v>
          </cell>
        </row>
        <row r="160">
          <cell r="A160">
            <v>159</v>
          </cell>
          <cell r="B160" t="str">
            <v xml:space="preserve">cento e cinquenta e nove milhões, </v>
          </cell>
          <cell r="C160" t="str">
            <v xml:space="preserve">cento e cinquenta e nove mil, </v>
          </cell>
          <cell r="D160" t="str">
            <v>cento e cinquenta e nove</v>
          </cell>
          <cell r="E160" t="str">
            <v>cento e cinquenta e nove centavos</v>
          </cell>
        </row>
        <row r="161">
          <cell r="A161">
            <v>160</v>
          </cell>
          <cell r="B161" t="str">
            <v xml:space="preserve">cento e sessenta milhões, </v>
          </cell>
          <cell r="C161" t="str">
            <v xml:space="preserve">cento e sessenta mil, </v>
          </cell>
          <cell r="D161" t="str">
            <v>cento e sessenta</v>
          </cell>
          <cell r="E161" t="str">
            <v>cento e sessenta centavos</v>
          </cell>
        </row>
        <row r="162">
          <cell r="A162">
            <v>161</v>
          </cell>
          <cell r="B162" t="str">
            <v xml:space="preserve">cento e sessenta e um milhões, </v>
          </cell>
          <cell r="C162" t="str">
            <v xml:space="preserve">cento e sessenta e um mil, </v>
          </cell>
          <cell r="D162" t="str">
            <v>cento e sessenta e um</v>
          </cell>
          <cell r="E162" t="str">
            <v>cento e sessenta e um centavos</v>
          </cell>
        </row>
        <row r="163">
          <cell r="A163">
            <v>162</v>
          </cell>
          <cell r="B163" t="str">
            <v xml:space="preserve">cento e sessenta e dois milhões, </v>
          </cell>
          <cell r="C163" t="str">
            <v xml:space="preserve">cento e sessenta e dois mil, </v>
          </cell>
          <cell r="D163" t="str">
            <v>cento e sessenta e dois</v>
          </cell>
          <cell r="E163" t="str">
            <v>cento e sessenta e dois centavos</v>
          </cell>
        </row>
        <row r="164">
          <cell r="A164">
            <v>163</v>
          </cell>
          <cell r="B164" t="str">
            <v xml:space="preserve">cento e sessenta e tres milhões, </v>
          </cell>
          <cell r="C164" t="str">
            <v xml:space="preserve">cento e sessenta e tres mil, </v>
          </cell>
          <cell r="D164" t="str">
            <v>cento e sessenta e tres</v>
          </cell>
          <cell r="E164" t="str">
            <v>cento e sessenta e tres centavos</v>
          </cell>
        </row>
        <row r="165">
          <cell r="A165">
            <v>164</v>
          </cell>
          <cell r="B165" t="str">
            <v xml:space="preserve">cento e sessenta e quatro milhões, </v>
          </cell>
          <cell r="C165" t="str">
            <v xml:space="preserve">cento e sessenta e quatro mil, </v>
          </cell>
          <cell r="D165" t="str">
            <v>cento e sessenta e quatro</v>
          </cell>
          <cell r="E165" t="str">
            <v>cento e sessenta e quatro centavos</v>
          </cell>
        </row>
        <row r="166">
          <cell r="A166">
            <v>165</v>
          </cell>
          <cell r="B166" t="str">
            <v xml:space="preserve">cento e sessenta e cinco milhões, </v>
          </cell>
          <cell r="C166" t="str">
            <v xml:space="preserve">cento e sessenta e cinco mil, </v>
          </cell>
          <cell r="D166" t="str">
            <v>cento e sessenta e cinco</v>
          </cell>
          <cell r="E166" t="str">
            <v>cento e sessenta e cinco centavos</v>
          </cell>
        </row>
        <row r="167">
          <cell r="A167">
            <v>166</v>
          </cell>
          <cell r="B167" t="str">
            <v xml:space="preserve">cento e sessenta e seis milhões, </v>
          </cell>
          <cell r="C167" t="str">
            <v xml:space="preserve">cento e sessenta e seis mil, </v>
          </cell>
          <cell r="D167" t="str">
            <v>cento e sessenta e seis</v>
          </cell>
          <cell r="E167" t="str">
            <v>cento e sessenta e seis centavos</v>
          </cell>
        </row>
        <row r="168">
          <cell r="A168">
            <v>167</v>
          </cell>
          <cell r="B168" t="str">
            <v xml:space="preserve">cento e sessenta e sete milhões, </v>
          </cell>
          <cell r="C168" t="str">
            <v xml:space="preserve">cento e sessenta e sete mil, </v>
          </cell>
          <cell r="D168" t="str">
            <v>cento e sessenta e sete</v>
          </cell>
          <cell r="E168" t="str">
            <v>cento e sessenta e sete centavos</v>
          </cell>
        </row>
        <row r="169">
          <cell r="A169">
            <v>168</v>
          </cell>
          <cell r="B169" t="str">
            <v xml:space="preserve">cento e sessenta e oito milhões, </v>
          </cell>
          <cell r="C169" t="str">
            <v xml:space="preserve">cento e sessenta e oito mil, </v>
          </cell>
          <cell r="D169" t="str">
            <v>cento e sessenta e oito</v>
          </cell>
          <cell r="E169" t="str">
            <v>cento e sessenta e oito centavos</v>
          </cell>
        </row>
        <row r="170">
          <cell r="A170">
            <v>169</v>
          </cell>
          <cell r="B170" t="str">
            <v xml:space="preserve">cento e sessenta e nove milhões, </v>
          </cell>
          <cell r="C170" t="str">
            <v xml:space="preserve">cento e sessenta e nove mil, </v>
          </cell>
          <cell r="D170" t="str">
            <v>cento e sessenta e nove</v>
          </cell>
          <cell r="E170" t="str">
            <v>cento e sessenta e nove centavos</v>
          </cell>
        </row>
        <row r="171">
          <cell r="A171">
            <v>170</v>
          </cell>
          <cell r="B171" t="str">
            <v xml:space="preserve">cento e setenta milhões, </v>
          </cell>
          <cell r="C171" t="str">
            <v xml:space="preserve">cento e setenta mil, </v>
          </cell>
          <cell r="D171" t="str">
            <v>cento e setenta</v>
          </cell>
          <cell r="E171" t="str">
            <v>cento e setenta centavos</v>
          </cell>
        </row>
        <row r="172">
          <cell r="A172">
            <v>171</v>
          </cell>
          <cell r="B172" t="str">
            <v xml:space="preserve">cento e setenta e um milhões, </v>
          </cell>
          <cell r="C172" t="str">
            <v xml:space="preserve">cento e setenta e um mil, </v>
          </cell>
          <cell r="D172" t="str">
            <v>cento e setenta e um</v>
          </cell>
          <cell r="E172" t="str">
            <v>cento e setenta e um centavos</v>
          </cell>
        </row>
        <row r="173">
          <cell r="A173">
            <v>172</v>
          </cell>
          <cell r="B173" t="str">
            <v xml:space="preserve">cento e setenta e dois milhões, </v>
          </cell>
          <cell r="C173" t="str">
            <v xml:space="preserve">cento e setenta e dois mil, </v>
          </cell>
          <cell r="D173" t="str">
            <v>cento e setenta e dois</v>
          </cell>
          <cell r="E173" t="str">
            <v>cento e setenta e dois centavos</v>
          </cell>
        </row>
        <row r="174">
          <cell r="A174">
            <v>173</v>
          </cell>
          <cell r="B174" t="str">
            <v xml:space="preserve">cento e setenta e tres milhões, </v>
          </cell>
          <cell r="C174" t="str">
            <v xml:space="preserve">cento e setenta e tres mil, </v>
          </cell>
          <cell r="D174" t="str">
            <v>cento e setenta e tres</v>
          </cell>
          <cell r="E174" t="str">
            <v>cento e setenta e tres centavos</v>
          </cell>
        </row>
        <row r="175">
          <cell r="A175">
            <v>174</v>
          </cell>
          <cell r="B175" t="str">
            <v xml:space="preserve">cento e setenta e quatro milhões, </v>
          </cell>
          <cell r="C175" t="str">
            <v xml:space="preserve">cento e setenta e quatro mil, </v>
          </cell>
          <cell r="D175" t="str">
            <v>cento e setenta e quatro</v>
          </cell>
          <cell r="E175" t="str">
            <v>cento e setenta e quatro centavos</v>
          </cell>
        </row>
        <row r="176">
          <cell r="A176">
            <v>175</v>
          </cell>
          <cell r="B176" t="str">
            <v xml:space="preserve">cento e setenta e cinco milhões, </v>
          </cell>
          <cell r="C176" t="str">
            <v xml:space="preserve">cento e setenta e cinco mil, </v>
          </cell>
          <cell r="D176" t="str">
            <v>cento e setenta e cinco</v>
          </cell>
          <cell r="E176" t="str">
            <v>cento e setenta e cinco centavos</v>
          </cell>
        </row>
        <row r="177">
          <cell r="A177">
            <v>176</v>
          </cell>
          <cell r="B177" t="str">
            <v xml:space="preserve">cento e setenta e seis milhões, </v>
          </cell>
          <cell r="C177" t="str">
            <v xml:space="preserve">cento e setenta e seis mil, </v>
          </cell>
          <cell r="D177" t="str">
            <v>cento e setenta e seis</v>
          </cell>
          <cell r="E177" t="str">
            <v>cento e setenta e seis centavos</v>
          </cell>
        </row>
        <row r="178">
          <cell r="A178">
            <v>177</v>
          </cell>
          <cell r="B178" t="str">
            <v xml:space="preserve">cento e setenta e sete milhões, </v>
          </cell>
          <cell r="C178" t="str">
            <v xml:space="preserve">cento e setenta e sete mil, </v>
          </cell>
          <cell r="D178" t="str">
            <v>cento e setenta e sete</v>
          </cell>
          <cell r="E178" t="str">
            <v>cento e setenta e sete centavos</v>
          </cell>
        </row>
        <row r="179">
          <cell r="A179">
            <v>178</v>
          </cell>
          <cell r="B179" t="str">
            <v xml:space="preserve">cento e setenta e oito milhões, </v>
          </cell>
          <cell r="C179" t="str">
            <v xml:space="preserve">cento e setenta e oito mil, </v>
          </cell>
          <cell r="D179" t="str">
            <v>cento e setenta e oito</v>
          </cell>
          <cell r="E179" t="str">
            <v>cento e setenta e oito centavos</v>
          </cell>
        </row>
        <row r="180">
          <cell r="A180">
            <v>179</v>
          </cell>
          <cell r="B180" t="str">
            <v xml:space="preserve">cento e setenta e nove milhões, </v>
          </cell>
          <cell r="C180" t="str">
            <v xml:space="preserve">cento e setenta e nove mil, </v>
          </cell>
          <cell r="D180" t="str">
            <v>cento e setenta e nove</v>
          </cell>
          <cell r="E180" t="str">
            <v>cento e setenta e nove centavos</v>
          </cell>
        </row>
        <row r="181">
          <cell r="A181">
            <v>180</v>
          </cell>
          <cell r="B181" t="str">
            <v xml:space="preserve">cento e oitenta milhões, </v>
          </cell>
          <cell r="C181" t="str">
            <v xml:space="preserve">cento e oitenta mil, </v>
          </cell>
          <cell r="D181" t="str">
            <v>cento e oitenta</v>
          </cell>
          <cell r="E181" t="str">
            <v>cento e oitenta centavos</v>
          </cell>
        </row>
        <row r="182">
          <cell r="A182">
            <v>181</v>
          </cell>
          <cell r="B182" t="str">
            <v xml:space="preserve">cento e oitenta e um milhões, </v>
          </cell>
          <cell r="C182" t="str">
            <v xml:space="preserve">cento e oitenta e um mil, </v>
          </cell>
          <cell r="D182" t="str">
            <v>cento e oitenta e um</v>
          </cell>
          <cell r="E182" t="str">
            <v>cento e oitenta e um centavos</v>
          </cell>
        </row>
        <row r="183">
          <cell r="A183">
            <v>182</v>
          </cell>
          <cell r="B183" t="str">
            <v xml:space="preserve">cento e oitenta e dois milhões, </v>
          </cell>
          <cell r="C183" t="str">
            <v xml:space="preserve">cento e oitenta e dois mil, </v>
          </cell>
          <cell r="D183" t="str">
            <v>cento e oitenta e dois</v>
          </cell>
          <cell r="E183" t="str">
            <v>cento e oitenta e dois centavos</v>
          </cell>
        </row>
        <row r="184">
          <cell r="A184">
            <v>183</v>
          </cell>
          <cell r="B184" t="str">
            <v xml:space="preserve">cento e oitenta e tres milhões, </v>
          </cell>
          <cell r="C184" t="str">
            <v xml:space="preserve">cento e oitenta e tres mil, </v>
          </cell>
          <cell r="D184" t="str">
            <v>cento e oitenta e tres</v>
          </cell>
          <cell r="E184" t="str">
            <v>cento e oitenta e tres centavos</v>
          </cell>
        </row>
        <row r="185">
          <cell r="A185">
            <v>184</v>
          </cell>
          <cell r="B185" t="str">
            <v xml:space="preserve">cento e oitenta e quatro milhões, </v>
          </cell>
          <cell r="C185" t="str">
            <v xml:space="preserve">cento e oitenta e quatro mil, </v>
          </cell>
          <cell r="D185" t="str">
            <v>cento e oitenta e quatro</v>
          </cell>
          <cell r="E185" t="str">
            <v>cento e oitenta e quatro centavos</v>
          </cell>
        </row>
        <row r="186">
          <cell r="A186">
            <v>185</v>
          </cell>
          <cell r="B186" t="str">
            <v xml:space="preserve">cento e oitenta e cinco milhões, </v>
          </cell>
          <cell r="C186" t="str">
            <v xml:space="preserve">cento e oitenta e cinco mil, </v>
          </cell>
          <cell r="D186" t="str">
            <v>cento e oitenta e cinco</v>
          </cell>
          <cell r="E186" t="str">
            <v>cento e oitenta e cinco centavos</v>
          </cell>
        </row>
        <row r="187">
          <cell r="A187">
            <v>186</v>
          </cell>
          <cell r="B187" t="str">
            <v xml:space="preserve">cento e oitenta e seis milhões, </v>
          </cell>
          <cell r="C187" t="str">
            <v xml:space="preserve">cento e oitenta e seis mil, </v>
          </cell>
          <cell r="D187" t="str">
            <v>cento e oitenta e seis</v>
          </cell>
          <cell r="E187" t="str">
            <v>cento e oitenta e seis centavos</v>
          </cell>
        </row>
        <row r="188">
          <cell r="A188">
            <v>187</v>
          </cell>
          <cell r="B188" t="str">
            <v xml:space="preserve">cento e oitenta e sete milhões, </v>
          </cell>
          <cell r="C188" t="str">
            <v xml:space="preserve">cento e oitenta e sete mil, </v>
          </cell>
          <cell r="D188" t="str">
            <v>cento e oitenta e sete</v>
          </cell>
          <cell r="E188" t="str">
            <v>cento e oitenta e sete centavos</v>
          </cell>
        </row>
        <row r="189">
          <cell r="A189">
            <v>188</v>
          </cell>
          <cell r="B189" t="str">
            <v xml:space="preserve">cento e oitenta e oito milhões, </v>
          </cell>
          <cell r="C189" t="str">
            <v xml:space="preserve">cento e oitenta e oito mil, </v>
          </cell>
          <cell r="D189" t="str">
            <v>cento e oitenta e oito</v>
          </cell>
          <cell r="E189" t="str">
            <v>cento e oitenta e oito centavos</v>
          </cell>
        </row>
        <row r="190">
          <cell r="A190">
            <v>189</v>
          </cell>
          <cell r="B190" t="str">
            <v xml:space="preserve">cento e oitenta e nove milhões, </v>
          </cell>
          <cell r="C190" t="str">
            <v xml:space="preserve">cento e oitenta e nove mil, </v>
          </cell>
          <cell r="D190" t="str">
            <v>cento e oitenta e nove</v>
          </cell>
          <cell r="E190" t="str">
            <v>cento e oitenta e nove centavos</v>
          </cell>
        </row>
        <row r="191">
          <cell r="A191">
            <v>190</v>
          </cell>
          <cell r="B191" t="str">
            <v xml:space="preserve">cento e noventa milhões, </v>
          </cell>
          <cell r="C191" t="str">
            <v xml:space="preserve">cento e noventa mil, </v>
          </cell>
          <cell r="D191" t="str">
            <v>cento e noventa</v>
          </cell>
          <cell r="E191" t="str">
            <v>cento e noventa centavos</v>
          </cell>
        </row>
        <row r="192">
          <cell r="A192">
            <v>191</v>
          </cell>
          <cell r="B192" t="str">
            <v xml:space="preserve">cento e noventa e um milhões, </v>
          </cell>
          <cell r="C192" t="str">
            <v xml:space="preserve">cento e noventa e um mil, </v>
          </cell>
          <cell r="D192" t="str">
            <v>cento e noventa e um</v>
          </cell>
          <cell r="E192" t="str">
            <v>cento e noventa e um centavos</v>
          </cell>
        </row>
        <row r="193">
          <cell r="A193">
            <v>192</v>
          </cell>
          <cell r="B193" t="str">
            <v xml:space="preserve">cento e noventa e dois milhões, </v>
          </cell>
          <cell r="C193" t="str">
            <v xml:space="preserve">cento e noventa e dois mil, </v>
          </cell>
          <cell r="D193" t="str">
            <v>cento e noventa e dois</v>
          </cell>
          <cell r="E193" t="str">
            <v>cento e noventa e dois centavos</v>
          </cell>
        </row>
        <row r="194">
          <cell r="A194">
            <v>193</v>
          </cell>
          <cell r="B194" t="str">
            <v xml:space="preserve">cento e noventa e tres milhões, </v>
          </cell>
          <cell r="C194" t="str">
            <v xml:space="preserve">cento e noventa e tres mil, </v>
          </cell>
          <cell r="D194" t="str">
            <v>cento e noventa e tres</v>
          </cell>
          <cell r="E194" t="str">
            <v>cento e noventa e tres centavos</v>
          </cell>
        </row>
        <row r="195">
          <cell r="A195">
            <v>194</v>
          </cell>
          <cell r="B195" t="str">
            <v xml:space="preserve">cento e noventa e quatro milhões, </v>
          </cell>
          <cell r="C195" t="str">
            <v xml:space="preserve">cento e noventa e quatro mil, </v>
          </cell>
          <cell r="D195" t="str">
            <v>cento e noventa e quatro</v>
          </cell>
          <cell r="E195" t="str">
            <v>cento e noventa e quatro centavos</v>
          </cell>
        </row>
        <row r="196">
          <cell r="A196">
            <v>195</v>
          </cell>
          <cell r="B196" t="str">
            <v xml:space="preserve">cento e noventa e cinco milhões, </v>
          </cell>
          <cell r="C196" t="str">
            <v xml:space="preserve">cento e noventa e cinco mil, </v>
          </cell>
          <cell r="D196" t="str">
            <v>cento e noventa e cinco</v>
          </cell>
          <cell r="E196" t="str">
            <v>cento e noventa e cinco centavos</v>
          </cell>
        </row>
        <row r="197">
          <cell r="A197">
            <v>196</v>
          </cell>
          <cell r="B197" t="str">
            <v xml:space="preserve">cento e noventa e seis milhões, </v>
          </cell>
          <cell r="C197" t="str">
            <v xml:space="preserve">cento e noventa e seis mil, </v>
          </cell>
          <cell r="D197" t="str">
            <v>cento e noventa e seis</v>
          </cell>
          <cell r="E197" t="str">
            <v>cento e noventa e seis centavos</v>
          </cell>
        </row>
        <row r="198">
          <cell r="A198">
            <v>197</v>
          </cell>
          <cell r="B198" t="str">
            <v xml:space="preserve">cento e noventa e sete milhões, </v>
          </cell>
          <cell r="C198" t="str">
            <v xml:space="preserve">cento e noventa e sete mil, </v>
          </cell>
          <cell r="D198" t="str">
            <v>cento e noventa e sete</v>
          </cell>
          <cell r="E198" t="str">
            <v>cento e noventa e sete centavos</v>
          </cell>
        </row>
        <row r="199">
          <cell r="A199">
            <v>198</v>
          </cell>
          <cell r="B199" t="str">
            <v xml:space="preserve">cento e noventa e oito milhões, </v>
          </cell>
          <cell r="C199" t="str">
            <v xml:space="preserve">cento e noventa e oito mil, </v>
          </cell>
          <cell r="D199" t="str">
            <v>cento e noventa e oito</v>
          </cell>
          <cell r="E199" t="str">
            <v>cento e noventa e oito centavos</v>
          </cell>
        </row>
        <row r="200">
          <cell r="A200">
            <v>199</v>
          </cell>
          <cell r="B200" t="str">
            <v xml:space="preserve">cento e noventa e nove milhões, </v>
          </cell>
          <cell r="C200" t="str">
            <v xml:space="preserve">cento e noventa e nove mil, </v>
          </cell>
          <cell r="D200" t="str">
            <v>cento e noventa e nove</v>
          </cell>
          <cell r="E200" t="str">
            <v>cento e noventa e nove centavos</v>
          </cell>
        </row>
        <row r="201">
          <cell r="A201">
            <v>200</v>
          </cell>
          <cell r="B201" t="str">
            <v xml:space="preserve">duzentos milhões, </v>
          </cell>
          <cell r="C201" t="str">
            <v xml:space="preserve">duzentos mil, </v>
          </cell>
          <cell r="D201" t="str">
            <v>duzentos</v>
          </cell>
          <cell r="E201" t="str">
            <v>duzentos centavos</v>
          </cell>
        </row>
        <row r="202">
          <cell r="A202">
            <v>201</v>
          </cell>
          <cell r="B202" t="str">
            <v xml:space="preserve">duzentos e um milhões, </v>
          </cell>
          <cell r="C202" t="str">
            <v xml:space="preserve">duzentos e um mil, </v>
          </cell>
          <cell r="D202" t="str">
            <v>duzentos e um</v>
          </cell>
          <cell r="E202" t="str">
            <v>duzentos e um centavos</v>
          </cell>
        </row>
        <row r="203">
          <cell r="A203">
            <v>202</v>
          </cell>
          <cell r="B203" t="str">
            <v xml:space="preserve">duzentos e dois milhões, </v>
          </cell>
          <cell r="C203" t="str">
            <v xml:space="preserve">duzentos e dois mil, </v>
          </cell>
          <cell r="D203" t="str">
            <v>duzentos e dois</v>
          </cell>
          <cell r="E203" t="str">
            <v>duzentos e dois centavos</v>
          </cell>
        </row>
        <row r="204">
          <cell r="A204">
            <v>203</v>
          </cell>
          <cell r="B204" t="str">
            <v xml:space="preserve">duzentos e tres milhões, </v>
          </cell>
          <cell r="C204" t="str">
            <v xml:space="preserve">duzentos e tres mil, </v>
          </cell>
          <cell r="D204" t="str">
            <v>duzentos e tres</v>
          </cell>
          <cell r="E204" t="str">
            <v>duzentos e tres centavos</v>
          </cell>
        </row>
        <row r="205">
          <cell r="A205">
            <v>204</v>
          </cell>
          <cell r="B205" t="str">
            <v xml:space="preserve">duzentos e quatro milhões, </v>
          </cell>
          <cell r="C205" t="str">
            <v xml:space="preserve">duzentos e quatro mil, </v>
          </cell>
          <cell r="D205" t="str">
            <v>duzentos e quatro</v>
          </cell>
          <cell r="E205" t="str">
            <v>duzentos e quatro centavos</v>
          </cell>
        </row>
        <row r="206">
          <cell r="A206">
            <v>205</v>
          </cell>
          <cell r="B206" t="str">
            <v xml:space="preserve">duzentos e cinco milhões, </v>
          </cell>
          <cell r="C206" t="str">
            <v xml:space="preserve">duzentos e cinco mil, </v>
          </cell>
          <cell r="D206" t="str">
            <v>duzentos e cinco</v>
          </cell>
          <cell r="E206" t="str">
            <v>duzentos e cinco centavos</v>
          </cell>
        </row>
        <row r="207">
          <cell r="A207">
            <v>206</v>
          </cell>
          <cell r="B207" t="str">
            <v xml:space="preserve">duzentos e seis milhões, </v>
          </cell>
          <cell r="C207" t="str">
            <v xml:space="preserve">duzentos e seis mil, </v>
          </cell>
          <cell r="D207" t="str">
            <v>duzentos e seis</v>
          </cell>
          <cell r="E207" t="str">
            <v>duzentos e seis centavos</v>
          </cell>
        </row>
        <row r="208">
          <cell r="A208">
            <v>207</v>
          </cell>
          <cell r="B208" t="str">
            <v xml:space="preserve">duzentos e sete milhões, </v>
          </cell>
          <cell r="C208" t="str">
            <v xml:space="preserve">duzentos e sete mil, </v>
          </cell>
          <cell r="D208" t="str">
            <v>duzentos e sete</v>
          </cell>
          <cell r="E208" t="str">
            <v>duzentos e sete centavos</v>
          </cell>
        </row>
        <row r="209">
          <cell r="A209">
            <v>208</v>
          </cell>
          <cell r="B209" t="str">
            <v xml:space="preserve">duzentos e oito milhões, </v>
          </cell>
          <cell r="C209" t="str">
            <v xml:space="preserve">duzentos e oito mil, </v>
          </cell>
          <cell r="D209" t="str">
            <v>duzentos e oito</v>
          </cell>
          <cell r="E209" t="str">
            <v>duzentos e oito centavos</v>
          </cell>
        </row>
        <row r="210">
          <cell r="A210">
            <v>209</v>
          </cell>
          <cell r="B210" t="str">
            <v xml:space="preserve">duzentos e nove milhões, </v>
          </cell>
          <cell r="C210" t="str">
            <v xml:space="preserve">duzentos e nove mil, </v>
          </cell>
          <cell r="D210" t="str">
            <v>duzentos e nove</v>
          </cell>
          <cell r="E210" t="str">
            <v>duzentos e nove centavos</v>
          </cell>
        </row>
        <row r="211">
          <cell r="A211">
            <v>210</v>
          </cell>
          <cell r="B211" t="str">
            <v xml:space="preserve">duzentos e dez milhões, </v>
          </cell>
          <cell r="C211" t="str">
            <v xml:space="preserve">duzentos e dez mil, </v>
          </cell>
          <cell r="D211" t="str">
            <v>duzentos e dez</v>
          </cell>
          <cell r="E211" t="str">
            <v>duzentos e dez centavos</v>
          </cell>
        </row>
        <row r="212">
          <cell r="A212">
            <v>211</v>
          </cell>
          <cell r="B212" t="str">
            <v xml:space="preserve">duzentos e onze milhões, </v>
          </cell>
          <cell r="C212" t="str">
            <v xml:space="preserve">duzentos e onze mil, </v>
          </cell>
          <cell r="D212" t="str">
            <v>duzentos e onze</v>
          </cell>
          <cell r="E212" t="str">
            <v>duzentos e onze centavos</v>
          </cell>
        </row>
        <row r="213">
          <cell r="A213">
            <v>212</v>
          </cell>
          <cell r="B213" t="str">
            <v xml:space="preserve">duzentos e doze milhões, </v>
          </cell>
          <cell r="C213" t="str">
            <v xml:space="preserve">duzentos e doze mil, </v>
          </cell>
          <cell r="D213" t="str">
            <v>duzentos e doze</v>
          </cell>
          <cell r="E213" t="str">
            <v>duzentos e doze centavos</v>
          </cell>
        </row>
        <row r="214">
          <cell r="A214">
            <v>213</v>
          </cell>
          <cell r="B214" t="str">
            <v xml:space="preserve">duzentos e treze milhões, </v>
          </cell>
          <cell r="C214" t="str">
            <v xml:space="preserve">duzentos e treze mil, </v>
          </cell>
          <cell r="D214" t="str">
            <v>duzentos e treze</v>
          </cell>
          <cell r="E214" t="str">
            <v>duzentos e treze centavos</v>
          </cell>
        </row>
        <row r="215">
          <cell r="A215">
            <v>214</v>
          </cell>
          <cell r="B215" t="str">
            <v xml:space="preserve">duzentos e quatorze milhões, </v>
          </cell>
          <cell r="C215" t="str">
            <v xml:space="preserve">duzentos e quatorze mil, </v>
          </cell>
          <cell r="D215" t="str">
            <v>duzentos e quatorze</v>
          </cell>
          <cell r="E215" t="str">
            <v>duzentos e quatorze centavos</v>
          </cell>
        </row>
        <row r="216">
          <cell r="A216">
            <v>215</v>
          </cell>
          <cell r="B216" t="str">
            <v xml:space="preserve">duzentos e quinze milhões, </v>
          </cell>
          <cell r="C216" t="str">
            <v xml:space="preserve">duzentos e quinze mil, </v>
          </cell>
          <cell r="D216" t="str">
            <v>duzentos e quinze</v>
          </cell>
          <cell r="E216" t="str">
            <v>duzentos e quinze centavos</v>
          </cell>
        </row>
        <row r="217">
          <cell r="A217">
            <v>216</v>
          </cell>
          <cell r="B217" t="str">
            <v xml:space="preserve">duzentos e dezesseis milhões, </v>
          </cell>
          <cell r="C217" t="str">
            <v xml:space="preserve">duzentos e dezesseis mil, </v>
          </cell>
          <cell r="D217" t="str">
            <v>duzentos e dezesseis</v>
          </cell>
          <cell r="E217" t="str">
            <v>duzentos e dezesseis centavos</v>
          </cell>
        </row>
        <row r="218">
          <cell r="A218">
            <v>217</v>
          </cell>
          <cell r="B218" t="str">
            <v xml:space="preserve">duzentos e dezessete milhões, </v>
          </cell>
          <cell r="C218" t="str">
            <v xml:space="preserve">duzentos e dezessete mil, </v>
          </cell>
          <cell r="D218" t="str">
            <v>duzentos e dezessete</v>
          </cell>
          <cell r="E218" t="str">
            <v>duzentos e dezessete centavos</v>
          </cell>
        </row>
        <row r="219">
          <cell r="A219">
            <v>218</v>
          </cell>
          <cell r="B219" t="str">
            <v xml:space="preserve">duzentos e dezoito milhões, </v>
          </cell>
          <cell r="C219" t="str">
            <v xml:space="preserve">duzentos e dezoito mil, </v>
          </cell>
          <cell r="D219" t="str">
            <v>duzentos e dezoito</v>
          </cell>
          <cell r="E219" t="str">
            <v>duzentos e dezoito centavos</v>
          </cell>
        </row>
        <row r="220">
          <cell r="A220">
            <v>219</v>
          </cell>
          <cell r="B220" t="str">
            <v xml:space="preserve">duzentos e dezenove milhões, </v>
          </cell>
          <cell r="C220" t="str">
            <v xml:space="preserve">duzentos e dezenove mil, </v>
          </cell>
          <cell r="D220" t="str">
            <v>duzentos e dezenove</v>
          </cell>
          <cell r="E220" t="str">
            <v>duzentos e dezenove centavos</v>
          </cell>
        </row>
        <row r="221">
          <cell r="A221">
            <v>220</v>
          </cell>
          <cell r="B221" t="str">
            <v xml:space="preserve">duzentos e vinte milhões, </v>
          </cell>
          <cell r="C221" t="str">
            <v xml:space="preserve">duzentos e vinte mil, </v>
          </cell>
          <cell r="D221" t="str">
            <v>duzentos e vinte</v>
          </cell>
          <cell r="E221" t="str">
            <v>duzentos e vinte centavos</v>
          </cell>
        </row>
        <row r="222">
          <cell r="A222">
            <v>221</v>
          </cell>
          <cell r="B222" t="str">
            <v xml:space="preserve">duzentos e vinte e um milhões, </v>
          </cell>
          <cell r="C222" t="str">
            <v xml:space="preserve">duzentos e vinte e um mil, </v>
          </cell>
          <cell r="D222" t="str">
            <v>duzentos e vinte e um</v>
          </cell>
          <cell r="E222" t="str">
            <v>duzentos e vinte e um centavos</v>
          </cell>
        </row>
        <row r="223">
          <cell r="A223">
            <v>222</v>
          </cell>
          <cell r="B223" t="str">
            <v xml:space="preserve">duzentos e vinte e dois milhões, </v>
          </cell>
          <cell r="C223" t="str">
            <v xml:space="preserve">duzentos e vinte e dois mil, </v>
          </cell>
          <cell r="D223" t="str">
            <v>duzentos e vinte e dois</v>
          </cell>
          <cell r="E223" t="str">
            <v>duzentos e vinte e dois centavos</v>
          </cell>
        </row>
        <row r="224">
          <cell r="A224">
            <v>223</v>
          </cell>
          <cell r="B224" t="str">
            <v xml:space="preserve">duzentos e vinte e tres milhões, </v>
          </cell>
          <cell r="C224" t="str">
            <v xml:space="preserve">duzentos e vinte e tres mil, </v>
          </cell>
          <cell r="D224" t="str">
            <v>duzentos e vinte e tres</v>
          </cell>
          <cell r="E224" t="str">
            <v>duzentos e vinte e tres centavos</v>
          </cell>
        </row>
        <row r="225">
          <cell r="A225">
            <v>224</v>
          </cell>
          <cell r="B225" t="str">
            <v xml:space="preserve">duzentos e vinte e quatro milhões, </v>
          </cell>
          <cell r="C225" t="str">
            <v xml:space="preserve">duzentos e vinte e quatro mil, </v>
          </cell>
          <cell r="D225" t="str">
            <v>duzentos e vinte e quatro</v>
          </cell>
          <cell r="E225" t="str">
            <v>duzentos e vinte e quatro centavos</v>
          </cell>
        </row>
        <row r="226">
          <cell r="A226">
            <v>225</v>
          </cell>
          <cell r="B226" t="str">
            <v xml:space="preserve">duzentos e vinte e cinco milhões, </v>
          </cell>
          <cell r="C226" t="str">
            <v xml:space="preserve">duzentos e vinte e cinco mil, </v>
          </cell>
          <cell r="D226" t="str">
            <v>duzentos e vinte e cinco</v>
          </cell>
          <cell r="E226" t="str">
            <v>duzentos e vinte e cinco centavos</v>
          </cell>
        </row>
        <row r="227">
          <cell r="A227">
            <v>226</v>
          </cell>
          <cell r="B227" t="str">
            <v xml:space="preserve">duzentos e vinte e seis milhões, </v>
          </cell>
          <cell r="C227" t="str">
            <v xml:space="preserve">duzentos e vinte e seis mil, </v>
          </cell>
          <cell r="D227" t="str">
            <v>duzentos e vinte e seis</v>
          </cell>
          <cell r="E227" t="str">
            <v>duzentos e vinte e seis centavos</v>
          </cell>
        </row>
        <row r="228">
          <cell r="A228">
            <v>227</v>
          </cell>
          <cell r="B228" t="str">
            <v xml:space="preserve">duzentos e vinte e sete milhões, </v>
          </cell>
          <cell r="C228" t="str">
            <v xml:space="preserve">duzentos e vinte e sete mil, </v>
          </cell>
          <cell r="D228" t="str">
            <v>duzentos e vinte e sete</v>
          </cell>
          <cell r="E228" t="str">
            <v>duzentos e vinte e sete centavos</v>
          </cell>
        </row>
        <row r="229">
          <cell r="A229">
            <v>228</v>
          </cell>
          <cell r="B229" t="str">
            <v xml:space="preserve">duzentos e vinte e oito milhões, </v>
          </cell>
          <cell r="C229" t="str">
            <v xml:space="preserve">duzentos e vinte e oito mil, </v>
          </cell>
          <cell r="D229" t="str">
            <v>duzentos e vinte e oito</v>
          </cell>
          <cell r="E229" t="str">
            <v>duzentos e vinte e oito centavos</v>
          </cell>
        </row>
        <row r="230">
          <cell r="A230">
            <v>229</v>
          </cell>
          <cell r="B230" t="str">
            <v xml:space="preserve">duzentos e vinte e nove milhões, </v>
          </cell>
          <cell r="C230" t="str">
            <v xml:space="preserve">duzentos e vinte e nove mil, </v>
          </cell>
          <cell r="D230" t="str">
            <v>duzentos e vinte e nove</v>
          </cell>
          <cell r="E230" t="str">
            <v>duzentos e vinte e nove centavos</v>
          </cell>
        </row>
        <row r="231">
          <cell r="A231">
            <v>230</v>
          </cell>
          <cell r="B231" t="str">
            <v xml:space="preserve">duzentos e trinta milhões, </v>
          </cell>
          <cell r="C231" t="str">
            <v xml:space="preserve">duzentos e trinta mil, </v>
          </cell>
          <cell r="D231" t="str">
            <v>duzentos e trinta</v>
          </cell>
          <cell r="E231" t="str">
            <v>duzentos e trinta centavos</v>
          </cell>
        </row>
        <row r="232">
          <cell r="A232">
            <v>231</v>
          </cell>
          <cell r="B232" t="str">
            <v xml:space="preserve">duzentos e trinta e um milhões, </v>
          </cell>
          <cell r="C232" t="str">
            <v xml:space="preserve">duzentos e trinta e um mil, </v>
          </cell>
          <cell r="D232" t="str">
            <v>duzentos e trinta e um</v>
          </cell>
          <cell r="E232" t="str">
            <v>duzentos e trinta e um centavos</v>
          </cell>
        </row>
        <row r="233">
          <cell r="A233">
            <v>232</v>
          </cell>
          <cell r="B233" t="str">
            <v xml:space="preserve">duzentos e trinta e dois milhões, </v>
          </cell>
          <cell r="C233" t="str">
            <v xml:space="preserve">duzentos e trinta e dois mil, </v>
          </cell>
          <cell r="D233" t="str">
            <v>duzentos e trinta e dois</v>
          </cell>
          <cell r="E233" t="str">
            <v>duzentos e trinta e dois centavos</v>
          </cell>
        </row>
        <row r="234">
          <cell r="A234">
            <v>233</v>
          </cell>
          <cell r="B234" t="str">
            <v xml:space="preserve">duzentos e trinta e tres milhões, </v>
          </cell>
          <cell r="C234" t="str">
            <v xml:space="preserve">duzentos e trinta e tres mil, </v>
          </cell>
          <cell r="D234" t="str">
            <v>duzentos e trinta e tres</v>
          </cell>
          <cell r="E234" t="str">
            <v>duzentos e trinta e tres centavos</v>
          </cell>
        </row>
        <row r="235">
          <cell r="A235">
            <v>234</v>
          </cell>
          <cell r="B235" t="str">
            <v xml:space="preserve">duzentos e trinta e quatro milhões, </v>
          </cell>
          <cell r="C235" t="str">
            <v xml:space="preserve">duzentos e trinta e quatro mil, </v>
          </cell>
          <cell r="D235" t="str">
            <v>duzentos e trinta e quatro</v>
          </cell>
          <cell r="E235" t="str">
            <v>duzentos e trinta e quatro centavos</v>
          </cell>
        </row>
        <row r="236">
          <cell r="A236">
            <v>235</v>
          </cell>
          <cell r="B236" t="str">
            <v xml:space="preserve">duzentos e trinta e cinco milhões, </v>
          </cell>
          <cell r="C236" t="str">
            <v xml:space="preserve">duzentos e trinta e cinco mil, </v>
          </cell>
          <cell r="D236" t="str">
            <v>duzentos e trinta e cinco</v>
          </cell>
          <cell r="E236" t="str">
            <v>duzentos e trinta e cinco centavos</v>
          </cell>
        </row>
        <row r="237">
          <cell r="A237">
            <v>236</v>
          </cell>
          <cell r="B237" t="str">
            <v xml:space="preserve">duzentos e trinta e seis milhões, </v>
          </cell>
          <cell r="C237" t="str">
            <v xml:space="preserve">duzentos e trinta e seis mil, </v>
          </cell>
          <cell r="D237" t="str">
            <v>duzentos e trinta e seis</v>
          </cell>
          <cell r="E237" t="str">
            <v>duzentos e trinta e seis centavos</v>
          </cell>
        </row>
        <row r="238">
          <cell r="A238">
            <v>237</v>
          </cell>
          <cell r="B238" t="str">
            <v xml:space="preserve">duzentos e trinta e sete milhões, </v>
          </cell>
          <cell r="C238" t="str">
            <v xml:space="preserve">duzentos e trinta e sete mil, </v>
          </cell>
          <cell r="D238" t="str">
            <v>duzentos e trinta e sete</v>
          </cell>
          <cell r="E238" t="str">
            <v>duzentos e trinta e sete centavos</v>
          </cell>
        </row>
        <row r="239">
          <cell r="A239">
            <v>238</v>
          </cell>
          <cell r="B239" t="str">
            <v xml:space="preserve">duzentos e trinta e oito milhões, </v>
          </cell>
          <cell r="C239" t="str">
            <v xml:space="preserve">duzentos e trinta e oito mil, </v>
          </cell>
          <cell r="D239" t="str">
            <v>duzentos e trinta e oito</v>
          </cell>
          <cell r="E239" t="str">
            <v>duzentos e trinta e oito centavos</v>
          </cell>
        </row>
        <row r="240">
          <cell r="A240">
            <v>239</v>
          </cell>
          <cell r="B240" t="str">
            <v xml:space="preserve">duzentos e trinta e nove milhões, </v>
          </cell>
          <cell r="C240" t="str">
            <v xml:space="preserve">duzentos e trinta e nove mil, </v>
          </cell>
          <cell r="D240" t="str">
            <v>duzentos e trinta e nove</v>
          </cell>
          <cell r="E240" t="str">
            <v>duzentos e trinta e nove centavos</v>
          </cell>
        </row>
        <row r="241">
          <cell r="A241">
            <v>240</v>
          </cell>
          <cell r="B241" t="str">
            <v xml:space="preserve">duzentos e quarenta milhões, </v>
          </cell>
          <cell r="C241" t="str">
            <v xml:space="preserve">duzentos e quarenta mil, </v>
          </cell>
          <cell r="D241" t="str">
            <v>duzentos e quarenta</v>
          </cell>
          <cell r="E241" t="str">
            <v>duzentos e quarenta centavos</v>
          </cell>
        </row>
        <row r="242">
          <cell r="A242">
            <v>241</v>
          </cell>
          <cell r="B242" t="str">
            <v xml:space="preserve">duzentos e quarenta e um milhões, </v>
          </cell>
          <cell r="C242" t="str">
            <v xml:space="preserve">duzentos e quarenta e um mil, </v>
          </cell>
          <cell r="D242" t="str">
            <v>duzentos e quarenta e um</v>
          </cell>
          <cell r="E242" t="str">
            <v>duzentos e quarenta e um centavos</v>
          </cell>
        </row>
        <row r="243">
          <cell r="A243">
            <v>242</v>
          </cell>
          <cell r="B243" t="str">
            <v xml:space="preserve">duzentos e quarenta e dois milhões, </v>
          </cell>
          <cell r="C243" t="str">
            <v xml:space="preserve">duzentos e quarenta e dois mil, </v>
          </cell>
          <cell r="D243" t="str">
            <v>duzentos e quarenta e dois</v>
          </cell>
          <cell r="E243" t="str">
            <v>duzentos e quarenta e dois centavos</v>
          </cell>
        </row>
        <row r="244">
          <cell r="A244">
            <v>243</v>
          </cell>
          <cell r="B244" t="str">
            <v xml:space="preserve">duzentos e quarenta e tres milhões, </v>
          </cell>
          <cell r="C244" t="str">
            <v xml:space="preserve">duzentos e quarenta e tres mil, </v>
          </cell>
          <cell r="D244" t="str">
            <v>duzentos e quarenta e tres</v>
          </cell>
          <cell r="E244" t="str">
            <v>duzentos e quarenta e tres centavos</v>
          </cell>
        </row>
        <row r="245">
          <cell r="A245">
            <v>244</v>
          </cell>
          <cell r="B245" t="str">
            <v xml:space="preserve">duzentos e quarenta e quatro milhões, </v>
          </cell>
          <cell r="C245" t="str">
            <v xml:space="preserve">duzentos e quarenta e quatro mil, </v>
          </cell>
          <cell r="D245" t="str">
            <v>duzentos e quarenta e quatro</v>
          </cell>
          <cell r="E245" t="str">
            <v>duzentos e quarenta e quatro centavos</v>
          </cell>
        </row>
        <row r="246">
          <cell r="A246">
            <v>245</v>
          </cell>
          <cell r="B246" t="str">
            <v xml:space="preserve">duzentos e quarenta e cinco milhões, </v>
          </cell>
          <cell r="C246" t="str">
            <v xml:space="preserve">duzentos e quarenta e cinco mil, </v>
          </cell>
          <cell r="D246" t="str">
            <v>duzentos e quarenta e cinco</v>
          </cell>
          <cell r="E246" t="str">
            <v>duzentos e quarenta e cinco centavos</v>
          </cell>
        </row>
        <row r="247">
          <cell r="A247">
            <v>246</v>
          </cell>
          <cell r="B247" t="str">
            <v xml:space="preserve">duzentos e quarenta e seis milhões, </v>
          </cell>
          <cell r="C247" t="str">
            <v xml:space="preserve">duzentos e quarenta e seis mil, </v>
          </cell>
          <cell r="D247" t="str">
            <v>duzentos e quarenta e seis</v>
          </cell>
          <cell r="E247" t="str">
            <v>duzentos e quarenta e seis centavos</v>
          </cell>
        </row>
        <row r="248">
          <cell r="A248">
            <v>247</v>
          </cell>
          <cell r="B248" t="str">
            <v xml:space="preserve">duzentos e quarenta e sete milhões, </v>
          </cell>
          <cell r="C248" t="str">
            <v xml:space="preserve">duzentos e quarenta e sete mil, </v>
          </cell>
          <cell r="D248" t="str">
            <v>duzentos e quarenta e sete</v>
          </cell>
          <cell r="E248" t="str">
            <v>duzentos e quarenta e sete centavos</v>
          </cell>
        </row>
        <row r="249">
          <cell r="A249">
            <v>248</v>
          </cell>
          <cell r="B249" t="str">
            <v xml:space="preserve">duzentos e quarenta e oito milhões, </v>
          </cell>
          <cell r="C249" t="str">
            <v xml:space="preserve">duzentos e quarenta e oito mil, </v>
          </cell>
          <cell r="D249" t="str">
            <v>duzentos e quarenta e oito</v>
          </cell>
          <cell r="E249" t="str">
            <v>duzentos e quarenta e oito centavos</v>
          </cell>
        </row>
        <row r="250">
          <cell r="A250">
            <v>249</v>
          </cell>
          <cell r="B250" t="str">
            <v xml:space="preserve">duzentos e quarenta e nove milhões, </v>
          </cell>
          <cell r="C250" t="str">
            <v xml:space="preserve">duzentos e quarenta e nove mil, </v>
          </cell>
          <cell r="D250" t="str">
            <v>duzentos e quarenta e nove</v>
          </cell>
          <cell r="E250" t="str">
            <v>duzentos e quarenta e nove centavos</v>
          </cell>
        </row>
        <row r="251">
          <cell r="A251">
            <v>250</v>
          </cell>
          <cell r="B251" t="str">
            <v xml:space="preserve">duzentos e cinquenta milhões, </v>
          </cell>
          <cell r="C251" t="str">
            <v xml:space="preserve">duzentos e cinquenta mil, </v>
          </cell>
          <cell r="D251" t="str">
            <v>duzentos e cinquenta</v>
          </cell>
          <cell r="E251" t="str">
            <v>duzentos e cinquenta centavos</v>
          </cell>
        </row>
        <row r="252">
          <cell r="A252">
            <v>251</v>
          </cell>
          <cell r="B252" t="str">
            <v xml:space="preserve">duzentos e cinquenta e um milhões, </v>
          </cell>
          <cell r="C252" t="str">
            <v xml:space="preserve">duzentos e cinquenta e um mil, </v>
          </cell>
          <cell r="D252" t="str">
            <v>duzentos e cinquenta e um</v>
          </cell>
          <cell r="E252" t="str">
            <v>duzentos e cinquenta e um centavos</v>
          </cell>
        </row>
        <row r="253">
          <cell r="A253">
            <v>252</v>
          </cell>
          <cell r="B253" t="str">
            <v xml:space="preserve">duzentos e cinquenta e dois milhões, </v>
          </cell>
          <cell r="C253" t="str">
            <v xml:space="preserve">duzentos e cinquenta e dois mil, </v>
          </cell>
          <cell r="D253" t="str">
            <v>duzentos e cinquenta e dois</v>
          </cell>
          <cell r="E253" t="str">
            <v>duzentos e cinquenta e dois centavos</v>
          </cell>
        </row>
        <row r="254">
          <cell r="A254">
            <v>253</v>
          </cell>
          <cell r="B254" t="str">
            <v xml:space="preserve">duzentos e cinquenta e tres milhões, </v>
          </cell>
          <cell r="C254" t="str">
            <v xml:space="preserve">duzentos e cinquenta e tres mil, </v>
          </cell>
          <cell r="D254" t="str">
            <v>duzentos e cinquenta e tres</v>
          </cell>
          <cell r="E254" t="str">
            <v>duzentos e cinquenta e tres centavos</v>
          </cell>
        </row>
        <row r="255">
          <cell r="A255">
            <v>254</v>
          </cell>
          <cell r="B255" t="str">
            <v xml:space="preserve">duzentos e cinquenta e quatro milhões, </v>
          </cell>
          <cell r="C255" t="str">
            <v xml:space="preserve">duzentos e cinquenta e quatro mil, </v>
          </cell>
          <cell r="D255" t="str">
            <v>duzentos e cinquenta e quatro</v>
          </cell>
          <cell r="E255" t="str">
            <v>duzentos e cinquenta e quatro centavos</v>
          </cell>
        </row>
        <row r="256">
          <cell r="A256">
            <v>255</v>
          </cell>
          <cell r="B256" t="str">
            <v xml:space="preserve">duzentos e cinquenta e cinco milhões, </v>
          </cell>
          <cell r="C256" t="str">
            <v xml:space="preserve">duzentos e cinquenta e cinco mil, </v>
          </cell>
          <cell r="D256" t="str">
            <v>duzentos e cinquenta e cinco</v>
          </cell>
          <cell r="E256" t="str">
            <v>duzentos e cinquenta e cinco centavos</v>
          </cell>
        </row>
        <row r="257">
          <cell r="A257">
            <v>256</v>
          </cell>
          <cell r="B257" t="str">
            <v xml:space="preserve">duzentos e cinquenta e seis milhões, </v>
          </cell>
          <cell r="C257" t="str">
            <v xml:space="preserve">duzentos e cinquenta e seis mil, </v>
          </cell>
          <cell r="D257" t="str">
            <v>duzentos e cinquenta e seis</v>
          </cell>
          <cell r="E257" t="str">
            <v>duzentos e cinquenta e seis centavos</v>
          </cell>
        </row>
        <row r="258">
          <cell r="A258">
            <v>257</v>
          </cell>
          <cell r="B258" t="str">
            <v xml:space="preserve">duzentos e cinquenta e sete milhões, </v>
          </cell>
          <cell r="C258" t="str">
            <v xml:space="preserve">duzentos e cinquenta e sete mil, </v>
          </cell>
          <cell r="D258" t="str">
            <v>duzentos e cinquenta e sete</v>
          </cell>
          <cell r="E258" t="str">
            <v>duzentos e cinquenta e sete centavos</v>
          </cell>
        </row>
        <row r="259">
          <cell r="A259">
            <v>258</v>
          </cell>
          <cell r="B259" t="str">
            <v xml:space="preserve">duzentos e cinquenta e oito milhões, </v>
          </cell>
          <cell r="C259" t="str">
            <v xml:space="preserve">duzentos e cinquenta e oito mil, </v>
          </cell>
          <cell r="D259" t="str">
            <v>duzentos e cinquenta e oito</v>
          </cell>
          <cell r="E259" t="str">
            <v>duzentos e cinquenta e oito centavos</v>
          </cell>
        </row>
        <row r="260">
          <cell r="A260">
            <v>259</v>
          </cell>
          <cell r="B260" t="str">
            <v xml:space="preserve">duzentos e cinquenta e nove milhões, </v>
          </cell>
          <cell r="C260" t="str">
            <v xml:space="preserve">duzentos e cinquenta e nove mil, </v>
          </cell>
          <cell r="D260" t="str">
            <v>duzentos e cinquenta e nove</v>
          </cell>
          <cell r="E260" t="str">
            <v>duzentos e cinquenta e nove centavos</v>
          </cell>
        </row>
        <row r="261">
          <cell r="A261">
            <v>260</v>
          </cell>
          <cell r="B261" t="str">
            <v xml:space="preserve">duzentos e sessenta milhões, </v>
          </cell>
          <cell r="C261" t="str">
            <v xml:space="preserve">duzentos e sessenta mil, </v>
          </cell>
          <cell r="D261" t="str">
            <v>duzentos e sessenta</v>
          </cell>
          <cell r="E261" t="str">
            <v>duzentos e sessenta centavos</v>
          </cell>
        </row>
        <row r="262">
          <cell r="A262">
            <v>261</v>
          </cell>
          <cell r="B262" t="str">
            <v xml:space="preserve">duzentos e sessenta e um milhões, </v>
          </cell>
          <cell r="C262" t="str">
            <v xml:space="preserve">duzentos e sessenta e um mil, </v>
          </cell>
          <cell r="D262" t="str">
            <v>duzentos e sessenta e um</v>
          </cell>
          <cell r="E262" t="str">
            <v>duzentos e sessenta e um centavos</v>
          </cell>
        </row>
        <row r="263">
          <cell r="A263">
            <v>262</v>
          </cell>
          <cell r="B263" t="str">
            <v xml:space="preserve">duzentos e sessenta e dois milhões, </v>
          </cell>
          <cell r="C263" t="str">
            <v xml:space="preserve">duzentos e sessenta e dois mil, </v>
          </cell>
          <cell r="D263" t="str">
            <v>duzentos e sessenta e dois</v>
          </cell>
          <cell r="E263" t="str">
            <v>duzentos e sessenta e dois centavos</v>
          </cell>
        </row>
        <row r="264">
          <cell r="A264">
            <v>263</v>
          </cell>
          <cell r="B264" t="str">
            <v xml:space="preserve">duzentos e sessenta e tres milhões, </v>
          </cell>
          <cell r="C264" t="str">
            <v xml:space="preserve">duzentos e sessenta e tres mil, </v>
          </cell>
          <cell r="D264" t="str">
            <v>duzentos e sessenta e tres</v>
          </cell>
          <cell r="E264" t="str">
            <v>duzentos e sessenta e tres centavos</v>
          </cell>
        </row>
        <row r="265">
          <cell r="A265">
            <v>264</v>
          </cell>
          <cell r="B265" t="str">
            <v xml:space="preserve">duzentos e sessenta e quatro milhões, </v>
          </cell>
          <cell r="C265" t="str">
            <v xml:space="preserve">duzentos e sessenta e quatro mil, </v>
          </cell>
          <cell r="D265" t="str">
            <v>duzentos e sessenta e quatro</v>
          </cell>
          <cell r="E265" t="str">
            <v>duzentos e sessenta e quatro centavos</v>
          </cell>
        </row>
        <row r="266">
          <cell r="A266">
            <v>265</v>
          </cell>
          <cell r="B266" t="str">
            <v xml:space="preserve">duzentos e sessenta e cinco milhões, </v>
          </cell>
          <cell r="C266" t="str">
            <v xml:space="preserve">duzentos e sessenta e cinco mil, </v>
          </cell>
          <cell r="D266" t="str">
            <v>duzentos e sessenta e cinco</v>
          </cell>
          <cell r="E266" t="str">
            <v>duzentos e sessenta e cinco centavos</v>
          </cell>
        </row>
        <row r="267">
          <cell r="A267">
            <v>266</v>
          </cell>
          <cell r="B267" t="str">
            <v xml:space="preserve">duzentos e sessenta e seis milhões, </v>
          </cell>
          <cell r="C267" t="str">
            <v xml:space="preserve">duzentos e sessenta e seis mil, </v>
          </cell>
          <cell r="D267" t="str">
            <v>duzentos e sessenta e seis</v>
          </cell>
          <cell r="E267" t="str">
            <v>duzentos e sessenta e seis centavos</v>
          </cell>
        </row>
        <row r="268">
          <cell r="A268">
            <v>267</v>
          </cell>
          <cell r="B268" t="str">
            <v xml:space="preserve">duzentos e sessenta e sete milhões, </v>
          </cell>
          <cell r="C268" t="str">
            <v xml:space="preserve">duzentos e sessenta e sete mil, </v>
          </cell>
          <cell r="D268" t="str">
            <v>duzentos e sessenta e sete</v>
          </cell>
          <cell r="E268" t="str">
            <v>duzentos e sessenta e sete centavos</v>
          </cell>
        </row>
        <row r="269">
          <cell r="A269">
            <v>268</v>
          </cell>
          <cell r="B269" t="str">
            <v xml:space="preserve">duzentos e sessenta e oito milhões, </v>
          </cell>
          <cell r="C269" t="str">
            <v xml:space="preserve">duzentos e sessenta e oito mil, </v>
          </cell>
          <cell r="D269" t="str">
            <v>duzentos e sessenta e oito</v>
          </cell>
          <cell r="E269" t="str">
            <v>duzentos e sessenta e oito centavos</v>
          </cell>
        </row>
        <row r="270">
          <cell r="A270">
            <v>269</v>
          </cell>
          <cell r="B270" t="str">
            <v xml:space="preserve">duzentos e sessenta e nove milhões, </v>
          </cell>
          <cell r="C270" t="str">
            <v xml:space="preserve">duzentos e sessenta e nove mil, </v>
          </cell>
          <cell r="D270" t="str">
            <v>duzentos e sessenta e nove</v>
          </cell>
          <cell r="E270" t="str">
            <v>duzentos e sessenta e nove centavos</v>
          </cell>
        </row>
        <row r="271">
          <cell r="A271">
            <v>270</v>
          </cell>
          <cell r="B271" t="str">
            <v xml:space="preserve">duzentos e setenta milhões, </v>
          </cell>
          <cell r="C271" t="str">
            <v xml:space="preserve">duzentos e setenta mil, </v>
          </cell>
          <cell r="D271" t="str">
            <v>duzentos e setenta</v>
          </cell>
          <cell r="E271" t="str">
            <v>duzentos e setenta centavos</v>
          </cell>
        </row>
        <row r="272">
          <cell r="A272">
            <v>271</v>
          </cell>
          <cell r="B272" t="str">
            <v xml:space="preserve">duzentos e setenta e um milhões, </v>
          </cell>
          <cell r="C272" t="str">
            <v xml:space="preserve">duzentos e setenta e um mil, </v>
          </cell>
          <cell r="D272" t="str">
            <v>duzentos e setenta e um</v>
          </cell>
          <cell r="E272" t="str">
            <v>duzentos e setenta e um centavos</v>
          </cell>
        </row>
        <row r="273">
          <cell r="A273">
            <v>272</v>
          </cell>
          <cell r="B273" t="str">
            <v xml:space="preserve">duzentos e setenta e dois milhões, </v>
          </cell>
          <cell r="C273" t="str">
            <v xml:space="preserve">duzentos e setenta e dois mil, </v>
          </cell>
          <cell r="D273" t="str">
            <v>duzentos e setenta e dois</v>
          </cell>
          <cell r="E273" t="str">
            <v>duzentos e setenta e dois centavos</v>
          </cell>
        </row>
        <row r="274">
          <cell r="A274">
            <v>273</v>
          </cell>
          <cell r="B274" t="str">
            <v xml:space="preserve">duzentos e setenta e tres milhões, </v>
          </cell>
          <cell r="C274" t="str">
            <v xml:space="preserve">duzentos e setenta e tres mil, </v>
          </cell>
          <cell r="D274" t="str">
            <v>duzentos e setenta e tres</v>
          </cell>
          <cell r="E274" t="str">
            <v>duzentos e setenta e tres centavos</v>
          </cell>
        </row>
        <row r="275">
          <cell r="A275">
            <v>274</v>
          </cell>
          <cell r="B275" t="str">
            <v xml:space="preserve">duzentos e setenta e quatro milhões, </v>
          </cell>
          <cell r="C275" t="str">
            <v xml:space="preserve">duzentos e setenta e quatro mil, </v>
          </cell>
          <cell r="D275" t="str">
            <v>duzentos e setenta e quatro</v>
          </cell>
          <cell r="E275" t="str">
            <v>duzentos e setenta e quatro centavos</v>
          </cell>
        </row>
        <row r="276">
          <cell r="A276">
            <v>275</v>
          </cell>
          <cell r="B276" t="str">
            <v xml:space="preserve">duzentos e setenta e cinco milhões, </v>
          </cell>
          <cell r="C276" t="str">
            <v xml:space="preserve">duzentos e setenta e cinco mil, </v>
          </cell>
          <cell r="D276" t="str">
            <v>duzentos e setenta e cinco</v>
          </cell>
          <cell r="E276" t="str">
            <v>duzentos e setenta e cinco centavos</v>
          </cell>
        </row>
        <row r="277">
          <cell r="A277">
            <v>276</v>
          </cell>
          <cell r="B277" t="str">
            <v xml:space="preserve">duzentos e setenta e seis milhões, </v>
          </cell>
          <cell r="C277" t="str">
            <v xml:space="preserve">duzentos e setenta e seis mil, </v>
          </cell>
          <cell r="D277" t="str">
            <v>duzentos e setenta e seis</v>
          </cell>
          <cell r="E277" t="str">
            <v>duzentos e setenta e seis centavos</v>
          </cell>
        </row>
        <row r="278">
          <cell r="A278">
            <v>277</v>
          </cell>
          <cell r="B278" t="str">
            <v xml:space="preserve">duzentos e setenta e sete milhões, </v>
          </cell>
          <cell r="C278" t="str">
            <v xml:space="preserve">duzentos e setenta e sete mil, </v>
          </cell>
          <cell r="D278" t="str">
            <v>duzentos e setenta e sete</v>
          </cell>
          <cell r="E278" t="str">
            <v>duzentos e setenta e sete centavos</v>
          </cell>
        </row>
        <row r="279">
          <cell r="A279">
            <v>278</v>
          </cell>
          <cell r="B279" t="str">
            <v xml:space="preserve">duzentos e setenta e oito milhões, </v>
          </cell>
          <cell r="C279" t="str">
            <v xml:space="preserve">duzentos e setenta e oito mil, </v>
          </cell>
          <cell r="D279" t="str">
            <v>duzentos e setenta e oito</v>
          </cell>
          <cell r="E279" t="str">
            <v>duzentos e setenta e oito centavos</v>
          </cell>
        </row>
        <row r="280">
          <cell r="A280">
            <v>279</v>
          </cell>
          <cell r="B280" t="str">
            <v xml:space="preserve">duzentos e setenta e nove milhões, </v>
          </cell>
          <cell r="C280" t="str">
            <v xml:space="preserve">duzentos e setenta e nove mil, </v>
          </cell>
          <cell r="D280" t="str">
            <v>duzentos e setenta e nove</v>
          </cell>
          <cell r="E280" t="str">
            <v>duzentos e setenta e nove centavos</v>
          </cell>
        </row>
        <row r="281">
          <cell r="A281">
            <v>280</v>
          </cell>
          <cell r="B281" t="str">
            <v xml:space="preserve">duzentos e oitenta milhões, </v>
          </cell>
          <cell r="C281" t="str">
            <v xml:space="preserve">duzentos e oitenta mil, </v>
          </cell>
          <cell r="D281" t="str">
            <v>duzentos e oitenta</v>
          </cell>
          <cell r="E281" t="str">
            <v>duzentos e oitenta centavos</v>
          </cell>
        </row>
        <row r="282">
          <cell r="A282">
            <v>281</v>
          </cell>
          <cell r="B282" t="str">
            <v xml:space="preserve">duzentos e oitenta e um milhões, </v>
          </cell>
          <cell r="C282" t="str">
            <v xml:space="preserve">duzentos e oitenta e um mil, </v>
          </cell>
          <cell r="D282" t="str">
            <v>duzentos e oitenta e um</v>
          </cell>
          <cell r="E282" t="str">
            <v>duzentos e oitenta e um centavos</v>
          </cell>
        </row>
        <row r="283">
          <cell r="A283">
            <v>282</v>
          </cell>
          <cell r="B283" t="str">
            <v xml:space="preserve">duzentos e oitenta e dois milhões, </v>
          </cell>
          <cell r="C283" t="str">
            <v xml:space="preserve">duzentos e oitenta e dois mil, </v>
          </cell>
          <cell r="D283" t="str">
            <v>duzentos e oitenta e dois</v>
          </cell>
          <cell r="E283" t="str">
            <v>duzentos e oitenta e dois centavos</v>
          </cell>
        </row>
        <row r="284">
          <cell r="A284">
            <v>283</v>
          </cell>
          <cell r="B284" t="str">
            <v xml:space="preserve">duzentos e oitenta e tres milhões, </v>
          </cell>
          <cell r="C284" t="str">
            <v xml:space="preserve">duzentos e oitenta e tres mil, </v>
          </cell>
          <cell r="D284" t="str">
            <v>duzentos e oitenta e tres</v>
          </cell>
          <cell r="E284" t="str">
            <v>duzentos e oitenta e tres centavos</v>
          </cell>
        </row>
        <row r="285">
          <cell r="A285">
            <v>284</v>
          </cell>
          <cell r="B285" t="str">
            <v xml:space="preserve">duzentos e oitenta e quatro milhões, </v>
          </cell>
          <cell r="C285" t="str">
            <v xml:space="preserve">duzentos e oitenta e quatro mil, </v>
          </cell>
          <cell r="D285" t="str">
            <v>duzentos e oitenta e quatro</v>
          </cell>
          <cell r="E285" t="str">
            <v>duzentos e oitenta e quatro centavos</v>
          </cell>
        </row>
        <row r="286">
          <cell r="A286">
            <v>285</v>
          </cell>
          <cell r="B286" t="str">
            <v xml:space="preserve">duzentos e oitenta e cinco milhões, </v>
          </cell>
          <cell r="C286" t="str">
            <v xml:space="preserve">duzentos e oitenta e cinco mil, </v>
          </cell>
          <cell r="D286" t="str">
            <v>duzentos e oitenta e cinco</v>
          </cell>
          <cell r="E286" t="str">
            <v>duzentos e oitenta e cinco centavos</v>
          </cell>
        </row>
        <row r="287">
          <cell r="A287">
            <v>286</v>
          </cell>
          <cell r="B287" t="str">
            <v xml:space="preserve">duzentos e oitenta e seis milhões, </v>
          </cell>
          <cell r="C287" t="str">
            <v xml:space="preserve">duzentos e oitenta e seis mil, </v>
          </cell>
          <cell r="D287" t="str">
            <v>duzentos e oitenta e seis</v>
          </cell>
          <cell r="E287" t="str">
            <v>duzentos e oitenta e seis centavos</v>
          </cell>
        </row>
        <row r="288">
          <cell r="A288">
            <v>287</v>
          </cell>
          <cell r="B288" t="str">
            <v xml:space="preserve">duzentos e oitenta e sete milhões, </v>
          </cell>
          <cell r="C288" t="str">
            <v xml:space="preserve">duzentos e oitenta e sete mil, </v>
          </cell>
          <cell r="D288" t="str">
            <v>duzentos e oitenta e sete</v>
          </cell>
          <cell r="E288" t="str">
            <v>duzentos e oitenta e sete centavos</v>
          </cell>
        </row>
        <row r="289">
          <cell r="A289">
            <v>288</v>
          </cell>
          <cell r="B289" t="str">
            <v xml:space="preserve">duzentos e oitenta e oito milhões, </v>
          </cell>
          <cell r="C289" t="str">
            <v xml:space="preserve">duzentos e oitenta e oito mil, </v>
          </cell>
          <cell r="D289" t="str">
            <v>duzentos e oitenta e oito</v>
          </cell>
          <cell r="E289" t="str">
            <v>duzentos e oitenta e oito centavos</v>
          </cell>
        </row>
        <row r="290">
          <cell r="A290">
            <v>289</v>
          </cell>
          <cell r="B290" t="str">
            <v xml:space="preserve">duzentos e oitenta e nove milhões, </v>
          </cell>
          <cell r="C290" t="str">
            <v xml:space="preserve">duzentos e oitenta e nove mil, </v>
          </cell>
          <cell r="D290" t="str">
            <v>duzentos e oitenta e nove</v>
          </cell>
          <cell r="E290" t="str">
            <v>duzentos e oitenta e nove centavos</v>
          </cell>
        </row>
        <row r="291">
          <cell r="A291">
            <v>290</v>
          </cell>
          <cell r="B291" t="str">
            <v xml:space="preserve">duzentos e noventa milhões, </v>
          </cell>
          <cell r="C291" t="str">
            <v xml:space="preserve">duzentos e noventa mil, </v>
          </cell>
          <cell r="D291" t="str">
            <v>duzentos e noventa</v>
          </cell>
          <cell r="E291" t="str">
            <v>duzentos e noventa centavos</v>
          </cell>
        </row>
        <row r="292">
          <cell r="A292">
            <v>291</v>
          </cell>
          <cell r="B292" t="str">
            <v xml:space="preserve">duzentos e noventa e um milhões, </v>
          </cell>
          <cell r="C292" t="str">
            <v xml:space="preserve">duzentos e noventa e um mil, </v>
          </cell>
          <cell r="D292" t="str">
            <v>duzentos e noventa e um</v>
          </cell>
          <cell r="E292" t="str">
            <v>duzentos e noventa e um centavos</v>
          </cell>
        </row>
        <row r="293">
          <cell r="A293">
            <v>292</v>
          </cell>
          <cell r="B293" t="str">
            <v xml:space="preserve">duzentos e noventa e dois milhões, </v>
          </cell>
          <cell r="C293" t="str">
            <v xml:space="preserve">duzentos e noventa e dois mil, </v>
          </cell>
          <cell r="D293" t="str">
            <v>duzentos e noventa e dois</v>
          </cell>
          <cell r="E293" t="str">
            <v>duzentos e noventa e dois centavos</v>
          </cell>
        </row>
        <row r="294">
          <cell r="A294">
            <v>293</v>
          </cell>
          <cell r="B294" t="str">
            <v xml:space="preserve">duzentos e noventa e tres milhões, </v>
          </cell>
          <cell r="C294" t="str">
            <v xml:space="preserve">duzentos e noventa e tres mil, </v>
          </cell>
          <cell r="D294" t="str">
            <v>duzentos e noventa e tres</v>
          </cell>
          <cell r="E294" t="str">
            <v>duzentos e noventa e tres centavos</v>
          </cell>
        </row>
        <row r="295">
          <cell r="A295">
            <v>294</v>
          </cell>
          <cell r="B295" t="str">
            <v xml:space="preserve">duzentos e noventa e quatro milhões, </v>
          </cell>
          <cell r="C295" t="str">
            <v xml:space="preserve">duzentos e noventa e quatro mil, </v>
          </cell>
          <cell r="D295" t="str">
            <v>duzentos e noventa e quatro</v>
          </cell>
          <cell r="E295" t="str">
            <v>duzentos e noventa e quatro centavos</v>
          </cell>
        </row>
        <row r="296">
          <cell r="A296">
            <v>295</v>
          </cell>
          <cell r="B296" t="str">
            <v xml:space="preserve">duzentos e noventa e cinco milhões, </v>
          </cell>
          <cell r="C296" t="str">
            <v xml:space="preserve">duzentos e noventa e cinco mil, </v>
          </cell>
          <cell r="D296" t="str">
            <v>duzentos e noventa e cinco</v>
          </cell>
          <cell r="E296" t="str">
            <v>duzentos e noventa e cinco centavos</v>
          </cell>
        </row>
        <row r="297">
          <cell r="A297">
            <v>296</v>
          </cell>
          <cell r="B297" t="str">
            <v xml:space="preserve">duzentos e noventa e seis milhões, </v>
          </cell>
          <cell r="C297" t="str">
            <v xml:space="preserve">duzentos e noventa e seis mil, </v>
          </cell>
          <cell r="D297" t="str">
            <v>duzentos e noventa e seis</v>
          </cell>
          <cell r="E297" t="str">
            <v>duzentos e noventa e seis centavos</v>
          </cell>
        </row>
        <row r="298">
          <cell r="A298">
            <v>297</v>
          </cell>
          <cell r="B298" t="str">
            <v xml:space="preserve">duzentos e noventa e sete milhões, </v>
          </cell>
          <cell r="C298" t="str">
            <v xml:space="preserve">duzentos e noventa e sete mil, </v>
          </cell>
          <cell r="D298" t="str">
            <v>duzentos e noventa e sete</v>
          </cell>
          <cell r="E298" t="str">
            <v>duzentos e noventa e sete centavos</v>
          </cell>
        </row>
        <row r="299">
          <cell r="A299">
            <v>298</v>
          </cell>
          <cell r="B299" t="str">
            <v xml:space="preserve">duzentos e noventa e oito milhões, </v>
          </cell>
          <cell r="C299" t="str">
            <v xml:space="preserve">duzentos e noventa e oito mil, </v>
          </cell>
          <cell r="D299" t="str">
            <v>duzentos e noventa e oito</v>
          </cell>
          <cell r="E299" t="str">
            <v>duzentos e noventa e oito centavos</v>
          </cell>
        </row>
        <row r="300">
          <cell r="A300">
            <v>299</v>
          </cell>
          <cell r="B300" t="str">
            <v xml:space="preserve">duzentos e noventa e nove milhões, </v>
          </cell>
          <cell r="C300" t="str">
            <v xml:space="preserve">duzentos e noventa e nove mil, </v>
          </cell>
          <cell r="D300" t="str">
            <v>duzentos e noventa e nove</v>
          </cell>
          <cell r="E300" t="str">
            <v>duzentos e noventa e nove centavos</v>
          </cell>
        </row>
        <row r="301">
          <cell r="A301">
            <v>300</v>
          </cell>
          <cell r="B301" t="str">
            <v xml:space="preserve">trezentos milhões, </v>
          </cell>
          <cell r="C301" t="str">
            <v xml:space="preserve">trezentos mil, </v>
          </cell>
          <cell r="D301" t="str">
            <v>trezentos</v>
          </cell>
          <cell r="E301" t="str">
            <v>trezentos centavos</v>
          </cell>
        </row>
        <row r="302">
          <cell r="A302">
            <v>301</v>
          </cell>
          <cell r="B302" t="str">
            <v xml:space="preserve">trezentos e um milhões, </v>
          </cell>
          <cell r="C302" t="str">
            <v xml:space="preserve">trezentos e um mil, </v>
          </cell>
          <cell r="D302" t="str">
            <v>trezentos e um</v>
          </cell>
          <cell r="E302" t="str">
            <v>trezentos e um centavos</v>
          </cell>
        </row>
        <row r="303">
          <cell r="A303">
            <v>302</v>
          </cell>
          <cell r="B303" t="str">
            <v xml:space="preserve">trezentos e dois milhões, </v>
          </cell>
          <cell r="C303" t="str">
            <v xml:space="preserve">trezentos e dois mil, </v>
          </cell>
          <cell r="D303" t="str">
            <v>trezentos e dois</v>
          </cell>
          <cell r="E303" t="str">
            <v>trezentos e dois centavos</v>
          </cell>
        </row>
        <row r="304">
          <cell r="A304">
            <v>303</v>
          </cell>
          <cell r="B304" t="str">
            <v xml:space="preserve">trezentos e tres milhões, </v>
          </cell>
          <cell r="C304" t="str">
            <v xml:space="preserve">trezentos e tres mil, </v>
          </cell>
          <cell r="D304" t="str">
            <v>trezentos e tres</v>
          </cell>
          <cell r="E304" t="str">
            <v>trezentos e tres centavos</v>
          </cell>
        </row>
        <row r="305">
          <cell r="A305">
            <v>304</v>
          </cell>
          <cell r="B305" t="str">
            <v xml:space="preserve">trezentos e quatro milhões, </v>
          </cell>
          <cell r="C305" t="str">
            <v xml:space="preserve">trezentos e quatro mil, </v>
          </cell>
          <cell r="D305" t="str">
            <v>trezentos e quatro</v>
          </cell>
          <cell r="E305" t="str">
            <v>trezentos e quatro centavos</v>
          </cell>
        </row>
        <row r="306">
          <cell r="A306">
            <v>305</v>
          </cell>
          <cell r="B306" t="str">
            <v xml:space="preserve">trezentos e cinco milhões, </v>
          </cell>
          <cell r="C306" t="str">
            <v xml:space="preserve">trezentos e cinco mil, </v>
          </cell>
          <cell r="D306" t="str">
            <v>trezentos e cinco</v>
          </cell>
          <cell r="E306" t="str">
            <v>trezentos e cinco centavos</v>
          </cell>
        </row>
        <row r="307">
          <cell r="A307">
            <v>306</v>
          </cell>
          <cell r="B307" t="str">
            <v xml:space="preserve">trezentos e seis milhões, </v>
          </cell>
          <cell r="C307" t="str">
            <v xml:space="preserve">trezentos e seis mil, </v>
          </cell>
          <cell r="D307" t="str">
            <v>trezentos e seis</v>
          </cell>
          <cell r="E307" t="str">
            <v>trezentos e seis centavos</v>
          </cell>
        </row>
        <row r="308">
          <cell r="A308">
            <v>307</v>
          </cell>
          <cell r="B308" t="str">
            <v xml:space="preserve">trezentos e sete milhões, </v>
          </cell>
          <cell r="C308" t="str">
            <v xml:space="preserve">trezentos e sete mil, </v>
          </cell>
          <cell r="D308" t="str">
            <v>trezentos e sete</v>
          </cell>
          <cell r="E308" t="str">
            <v>trezentos e sete centavos</v>
          </cell>
        </row>
        <row r="309">
          <cell r="A309">
            <v>308</v>
          </cell>
          <cell r="B309" t="str">
            <v xml:space="preserve">trezentos e oito milhões, </v>
          </cell>
          <cell r="C309" t="str">
            <v xml:space="preserve">trezentos e oito mil, </v>
          </cell>
          <cell r="D309" t="str">
            <v>trezentos e oito</v>
          </cell>
          <cell r="E309" t="str">
            <v>trezentos e oito centavos</v>
          </cell>
        </row>
        <row r="310">
          <cell r="A310">
            <v>309</v>
          </cell>
          <cell r="B310" t="str">
            <v xml:space="preserve">trezentos e nove milhões, </v>
          </cell>
          <cell r="C310" t="str">
            <v xml:space="preserve">trezentos e nove mil, </v>
          </cell>
          <cell r="D310" t="str">
            <v>trezentos e nove</v>
          </cell>
          <cell r="E310" t="str">
            <v>trezentos e nove centavos</v>
          </cell>
        </row>
        <row r="311">
          <cell r="A311">
            <v>310</v>
          </cell>
          <cell r="B311" t="str">
            <v xml:space="preserve">trezentos e dez milhões, </v>
          </cell>
          <cell r="C311" t="str">
            <v xml:space="preserve">trezentos e dez mil, </v>
          </cell>
          <cell r="D311" t="str">
            <v>trezentos e dez</v>
          </cell>
          <cell r="E311" t="str">
            <v>trezentos e dez centavos</v>
          </cell>
        </row>
        <row r="312">
          <cell r="A312">
            <v>311</v>
          </cell>
          <cell r="B312" t="str">
            <v xml:space="preserve">trezentos e onze milhões, </v>
          </cell>
          <cell r="C312" t="str">
            <v xml:space="preserve">trezentos e onze mil, </v>
          </cell>
          <cell r="D312" t="str">
            <v>trezentos e onze</v>
          </cell>
          <cell r="E312" t="str">
            <v>trezentos e onze centavos</v>
          </cell>
        </row>
        <row r="313">
          <cell r="A313">
            <v>312</v>
          </cell>
          <cell r="B313" t="str">
            <v xml:space="preserve">trezentos e doze milhões, </v>
          </cell>
          <cell r="C313" t="str">
            <v xml:space="preserve">trezentos e doze mil, </v>
          </cell>
          <cell r="D313" t="str">
            <v>trezentos e doze</v>
          </cell>
          <cell r="E313" t="str">
            <v>trezentos e doze centavos</v>
          </cell>
        </row>
        <row r="314">
          <cell r="A314">
            <v>313</v>
          </cell>
          <cell r="B314" t="str">
            <v xml:space="preserve">trezentos e treze milhões, </v>
          </cell>
          <cell r="C314" t="str">
            <v xml:space="preserve">trezentos e treze mil, </v>
          </cell>
          <cell r="D314" t="str">
            <v>trezentos e treze</v>
          </cell>
          <cell r="E314" t="str">
            <v>trezentos e treze centavos</v>
          </cell>
        </row>
        <row r="315">
          <cell r="A315">
            <v>314</v>
          </cell>
          <cell r="B315" t="str">
            <v xml:space="preserve">trezentos e quatorze milhões, </v>
          </cell>
          <cell r="C315" t="str">
            <v xml:space="preserve">trezentos e quatorze mil, </v>
          </cell>
          <cell r="D315" t="str">
            <v>trezentos e quatorze</v>
          </cell>
          <cell r="E315" t="str">
            <v>trezentos e quatorze centavos</v>
          </cell>
        </row>
        <row r="316">
          <cell r="A316">
            <v>315</v>
          </cell>
          <cell r="B316" t="str">
            <v xml:space="preserve">trezentos e quinze milhões, </v>
          </cell>
          <cell r="C316" t="str">
            <v xml:space="preserve">trezentos e quinze mil, </v>
          </cell>
          <cell r="D316" t="str">
            <v>trezentos e quinze</v>
          </cell>
          <cell r="E316" t="str">
            <v>trezentos e quinze centavos</v>
          </cell>
        </row>
        <row r="317">
          <cell r="A317">
            <v>316</v>
          </cell>
          <cell r="B317" t="str">
            <v xml:space="preserve">trezentos e dezesseis milhões, </v>
          </cell>
          <cell r="C317" t="str">
            <v xml:space="preserve">trezentos e dezesseis mil, </v>
          </cell>
          <cell r="D317" t="str">
            <v>trezentos e dezesseis</v>
          </cell>
          <cell r="E317" t="str">
            <v>trezentos e dezesseis centavos</v>
          </cell>
        </row>
        <row r="318">
          <cell r="A318">
            <v>317</v>
          </cell>
          <cell r="B318" t="str">
            <v xml:space="preserve">trezentos e dezessete milhões, </v>
          </cell>
          <cell r="C318" t="str">
            <v xml:space="preserve">trezentos e dezessete mil, </v>
          </cell>
          <cell r="D318" t="str">
            <v>trezentos e dezessete</v>
          </cell>
          <cell r="E318" t="str">
            <v>trezentos e dezessete centavos</v>
          </cell>
        </row>
        <row r="319">
          <cell r="A319">
            <v>318</v>
          </cell>
          <cell r="B319" t="str">
            <v xml:space="preserve">trezentos e dezoito milhões, </v>
          </cell>
          <cell r="C319" t="str">
            <v xml:space="preserve">trezentos e dezoito mil, </v>
          </cell>
          <cell r="D319" t="str">
            <v>trezentos e dezoito</v>
          </cell>
          <cell r="E319" t="str">
            <v>trezentos e dezoito centavos</v>
          </cell>
        </row>
        <row r="320">
          <cell r="A320">
            <v>319</v>
          </cell>
          <cell r="B320" t="str">
            <v xml:space="preserve">trezentos e dezenove milhões, </v>
          </cell>
          <cell r="C320" t="str">
            <v xml:space="preserve">trezentos e dezenove mil, </v>
          </cell>
          <cell r="D320" t="str">
            <v>trezentos e dezenove</v>
          </cell>
          <cell r="E320" t="str">
            <v>trezentos e dezenove centavos</v>
          </cell>
        </row>
        <row r="321">
          <cell r="A321">
            <v>320</v>
          </cell>
          <cell r="B321" t="str">
            <v xml:space="preserve">trezentos e vinte milhões, </v>
          </cell>
          <cell r="C321" t="str">
            <v xml:space="preserve">trezentos e vinte mil, </v>
          </cell>
          <cell r="D321" t="str">
            <v>trezentos e vinte</v>
          </cell>
          <cell r="E321" t="str">
            <v>trezentos e vinte centavos</v>
          </cell>
        </row>
        <row r="322">
          <cell r="A322">
            <v>321</v>
          </cell>
          <cell r="B322" t="str">
            <v xml:space="preserve">trezentos e vinte e um milhões, </v>
          </cell>
          <cell r="C322" t="str">
            <v xml:space="preserve">trezentos e vinte e um mil, </v>
          </cell>
          <cell r="D322" t="str">
            <v>trezentos e vinte e um</v>
          </cell>
          <cell r="E322" t="str">
            <v>trezentos e vinte e um centavos</v>
          </cell>
        </row>
        <row r="323">
          <cell r="A323">
            <v>322</v>
          </cell>
          <cell r="B323" t="str">
            <v xml:space="preserve">trezentos e vinte e dois milhões, </v>
          </cell>
          <cell r="C323" t="str">
            <v xml:space="preserve">trezentos e vinte e dois mil, </v>
          </cell>
          <cell r="D323" t="str">
            <v>trezentos e vinte e dois</v>
          </cell>
          <cell r="E323" t="str">
            <v>trezentos e vinte e dois centavos</v>
          </cell>
        </row>
        <row r="324">
          <cell r="A324">
            <v>323</v>
          </cell>
          <cell r="B324" t="str">
            <v xml:space="preserve">trezentos e vinte e tres milhões, </v>
          </cell>
          <cell r="C324" t="str">
            <v xml:space="preserve">trezentos e vinte e tres mil, </v>
          </cell>
          <cell r="D324" t="str">
            <v>trezentos e vinte e tres</v>
          </cell>
          <cell r="E324" t="str">
            <v>trezentos e vinte e tres centavos</v>
          </cell>
        </row>
        <row r="325">
          <cell r="A325">
            <v>324</v>
          </cell>
          <cell r="B325" t="str">
            <v xml:space="preserve">trezentos e vinte e quatro milhões, </v>
          </cell>
          <cell r="C325" t="str">
            <v xml:space="preserve">trezentos e vinte e quatro mil, </v>
          </cell>
          <cell r="D325" t="str">
            <v>trezentos e vinte e quatro</v>
          </cell>
          <cell r="E325" t="str">
            <v>trezentos e vinte e quatro centavos</v>
          </cell>
        </row>
        <row r="326">
          <cell r="A326">
            <v>325</v>
          </cell>
          <cell r="B326" t="str">
            <v xml:space="preserve">trezentos e vinte e cinco milhões, </v>
          </cell>
          <cell r="C326" t="str">
            <v xml:space="preserve">trezentos e vinte e cinco mil, </v>
          </cell>
          <cell r="D326" t="str">
            <v>trezentos e vinte e cinco</v>
          </cell>
          <cell r="E326" t="str">
            <v>trezentos e vinte e cinco centavos</v>
          </cell>
        </row>
        <row r="327">
          <cell r="A327">
            <v>326</v>
          </cell>
          <cell r="B327" t="str">
            <v xml:space="preserve">trezentos e vinte e seis milhões, </v>
          </cell>
          <cell r="C327" t="str">
            <v xml:space="preserve">trezentos e vinte e seis mil, </v>
          </cell>
          <cell r="D327" t="str">
            <v>trezentos e vinte e seis</v>
          </cell>
          <cell r="E327" t="str">
            <v>trezentos e vinte e seis centavos</v>
          </cell>
        </row>
        <row r="328">
          <cell r="A328">
            <v>327</v>
          </cell>
          <cell r="B328" t="str">
            <v xml:space="preserve">trezentos e vinte e sete milhões, </v>
          </cell>
          <cell r="C328" t="str">
            <v xml:space="preserve">trezentos e vinte e sete mil, </v>
          </cell>
          <cell r="D328" t="str">
            <v>trezentos e vinte e sete</v>
          </cell>
          <cell r="E328" t="str">
            <v>trezentos e vinte e sete centavos</v>
          </cell>
        </row>
        <row r="329">
          <cell r="A329">
            <v>328</v>
          </cell>
          <cell r="B329" t="str">
            <v xml:space="preserve">trezentos e vinte e oito milhões, </v>
          </cell>
          <cell r="C329" t="str">
            <v xml:space="preserve">trezentos e vinte e oito mil, </v>
          </cell>
          <cell r="D329" t="str">
            <v>trezentos e vinte e oito</v>
          </cell>
          <cell r="E329" t="str">
            <v>trezentos e vinte e oito centavos</v>
          </cell>
        </row>
        <row r="330">
          <cell r="A330">
            <v>329</v>
          </cell>
          <cell r="B330" t="str">
            <v xml:space="preserve">trezentos e vinte e nove milhões, </v>
          </cell>
          <cell r="C330" t="str">
            <v xml:space="preserve">trezentos e vinte e nove mil, </v>
          </cell>
          <cell r="D330" t="str">
            <v>trezentos e vinte e nove</v>
          </cell>
          <cell r="E330" t="str">
            <v>trezentos e vinte e nove centavos</v>
          </cell>
        </row>
        <row r="331">
          <cell r="A331">
            <v>330</v>
          </cell>
          <cell r="B331" t="str">
            <v xml:space="preserve">trezentos e trinta milhões, </v>
          </cell>
          <cell r="C331" t="str">
            <v xml:space="preserve">trezentos e trinta mil, </v>
          </cell>
          <cell r="D331" t="str">
            <v>trezentos e trinta</v>
          </cell>
          <cell r="E331" t="str">
            <v>trezentos e trinta centavos</v>
          </cell>
        </row>
        <row r="332">
          <cell r="A332">
            <v>331</v>
          </cell>
          <cell r="B332" t="str">
            <v xml:space="preserve">trezentos e trinta e um milhões, </v>
          </cell>
          <cell r="C332" t="str">
            <v xml:space="preserve">trezentos e trinta e um mil, </v>
          </cell>
          <cell r="D332" t="str">
            <v>trezentos e trinta e um</v>
          </cell>
          <cell r="E332" t="str">
            <v>trezentos e trinta e um centavos</v>
          </cell>
        </row>
        <row r="333">
          <cell r="A333">
            <v>332</v>
          </cell>
          <cell r="B333" t="str">
            <v xml:space="preserve">trezentos e trinta e dois milhões, </v>
          </cell>
          <cell r="C333" t="str">
            <v xml:space="preserve">trezentos e trinta e dois mil, </v>
          </cell>
          <cell r="D333" t="str">
            <v>trezentos e trinta e dois</v>
          </cell>
          <cell r="E333" t="str">
            <v>trezentos e trinta e dois centavos</v>
          </cell>
        </row>
        <row r="334">
          <cell r="A334">
            <v>333</v>
          </cell>
          <cell r="B334" t="str">
            <v xml:space="preserve">trezentos e trinta e tres milhões, </v>
          </cell>
          <cell r="C334" t="str">
            <v xml:space="preserve">trezentos e trinta e tres mil, </v>
          </cell>
          <cell r="D334" t="str">
            <v>trezentos e trinta e tres</v>
          </cell>
          <cell r="E334" t="str">
            <v>trezentos e trinta e tres centavos</v>
          </cell>
        </row>
        <row r="335">
          <cell r="A335">
            <v>334</v>
          </cell>
          <cell r="B335" t="str">
            <v xml:space="preserve">trezentos e trinta e quatro milhões, </v>
          </cell>
          <cell r="C335" t="str">
            <v xml:space="preserve">trezentos e trinta e quatro mil, </v>
          </cell>
          <cell r="D335" t="str">
            <v>trezentos e trinta e quatro</v>
          </cell>
          <cell r="E335" t="str">
            <v>trezentos e trinta e quatro centavos</v>
          </cell>
        </row>
        <row r="336">
          <cell r="A336">
            <v>335</v>
          </cell>
          <cell r="B336" t="str">
            <v xml:space="preserve">trezentos e trinta e cinco milhões, </v>
          </cell>
          <cell r="C336" t="str">
            <v xml:space="preserve">trezentos e trinta e cinco mil, </v>
          </cell>
          <cell r="D336" t="str">
            <v>trezentos e trinta e cinco</v>
          </cell>
          <cell r="E336" t="str">
            <v>trezentos e trinta e cinco centavos</v>
          </cell>
        </row>
        <row r="337">
          <cell r="A337">
            <v>336</v>
          </cell>
          <cell r="B337" t="str">
            <v xml:space="preserve">trezentos e trinta e seis milhões, </v>
          </cell>
          <cell r="C337" t="str">
            <v xml:space="preserve">trezentos e trinta e seis mil, </v>
          </cell>
          <cell r="D337" t="str">
            <v>trezentos e trinta e seis</v>
          </cell>
          <cell r="E337" t="str">
            <v>trezentos e trinta e seis centavos</v>
          </cell>
        </row>
        <row r="338">
          <cell r="A338">
            <v>337</v>
          </cell>
          <cell r="B338" t="str">
            <v xml:space="preserve">trezentos e trinta e sete milhões, </v>
          </cell>
          <cell r="C338" t="str">
            <v xml:space="preserve">trezentos e trinta e sete mil, </v>
          </cell>
          <cell r="D338" t="str">
            <v>trezentos e trinta e sete</v>
          </cell>
          <cell r="E338" t="str">
            <v>trezentos e trinta e sete centavos</v>
          </cell>
        </row>
        <row r="339">
          <cell r="A339">
            <v>338</v>
          </cell>
          <cell r="B339" t="str">
            <v xml:space="preserve">trezentos e trinta e oito milhões, </v>
          </cell>
          <cell r="C339" t="str">
            <v xml:space="preserve">trezentos e trinta e oito mil, </v>
          </cell>
          <cell r="D339" t="str">
            <v>trezentos e trinta e oito</v>
          </cell>
          <cell r="E339" t="str">
            <v>trezentos e trinta e oito centavos</v>
          </cell>
        </row>
        <row r="340">
          <cell r="A340">
            <v>339</v>
          </cell>
          <cell r="B340" t="str">
            <v xml:space="preserve">trezentos e trinta e nove milhões, </v>
          </cell>
          <cell r="C340" t="str">
            <v xml:space="preserve">trezentos e trinta e nove mil, </v>
          </cell>
          <cell r="D340" t="str">
            <v>trezentos e trinta e nove</v>
          </cell>
          <cell r="E340" t="str">
            <v>trezentos e trinta e nove centavos</v>
          </cell>
        </row>
        <row r="341">
          <cell r="A341">
            <v>340</v>
          </cell>
          <cell r="B341" t="str">
            <v xml:space="preserve">trezentos e quarenta milhões, </v>
          </cell>
          <cell r="C341" t="str">
            <v xml:space="preserve">trezentos e quarenta mil, </v>
          </cell>
          <cell r="D341" t="str">
            <v>trezentos e quarenta</v>
          </cell>
          <cell r="E341" t="str">
            <v>trezentos e quarenta centavos</v>
          </cell>
        </row>
        <row r="342">
          <cell r="A342">
            <v>341</v>
          </cell>
          <cell r="B342" t="str">
            <v xml:space="preserve">trezentos e quarenta e um milhões, </v>
          </cell>
          <cell r="C342" t="str">
            <v xml:space="preserve">trezentos e quarenta e um mil, </v>
          </cell>
          <cell r="D342" t="str">
            <v>trezentos e quarenta e um</v>
          </cell>
          <cell r="E342" t="str">
            <v>trezentos e quarenta e um centavos</v>
          </cell>
        </row>
        <row r="343">
          <cell r="A343">
            <v>342</v>
          </cell>
          <cell r="B343" t="str">
            <v xml:space="preserve">trezentos e quarenta e dois milhões, </v>
          </cell>
          <cell r="C343" t="str">
            <v xml:space="preserve">trezentos e quarenta e dois mil, </v>
          </cell>
          <cell r="D343" t="str">
            <v>trezentos e quarenta e dois</v>
          </cell>
          <cell r="E343" t="str">
            <v>trezentos e quarenta e dois centavos</v>
          </cell>
        </row>
        <row r="344">
          <cell r="A344">
            <v>343</v>
          </cell>
          <cell r="B344" t="str">
            <v xml:space="preserve">trezentos e quarenta e tres milhões, </v>
          </cell>
          <cell r="C344" t="str">
            <v xml:space="preserve">trezentos e quarenta e tres mil, </v>
          </cell>
          <cell r="D344" t="str">
            <v>trezentos e quarenta e tres</v>
          </cell>
          <cell r="E344" t="str">
            <v>trezentos e quarenta e tres centavos</v>
          </cell>
        </row>
        <row r="345">
          <cell r="A345">
            <v>344</v>
          </cell>
          <cell r="B345" t="str">
            <v xml:space="preserve">trezentos e quarenta e quatro milhões, </v>
          </cell>
          <cell r="C345" t="str">
            <v xml:space="preserve">trezentos e quarenta e quatro mil, </v>
          </cell>
          <cell r="D345" t="str">
            <v>trezentos e quarenta e quatro</v>
          </cell>
          <cell r="E345" t="str">
            <v>trezentos e quarenta e quatro centavos</v>
          </cell>
        </row>
        <row r="346">
          <cell r="A346">
            <v>345</v>
          </cell>
          <cell r="B346" t="str">
            <v xml:space="preserve">trezentos e quarenta e cinco milhões, </v>
          </cell>
          <cell r="C346" t="str">
            <v xml:space="preserve">trezentos e quarenta e cinco mil, </v>
          </cell>
          <cell r="D346" t="str">
            <v>trezentos e quarenta e cinco</v>
          </cell>
          <cell r="E346" t="str">
            <v>trezentos e quarenta e cinco centavos</v>
          </cell>
        </row>
        <row r="347">
          <cell r="A347">
            <v>346</v>
          </cell>
          <cell r="B347" t="str">
            <v xml:space="preserve">trezentos e quarenta e seis milhões, </v>
          </cell>
          <cell r="C347" t="str">
            <v xml:space="preserve">trezentos e quarenta e seis mil, </v>
          </cell>
          <cell r="D347" t="str">
            <v>trezentos e quarenta e seis</v>
          </cell>
          <cell r="E347" t="str">
            <v>trezentos e quarenta e seis centavos</v>
          </cell>
        </row>
        <row r="348">
          <cell r="A348">
            <v>347</v>
          </cell>
          <cell r="B348" t="str">
            <v xml:space="preserve">trezentos e quarenta e sete milhões, </v>
          </cell>
          <cell r="C348" t="str">
            <v xml:space="preserve">trezentos e quarenta e sete mil, </v>
          </cell>
          <cell r="D348" t="str">
            <v>trezentos e quarenta e sete</v>
          </cell>
          <cell r="E348" t="str">
            <v>trezentos e quarenta e sete centavos</v>
          </cell>
        </row>
        <row r="349">
          <cell r="A349">
            <v>348</v>
          </cell>
          <cell r="B349" t="str">
            <v xml:space="preserve">trezentos e quarenta e oito milhões, </v>
          </cell>
          <cell r="C349" t="str">
            <v xml:space="preserve">trezentos e quarenta e oito mil, </v>
          </cell>
          <cell r="D349" t="str">
            <v>trezentos e quarenta e oito</v>
          </cell>
          <cell r="E349" t="str">
            <v>trezentos e quarenta e oito centavos</v>
          </cell>
        </row>
        <row r="350">
          <cell r="A350">
            <v>349</v>
          </cell>
          <cell r="B350" t="str">
            <v xml:space="preserve">trezentos e quarenta e nove milhões, </v>
          </cell>
          <cell r="C350" t="str">
            <v xml:space="preserve">trezentos e quarenta e nove mil, </v>
          </cell>
          <cell r="D350" t="str">
            <v>trezentos e quarenta e nove</v>
          </cell>
          <cell r="E350" t="str">
            <v>trezentos e quarenta e nove centavos</v>
          </cell>
        </row>
        <row r="351">
          <cell r="A351">
            <v>350</v>
          </cell>
          <cell r="B351" t="str">
            <v xml:space="preserve">trezentos e cinquenta milhões, </v>
          </cell>
          <cell r="C351" t="str">
            <v xml:space="preserve">trezentos e cinquenta mil, </v>
          </cell>
          <cell r="D351" t="str">
            <v>trezentos e cinquenta</v>
          </cell>
          <cell r="E351" t="str">
            <v>trezentos e cinquenta centavos</v>
          </cell>
        </row>
        <row r="352">
          <cell r="A352">
            <v>351</v>
          </cell>
          <cell r="B352" t="str">
            <v xml:space="preserve">trezentos e cinquenta e um milhões, </v>
          </cell>
          <cell r="C352" t="str">
            <v xml:space="preserve">trezentos e cinquenta e um mil, </v>
          </cell>
          <cell r="D352" t="str">
            <v>trezentos e cinquenta e um</v>
          </cell>
          <cell r="E352" t="str">
            <v>trezentos e cinquenta e um centavos</v>
          </cell>
        </row>
        <row r="353">
          <cell r="A353">
            <v>352</v>
          </cell>
          <cell r="B353" t="str">
            <v xml:space="preserve">trezentos e cinquenta e dois milhões, </v>
          </cell>
          <cell r="C353" t="str">
            <v xml:space="preserve">trezentos e cinquenta e dois mil, </v>
          </cell>
          <cell r="D353" t="str">
            <v>trezentos e cinquenta e dois</v>
          </cell>
          <cell r="E353" t="str">
            <v>trezentos e cinquenta e dois centavos</v>
          </cell>
        </row>
        <row r="354">
          <cell r="A354">
            <v>353</v>
          </cell>
          <cell r="B354" t="str">
            <v xml:space="preserve">trezentos e cinquenta e tres milhões, </v>
          </cell>
          <cell r="C354" t="str">
            <v xml:space="preserve">trezentos e cinquenta e tres mil, </v>
          </cell>
          <cell r="D354" t="str">
            <v>trezentos e cinquenta e tres</v>
          </cell>
          <cell r="E354" t="str">
            <v>trezentos e cinquenta e tres centavos</v>
          </cell>
        </row>
        <row r="355">
          <cell r="A355">
            <v>354</v>
          </cell>
          <cell r="B355" t="str">
            <v xml:space="preserve">trezentos e cinquenta e quatro milhões, </v>
          </cell>
          <cell r="C355" t="str">
            <v xml:space="preserve">trezentos e cinquenta e quatro mil, </v>
          </cell>
          <cell r="D355" t="str">
            <v>trezentos e cinquenta e quatro</v>
          </cell>
          <cell r="E355" t="str">
            <v>trezentos e cinquenta e quatro centavos</v>
          </cell>
        </row>
        <row r="356">
          <cell r="A356">
            <v>355</v>
          </cell>
          <cell r="B356" t="str">
            <v xml:space="preserve">trezentos e cinquenta e cinco milhões, </v>
          </cell>
          <cell r="C356" t="str">
            <v xml:space="preserve">trezentos e cinquenta e cinco mil, </v>
          </cell>
          <cell r="D356" t="str">
            <v>trezentos e cinquenta e cinco</v>
          </cell>
          <cell r="E356" t="str">
            <v>trezentos e cinquenta e cinco centavos</v>
          </cell>
        </row>
        <row r="357">
          <cell r="A357">
            <v>356</v>
          </cell>
          <cell r="B357" t="str">
            <v xml:space="preserve">trezentos e cinquenta e seis milhões, </v>
          </cell>
          <cell r="C357" t="str">
            <v xml:space="preserve">trezentos e cinquenta e seis mil, </v>
          </cell>
          <cell r="D357" t="str">
            <v>trezentos e cinquenta e seis</v>
          </cell>
          <cell r="E357" t="str">
            <v>trezentos e cinquenta e seis centavos</v>
          </cell>
        </row>
        <row r="358">
          <cell r="A358">
            <v>357</v>
          </cell>
          <cell r="B358" t="str">
            <v xml:space="preserve">trezentos e cinquenta e sete milhões, </v>
          </cell>
          <cell r="C358" t="str">
            <v xml:space="preserve">trezentos e cinquenta e sete mil, </v>
          </cell>
          <cell r="D358" t="str">
            <v>trezentos e cinquenta e sete</v>
          </cell>
          <cell r="E358" t="str">
            <v>trezentos e cinquenta e sete centavos</v>
          </cell>
        </row>
        <row r="359">
          <cell r="A359">
            <v>358</v>
          </cell>
          <cell r="B359" t="str">
            <v xml:space="preserve">trezentos e cinquenta e oito milhões, </v>
          </cell>
          <cell r="C359" t="str">
            <v xml:space="preserve">trezentos e cinquenta e oito mil, </v>
          </cell>
          <cell r="D359" t="str">
            <v>trezentos e cinquenta e oito</v>
          </cell>
          <cell r="E359" t="str">
            <v>trezentos e cinquenta e oito centavos</v>
          </cell>
        </row>
        <row r="360">
          <cell r="A360">
            <v>359</v>
          </cell>
          <cell r="B360" t="str">
            <v xml:space="preserve">trezentos e cinquenta e nove milhões, </v>
          </cell>
          <cell r="C360" t="str">
            <v xml:space="preserve">trezentos e cinquenta e nove mil, </v>
          </cell>
          <cell r="D360" t="str">
            <v>trezentos e cinquenta e nove</v>
          </cell>
          <cell r="E360" t="str">
            <v>trezentos e cinquenta e nove centavos</v>
          </cell>
        </row>
        <row r="361">
          <cell r="A361">
            <v>360</v>
          </cell>
          <cell r="B361" t="str">
            <v xml:space="preserve">trezentos e sessenta milhões, </v>
          </cell>
          <cell r="C361" t="str">
            <v xml:space="preserve">trezentos e sessenta mil, </v>
          </cell>
          <cell r="D361" t="str">
            <v>trezentos e sessenta</v>
          </cell>
          <cell r="E361" t="str">
            <v>trezentos e sessenta centavos</v>
          </cell>
        </row>
        <row r="362">
          <cell r="A362">
            <v>361</v>
          </cell>
          <cell r="B362" t="str">
            <v xml:space="preserve">trezentos e sessenta e um milhões, </v>
          </cell>
          <cell r="C362" t="str">
            <v xml:space="preserve">trezentos e sessenta e um mil, </v>
          </cell>
          <cell r="D362" t="str">
            <v>trezentos e sessenta e um</v>
          </cell>
          <cell r="E362" t="str">
            <v>trezentos e sessenta e um centavos</v>
          </cell>
        </row>
        <row r="363">
          <cell r="A363">
            <v>362</v>
          </cell>
          <cell r="B363" t="str">
            <v xml:space="preserve">trezentos e sessenta e dois milhões, </v>
          </cell>
          <cell r="C363" t="str">
            <v xml:space="preserve">trezentos e sessenta e dois mil, </v>
          </cell>
          <cell r="D363" t="str">
            <v>trezentos e sessenta e dois</v>
          </cell>
          <cell r="E363" t="str">
            <v>trezentos e sessenta e dois centavos</v>
          </cell>
        </row>
        <row r="364">
          <cell r="A364">
            <v>363</v>
          </cell>
          <cell r="B364" t="str">
            <v xml:space="preserve">trezentos e sessenta e tres milhões, </v>
          </cell>
          <cell r="C364" t="str">
            <v xml:space="preserve">trezentos e sessenta e tres mil, </v>
          </cell>
          <cell r="D364" t="str">
            <v>trezentos e sessenta e tres</v>
          </cell>
          <cell r="E364" t="str">
            <v>trezentos e sessenta e tres centavos</v>
          </cell>
        </row>
        <row r="365">
          <cell r="A365">
            <v>364</v>
          </cell>
          <cell r="B365" t="str">
            <v xml:space="preserve">trezentos e sessenta e quatro milhões, </v>
          </cell>
          <cell r="C365" t="str">
            <v xml:space="preserve">trezentos e sessenta e quatro mil, </v>
          </cell>
          <cell r="D365" t="str">
            <v>trezentos e sessenta e quatro</v>
          </cell>
          <cell r="E365" t="str">
            <v>trezentos e sessenta e quatro centavos</v>
          </cell>
        </row>
        <row r="366">
          <cell r="A366">
            <v>365</v>
          </cell>
          <cell r="B366" t="str">
            <v xml:space="preserve">trezentos e sessenta e cinco milhões, </v>
          </cell>
          <cell r="C366" t="str">
            <v xml:space="preserve">trezentos e sessenta e cinco mil, </v>
          </cell>
          <cell r="D366" t="str">
            <v>trezentos e sessenta e cinco</v>
          </cell>
          <cell r="E366" t="str">
            <v>trezentos e sessenta e cinco centavos</v>
          </cell>
        </row>
        <row r="367">
          <cell r="A367">
            <v>366</v>
          </cell>
          <cell r="B367" t="str">
            <v xml:space="preserve">trezentos e sessenta e seis milhões, </v>
          </cell>
          <cell r="C367" t="str">
            <v xml:space="preserve">trezentos e sessenta e seis mil, </v>
          </cell>
          <cell r="D367" t="str">
            <v>trezentos e sessenta e seis</v>
          </cell>
          <cell r="E367" t="str">
            <v>trezentos e sessenta e seis centavos</v>
          </cell>
        </row>
        <row r="368">
          <cell r="A368">
            <v>367</v>
          </cell>
          <cell r="B368" t="str">
            <v xml:space="preserve">trezentos e sessenta e sete milhões, </v>
          </cell>
          <cell r="C368" t="str">
            <v xml:space="preserve">trezentos e sessenta e sete mil, </v>
          </cell>
          <cell r="D368" t="str">
            <v>trezentos e sessenta e sete</v>
          </cell>
          <cell r="E368" t="str">
            <v>trezentos e sessenta e sete centavos</v>
          </cell>
        </row>
        <row r="369">
          <cell r="A369">
            <v>368</v>
          </cell>
          <cell r="B369" t="str">
            <v xml:space="preserve">trezentos e sessenta e oito milhões, </v>
          </cell>
          <cell r="C369" t="str">
            <v xml:space="preserve">trezentos e sessenta e oito mil, </v>
          </cell>
          <cell r="D369" t="str">
            <v>trezentos e sessenta e oito</v>
          </cell>
          <cell r="E369" t="str">
            <v>trezentos e sessenta e oito centavos</v>
          </cell>
        </row>
        <row r="370">
          <cell r="A370">
            <v>369</v>
          </cell>
          <cell r="B370" t="str">
            <v xml:space="preserve">trezentos e sessenta e nove milhões, </v>
          </cell>
          <cell r="C370" t="str">
            <v xml:space="preserve">trezentos e sessenta e nove mil, </v>
          </cell>
          <cell r="D370" t="str">
            <v>trezentos e sessenta e nove</v>
          </cell>
          <cell r="E370" t="str">
            <v>trezentos e sessenta e nove centavos</v>
          </cell>
        </row>
        <row r="371">
          <cell r="A371">
            <v>370</v>
          </cell>
          <cell r="B371" t="str">
            <v xml:space="preserve">trezentos e setenta milhões, </v>
          </cell>
          <cell r="C371" t="str">
            <v xml:space="preserve">trezentos e setenta mil, </v>
          </cell>
          <cell r="D371" t="str">
            <v>trezentos e setenta</v>
          </cell>
          <cell r="E371" t="str">
            <v>trezentos e setenta centavos</v>
          </cell>
        </row>
        <row r="372">
          <cell r="A372">
            <v>371</v>
          </cell>
          <cell r="B372" t="str">
            <v xml:space="preserve">trezentos e setenta e um milhões, </v>
          </cell>
          <cell r="C372" t="str">
            <v xml:space="preserve">trezentos e setenta e um mil, </v>
          </cell>
          <cell r="D372" t="str">
            <v>trezentos e setenta e um</v>
          </cell>
          <cell r="E372" t="str">
            <v>trezentos e setenta e um centavos</v>
          </cell>
        </row>
        <row r="373">
          <cell r="A373">
            <v>372</v>
          </cell>
          <cell r="B373" t="str">
            <v xml:space="preserve">trezentos e setenta e dois milhões, </v>
          </cell>
          <cell r="C373" t="str">
            <v xml:space="preserve">trezentos e setenta e dois mil, </v>
          </cell>
          <cell r="D373" t="str">
            <v>trezentos e setenta e dois</v>
          </cell>
          <cell r="E373" t="str">
            <v>trezentos e setenta e dois centavos</v>
          </cell>
        </row>
        <row r="374">
          <cell r="A374">
            <v>373</v>
          </cell>
          <cell r="B374" t="str">
            <v xml:space="preserve">trezentos e setenta e tres milhões, </v>
          </cell>
          <cell r="C374" t="str">
            <v xml:space="preserve">trezentos e setenta e tres mil, </v>
          </cell>
          <cell r="D374" t="str">
            <v>trezentos e setenta e tres</v>
          </cell>
          <cell r="E374" t="str">
            <v>trezentos e setenta e tres centavos</v>
          </cell>
        </row>
        <row r="375">
          <cell r="A375">
            <v>374</v>
          </cell>
          <cell r="B375" t="str">
            <v xml:space="preserve">trezentos e setenta e quatro milhões, </v>
          </cell>
          <cell r="C375" t="str">
            <v xml:space="preserve">trezentos e setenta e quatro mil, </v>
          </cell>
          <cell r="D375" t="str">
            <v>trezentos e setenta e quatro</v>
          </cell>
          <cell r="E375" t="str">
            <v>trezentos e setenta e quatro centavos</v>
          </cell>
        </row>
        <row r="376">
          <cell r="A376">
            <v>375</v>
          </cell>
          <cell r="B376" t="str">
            <v xml:space="preserve">trezentos e setenta e cinco milhões, </v>
          </cell>
          <cell r="C376" t="str">
            <v xml:space="preserve">trezentos e setenta e cinco mil, </v>
          </cell>
          <cell r="D376" t="str">
            <v>trezentos e setenta e cinco</v>
          </cell>
          <cell r="E376" t="str">
            <v>trezentos e setenta e cinco centavos</v>
          </cell>
        </row>
        <row r="377">
          <cell r="A377">
            <v>376</v>
          </cell>
          <cell r="B377" t="str">
            <v xml:space="preserve">trezentos e setenta e seis milhões, </v>
          </cell>
          <cell r="C377" t="str">
            <v xml:space="preserve">trezentos e setenta e seis mil, </v>
          </cell>
          <cell r="D377" t="str">
            <v>trezentos e setenta e seis</v>
          </cell>
          <cell r="E377" t="str">
            <v>trezentos e setenta e seis centavos</v>
          </cell>
        </row>
        <row r="378">
          <cell r="A378">
            <v>377</v>
          </cell>
          <cell r="B378" t="str">
            <v xml:space="preserve">trezentos e setenta e sete milhões, </v>
          </cell>
          <cell r="C378" t="str">
            <v xml:space="preserve">trezentos e setenta e sete mil, </v>
          </cell>
          <cell r="D378" t="str">
            <v>trezentos e setenta e sete</v>
          </cell>
          <cell r="E378" t="str">
            <v>trezentos e setenta e sete centavos</v>
          </cell>
        </row>
        <row r="379">
          <cell r="A379">
            <v>378</v>
          </cell>
          <cell r="B379" t="str">
            <v xml:space="preserve">trezentos e setenta e oito milhões, </v>
          </cell>
          <cell r="C379" t="str">
            <v xml:space="preserve">trezentos e setenta e oito mil, </v>
          </cell>
          <cell r="D379" t="str">
            <v>trezentos e setenta e oito</v>
          </cell>
          <cell r="E379" t="str">
            <v>trezentos e setenta e oito centavos</v>
          </cell>
        </row>
        <row r="380">
          <cell r="A380">
            <v>379</v>
          </cell>
          <cell r="B380" t="str">
            <v xml:space="preserve">trezentos e setenta e nove milhões, </v>
          </cell>
          <cell r="C380" t="str">
            <v xml:space="preserve">trezentos e setenta e nove mil, </v>
          </cell>
          <cell r="D380" t="str">
            <v>trezentos e setenta e nove</v>
          </cell>
          <cell r="E380" t="str">
            <v>trezentos e setenta e nove centavos</v>
          </cell>
        </row>
        <row r="381">
          <cell r="A381">
            <v>380</v>
          </cell>
          <cell r="B381" t="str">
            <v xml:space="preserve">trezentos e oitenta milhões, </v>
          </cell>
          <cell r="C381" t="str">
            <v xml:space="preserve">trezentos e oitenta mil, </v>
          </cell>
          <cell r="D381" t="str">
            <v>trezentos e oitenta</v>
          </cell>
          <cell r="E381" t="str">
            <v>trezentos e oitenta centavos</v>
          </cell>
        </row>
        <row r="382">
          <cell r="A382">
            <v>381</v>
          </cell>
          <cell r="B382" t="str">
            <v xml:space="preserve">trezentos e oitenta e um milhões, </v>
          </cell>
          <cell r="C382" t="str">
            <v xml:space="preserve">trezentos e oitenta e um mil, </v>
          </cell>
          <cell r="D382" t="str">
            <v>trezentos e oitenta e um</v>
          </cell>
          <cell r="E382" t="str">
            <v>trezentos e oitenta e um centavos</v>
          </cell>
        </row>
        <row r="383">
          <cell r="A383">
            <v>382</v>
          </cell>
          <cell r="B383" t="str">
            <v xml:space="preserve">trezentos e oitenta e dois milhões, </v>
          </cell>
          <cell r="C383" t="str">
            <v xml:space="preserve">trezentos e oitenta e dois mil, </v>
          </cell>
          <cell r="D383" t="str">
            <v>trezentos e oitenta e dois</v>
          </cell>
          <cell r="E383" t="str">
            <v>trezentos e oitenta e dois centavos</v>
          </cell>
        </row>
        <row r="384">
          <cell r="A384">
            <v>383</v>
          </cell>
          <cell r="B384" t="str">
            <v xml:space="preserve">trezentos e oitenta e tres milhões, </v>
          </cell>
          <cell r="C384" t="str">
            <v xml:space="preserve">trezentos e oitenta e tres mil, </v>
          </cell>
          <cell r="D384" t="str">
            <v>trezentos e oitenta e tres</v>
          </cell>
          <cell r="E384" t="str">
            <v>trezentos e oitenta e tres centavos</v>
          </cell>
        </row>
        <row r="385">
          <cell r="A385">
            <v>384</v>
          </cell>
          <cell r="B385" t="str">
            <v xml:space="preserve">trezentos e oitenta e quatro milhões, </v>
          </cell>
          <cell r="C385" t="str">
            <v xml:space="preserve">trezentos e oitenta e quatro mil, </v>
          </cell>
          <cell r="D385" t="str">
            <v>trezentos e oitenta e quatro</v>
          </cell>
          <cell r="E385" t="str">
            <v>trezentos e oitenta e quatro centavos</v>
          </cell>
        </row>
        <row r="386">
          <cell r="A386">
            <v>385</v>
          </cell>
          <cell r="B386" t="str">
            <v xml:space="preserve">trezentos e oitenta e cinco milhões, </v>
          </cell>
          <cell r="C386" t="str">
            <v xml:space="preserve">trezentos e oitenta e cinco mil, </v>
          </cell>
          <cell r="D386" t="str">
            <v>trezentos e oitenta e cinco</v>
          </cell>
          <cell r="E386" t="str">
            <v>trezentos e oitenta e cinco centavos</v>
          </cell>
        </row>
        <row r="387">
          <cell r="A387">
            <v>386</v>
          </cell>
          <cell r="B387" t="str">
            <v xml:space="preserve">trezentos e oitenta e seis milhões, </v>
          </cell>
          <cell r="C387" t="str">
            <v xml:space="preserve">trezentos e oitenta e seis mil, </v>
          </cell>
          <cell r="D387" t="str">
            <v>trezentos e oitenta e seis</v>
          </cell>
          <cell r="E387" t="str">
            <v>trezentos e oitenta e seis centavos</v>
          </cell>
        </row>
        <row r="388">
          <cell r="A388">
            <v>387</v>
          </cell>
          <cell r="B388" t="str">
            <v xml:space="preserve">trezentos e oitenta e sete milhões, </v>
          </cell>
          <cell r="C388" t="str">
            <v xml:space="preserve">trezentos e oitenta e sete mil, </v>
          </cell>
          <cell r="D388" t="str">
            <v>trezentos e oitenta e sete</v>
          </cell>
          <cell r="E388" t="str">
            <v>trezentos e oitenta e sete centavos</v>
          </cell>
        </row>
        <row r="389">
          <cell r="A389">
            <v>388</v>
          </cell>
          <cell r="B389" t="str">
            <v xml:space="preserve">trezentos e oitenta e oito milhões, </v>
          </cell>
          <cell r="C389" t="str">
            <v xml:space="preserve">trezentos e oitenta e oito mil, </v>
          </cell>
          <cell r="D389" t="str">
            <v>trezentos e oitenta e oito</v>
          </cell>
          <cell r="E389" t="str">
            <v>trezentos e oitenta e oito centavos</v>
          </cell>
        </row>
        <row r="390">
          <cell r="A390">
            <v>389</v>
          </cell>
          <cell r="B390" t="str">
            <v xml:space="preserve">trezentos e oitenta e nove milhões, </v>
          </cell>
          <cell r="C390" t="str">
            <v xml:space="preserve">trezentos e oitenta e nove mil, </v>
          </cell>
          <cell r="D390" t="str">
            <v>trezentos e oitenta e nove</v>
          </cell>
          <cell r="E390" t="str">
            <v>trezentos e oitenta e nove centavos</v>
          </cell>
        </row>
        <row r="391">
          <cell r="A391">
            <v>390</v>
          </cell>
          <cell r="B391" t="str">
            <v xml:space="preserve">trezentos e noventa milhões, </v>
          </cell>
          <cell r="C391" t="str">
            <v xml:space="preserve">trezentos e noventa mil, </v>
          </cell>
          <cell r="D391" t="str">
            <v>trezentos e noventa</v>
          </cell>
          <cell r="E391" t="str">
            <v>trezentos e noventa centavos</v>
          </cell>
        </row>
        <row r="392">
          <cell r="A392">
            <v>391</v>
          </cell>
          <cell r="B392" t="str">
            <v xml:space="preserve">trezentos e noventa e um milhões, </v>
          </cell>
          <cell r="C392" t="str">
            <v xml:space="preserve">trezentos e noventa e um mil, </v>
          </cell>
          <cell r="D392" t="str">
            <v>trezentos e noventa e um</v>
          </cell>
          <cell r="E392" t="str">
            <v>trezentos e noventa e um centavos</v>
          </cell>
        </row>
        <row r="393">
          <cell r="A393">
            <v>392</v>
          </cell>
          <cell r="B393" t="str">
            <v xml:space="preserve">trezentos e noventa e dois milhões, </v>
          </cell>
          <cell r="C393" t="str">
            <v xml:space="preserve">trezentos e noventa e dois mil, </v>
          </cell>
          <cell r="D393" t="str">
            <v>trezentos e noventa e dois</v>
          </cell>
          <cell r="E393" t="str">
            <v>trezentos e noventa e dois centavos</v>
          </cell>
        </row>
        <row r="394">
          <cell r="A394">
            <v>393</v>
          </cell>
          <cell r="B394" t="str">
            <v xml:space="preserve">trezentos e noventa e tres milhões, </v>
          </cell>
          <cell r="C394" t="str">
            <v xml:space="preserve">trezentos e noventa e tres mil, </v>
          </cell>
          <cell r="D394" t="str">
            <v>trezentos e noventa e tres</v>
          </cell>
          <cell r="E394" t="str">
            <v>trezentos e noventa e tres centavos</v>
          </cell>
        </row>
        <row r="395">
          <cell r="A395">
            <v>394</v>
          </cell>
          <cell r="B395" t="str">
            <v xml:space="preserve">trezentos e noventa e quatro milhões, </v>
          </cell>
          <cell r="C395" t="str">
            <v xml:space="preserve">trezentos e noventa e quatro mil, </v>
          </cell>
          <cell r="D395" t="str">
            <v>trezentos e noventa e quatro</v>
          </cell>
          <cell r="E395" t="str">
            <v>trezentos e noventa e quatro centavos</v>
          </cell>
        </row>
        <row r="396">
          <cell r="A396">
            <v>395</v>
          </cell>
          <cell r="B396" t="str">
            <v xml:space="preserve">trezentos e noventa e cinco milhões, </v>
          </cell>
          <cell r="C396" t="str">
            <v xml:space="preserve">trezentos e noventa e cinco mil, </v>
          </cell>
          <cell r="D396" t="str">
            <v>trezentos e noventa e cinco</v>
          </cell>
          <cell r="E396" t="str">
            <v>trezentos e noventa e cinco centavos</v>
          </cell>
        </row>
        <row r="397">
          <cell r="A397">
            <v>396</v>
          </cell>
          <cell r="B397" t="str">
            <v xml:space="preserve">trezentos e noventa e seis milhões, </v>
          </cell>
          <cell r="C397" t="str">
            <v xml:space="preserve">trezentos e noventa e seis mil, </v>
          </cell>
          <cell r="D397" t="str">
            <v>trezentos e noventa e seis</v>
          </cell>
          <cell r="E397" t="str">
            <v>trezentos e noventa e seis centavos</v>
          </cell>
        </row>
        <row r="398">
          <cell r="A398">
            <v>397</v>
          </cell>
          <cell r="B398" t="str">
            <v xml:space="preserve">trezentos e noventa e sete milhões, </v>
          </cell>
          <cell r="C398" t="str">
            <v xml:space="preserve">trezentos e noventa e sete mil, </v>
          </cell>
          <cell r="D398" t="str">
            <v>trezentos e noventa e sete</v>
          </cell>
          <cell r="E398" t="str">
            <v>trezentos e noventa e sete centavos</v>
          </cell>
        </row>
        <row r="399">
          <cell r="A399">
            <v>398</v>
          </cell>
          <cell r="B399" t="str">
            <v xml:space="preserve">trezentos e noventa e oito milhões, </v>
          </cell>
          <cell r="C399" t="str">
            <v xml:space="preserve">trezentos e noventa e oito mil, </v>
          </cell>
          <cell r="D399" t="str">
            <v>trezentos e noventa e oito</v>
          </cell>
          <cell r="E399" t="str">
            <v>trezentos e noventa e oito centavos</v>
          </cell>
        </row>
        <row r="400">
          <cell r="A400">
            <v>399</v>
          </cell>
          <cell r="B400" t="str">
            <v xml:space="preserve">trezentos e noventa e nove milhões, </v>
          </cell>
          <cell r="C400" t="str">
            <v xml:space="preserve">trezentos e noventa e nove mil, </v>
          </cell>
          <cell r="D400" t="str">
            <v>trezentos e noventa e nove</v>
          </cell>
          <cell r="E400" t="str">
            <v>trezentos e noventa e nove centavos</v>
          </cell>
        </row>
        <row r="401">
          <cell r="A401">
            <v>400</v>
          </cell>
          <cell r="B401" t="str">
            <v xml:space="preserve">quatrocentos milhões, </v>
          </cell>
          <cell r="C401" t="str">
            <v xml:space="preserve">quatrocentos mil, </v>
          </cell>
          <cell r="D401" t="str">
            <v>quatrocentos</v>
          </cell>
          <cell r="E401" t="str">
            <v>quatrocentos centavos</v>
          </cell>
        </row>
        <row r="402">
          <cell r="A402">
            <v>401</v>
          </cell>
          <cell r="B402" t="str">
            <v xml:space="preserve">quatrocentos e um milhões, </v>
          </cell>
          <cell r="C402" t="str">
            <v xml:space="preserve">quatrocentos e um mil, </v>
          </cell>
          <cell r="D402" t="str">
            <v>quatrocentos e um</v>
          </cell>
          <cell r="E402" t="str">
            <v>quatrocentos e um centavos</v>
          </cell>
        </row>
        <row r="403">
          <cell r="A403">
            <v>402</v>
          </cell>
          <cell r="B403" t="str">
            <v xml:space="preserve">quatrocentos e dois milhões, </v>
          </cell>
          <cell r="C403" t="str">
            <v xml:space="preserve">quatrocentos e dois mil, </v>
          </cell>
          <cell r="D403" t="str">
            <v>quatrocentos e dois</v>
          </cell>
          <cell r="E403" t="str">
            <v>quatrocentos e dois centavos</v>
          </cell>
        </row>
        <row r="404">
          <cell r="A404">
            <v>403</v>
          </cell>
          <cell r="B404" t="str">
            <v xml:space="preserve">quatrocentos e tres milhões, </v>
          </cell>
          <cell r="C404" t="str">
            <v xml:space="preserve">quatrocentos e tres mil, </v>
          </cell>
          <cell r="D404" t="str">
            <v>quatrocentos e tres</v>
          </cell>
          <cell r="E404" t="str">
            <v>quatrocentos e tres centavos</v>
          </cell>
        </row>
        <row r="405">
          <cell r="A405">
            <v>404</v>
          </cell>
          <cell r="B405" t="str">
            <v xml:space="preserve">quatrocentos e quatro milhões, </v>
          </cell>
          <cell r="C405" t="str">
            <v xml:space="preserve">quatrocentos e quatro mil, </v>
          </cell>
          <cell r="D405" t="str">
            <v>quatrocentos e quatro</v>
          </cell>
          <cell r="E405" t="str">
            <v>quatrocentos e quatro centavos</v>
          </cell>
        </row>
        <row r="406">
          <cell r="A406">
            <v>405</v>
          </cell>
          <cell r="B406" t="str">
            <v xml:space="preserve">quatrocentos e cinco milhões, </v>
          </cell>
          <cell r="C406" t="str">
            <v xml:space="preserve">quatrocentos e cinco mil, </v>
          </cell>
          <cell r="D406" t="str">
            <v>quatrocentos e cinco</v>
          </cell>
          <cell r="E406" t="str">
            <v>quatrocentos e cinco centavos</v>
          </cell>
        </row>
        <row r="407">
          <cell r="A407">
            <v>406</v>
          </cell>
          <cell r="B407" t="str">
            <v xml:space="preserve">quatrocentos e seis milhões, </v>
          </cell>
          <cell r="C407" t="str">
            <v xml:space="preserve">quatrocentos e seis mil, </v>
          </cell>
          <cell r="D407" t="str">
            <v>quatrocentos e seis</v>
          </cell>
          <cell r="E407" t="str">
            <v>quatrocentos e seis centavos</v>
          </cell>
        </row>
        <row r="408">
          <cell r="A408">
            <v>407</v>
          </cell>
          <cell r="B408" t="str">
            <v xml:space="preserve">quatrocentos e sete milhões, </v>
          </cell>
          <cell r="C408" t="str">
            <v xml:space="preserve">quatrocentos e sete mil, </v>
          </cell>
          <cell r="D408" t="str">
            <v>quatrocentos e sete</v>
          </cell>
          <cell r="E408" t="str">
            <v>quatrocentos e sete centavos</v>
          </cell>
        </row>
        <row r="409">
          <cell r="A409">
            <v>408</v>
          </cell>
          <cell r="B409" t="str">
            <v xml:space="preserve">quatrocentos e oito milhões, </v>
          </cell>
          <cell r="C409" t="str">
            <v xml:space="preserve">quatrocentos e oito mil, </v>
          </cell>
          <cell r="D409" t="str">
            <v>quatrocentos e oito</v>
          </cell>
          <cell r="E409" t="str">
            <v>quatrocentos e oito centavos</v>
          </cell>
        </row>
        <row r="410">
          <cell r="A410">
            <v>409</v>
          </cell>
          <cell r="B410" t="str">
            <v xml:space="preserve">quatrocentos e nove milhões, </v>
          </cell>
          <cell r="C410" t="str">
            <v xml:space="preserve">quatrocentos e nove mil, </v>
          </cell>
          <cell r="D410" t="str">
            <v>quatrocentos e nove</v>
          </cell>
          <cell r="E410" t="str">
            <v>quatrocentos e nove centavos</v>
          </cell>
        </row>
        <row r="411">
          <cell r="A411">
            <v>410</v>
          </cell>
          <cell r="B411" t="str">
            <v xml:space="preserve">quatrocentos e dez milhões, </v>
          </cell>
          <cell r="C411" t="str">
            <v xml:space="preserve">quatrocentos e dez mil, </v>
          </cell>
          <cell r="D411" t="str">
            <v>quatrocentos e dez</v>
          </cell>
          <cell r="E411" t="str">
            <v>quatrocentos e dez centavos</v>
          </cell>
        </row>
        <row r="412">
          <cell r="A412">
            <v>411</v>
          </cell>
          <cell r="B412" t="str">
            <v xml:space="preserve">quatrocentos e onze milhões, </v>
          </cell>
          <cell r="C412" t="str">
            <v xml:space="preserve">quatrocentos e onze mil, </v>
          </cell>
          <cell r="D412" t="str">
            <v>quatrocentos e onze</v>
          </cell>
          <cell r="E412" t="str">
            <v>quatrocentos e onze centavos</v>
          </cell>
        </row>
        <row r="413">
          <cell r="A413">
            <v>412</v>
          </cell>
          <cell r="B413" t="str">
            <v xml:space="preserve">quatrocentos e doze milhões, </v>
          </cell>
          <cell r="C413" t="str">
            <v xml:space="preserve">quatrocentos e doze mil, </v>
          </cell>
          <cell r="D413" t="str">
            <v>quatrocentos e doze</v>
          </cell>
          <cell r="E413" t="str">
            <v>quatrocentos e doze centavos</v>
          </cell>
        </row>
        <row r="414">
          <cell r="A414">
            <v>413</v>
          </cell>
          <cell r="B414" t="str">
            <v xml:space="preserve">quatrocentos e treze milhões, </v>
          </cell>
          <cell r="C414" t="str">
            <v xml:space="preserve">quatrocentos e treze mil, </v>
          </cell>
          <cell r="D414" t="str">
            <v>quatrocentos e treze</v>
          </cell>
          <cell r="E414" t="str">
            <v>quatrocentos e treze centavos</v>
          </cell>
        </row>
        <row r="415">
          <cell r="A415">
            <v>414</v>
          </cell>
          <cell r="B415" t="str">
            <v xml:space="preserve">quatrocentos e quatorze milhões, </v>
          </cell>
          <cell r="C415" t="str">
            <v xml:space="preserve">quatrocentos e quatorze mil, </v>
          </cell>
          <cell r="D415" t="str">
            <v>quatrocentos e quatorze</v>
          </cell>
          <cell r="E415" t="str">
            <v>quatrocentos e quatorze centavos</v>
          </cell>
        </row>
        <row r="416">
          <cell r="A416">
            <v>415</v>
          </cell>
          <cell r="B416" t="str">
            <v xml:space="preserve">quatrocentos e quinze milhões, </v>
          </cell>
          <cell r="C416" t="str">
            <v xml:space="preserve">quatrocentos e quinze mil, </v>
          </cell>
          <cell r="D416" t="str">
            <v>quatrocentos e quinze</v>
          </cell>
          <cell r="E416" t="str">
            <v>quatrocentos e quinze centavos</v>
          </cell>
        </row>
        <row r="417">
          <cell r="A417">
            <v>416</v>
          </cell>
          <cell r="B417" t="str">
            <v xml:space="preserve">quatrocentos e dezesseis milhões, </v>
          </cell>
          <cell r="C417" t="str">
            <v xml:space="preserve">quatrocentos e dezesseis mil, </v>
          </cell>
          <cell r="D417" t="str">
            <v>quatrocentos e dezesseis</v>
          </cell>
          <cell r="E417" t="str">
            <v>quatrocentos e dezesseis centavos</v>
          </cell>
        </row>
        <row r="418">
          <cell r="A418">
            <v>417</v>
          </cell>
          <cell r="B418" t="str">
            <v xml:space="preserve">quatrocentos e dezessete milhões, </v>
          </cell>
          <cell r="C418" t="str">
            <v xml:space="preserve">quatrocentos e dezessete mil, </v>
          </cell>
          <cell r="D418" t="str">
            <v>quatrocentos e dezessete</v>
          </cell>
          <cell r="E418" t="str">
            <v>quatrocentos e dezessete centavos</v>
          </cell>
        </row>
        <row r="419">
          <cell r="A419">
            <v>418</v>
          </cell>
          <cell r="B419" t="str">
            <v xml:space="preserve">quatrocentos e dezoito milhões, </v>
          </cell>
          <cell r="C419" t="str">
            <v xml:space="preserve">quatrocentos e dezoito mil, </v>
          </cell>
          <cell r="D419" t="str">
            <v>quatrocentos e dezoito</v>
          </cell>
          <cell r="E419" t="str">
            <v>quatrocentos e dezoito centavos</v>
          </cell>
        </row>
        <row r="420">
          <cell r="A420">
            <v>419</v>
          </cell>
          <cell r="B420" t="str">
            <v xml:space="preserve">quatrocentos e dezenove milhões, </v>
          </cell>
          <cell r="C420" t="str">
            <v xml:space="preserve">quatrocentos e dezenove mil, </v>
          </cell>
          <cell r="D420" t="str">
            <v>quatrocentos e dezenove</v>
          </cell>
          <cell r="E420" t="str">
            <v>quatrocentos e dezenove centavos</v>
          </cell>
        </row>
        <row r="421">
          <cell r="A421">
            <v>420</v>
          </cell>
          <cell r="B421" t="str">
            <v xml:space="preserve">quatrocentos e vinte milhões, </v>
          </cell>
          <cell r="C421" t="str">
            <v xml:space="preserve">quatrocentos e vinte mil, </v>
          </cell>
          <cell r="D421" t="str">
            <v>quatrocentos e vinte</v>
          </cell>
          <cell r="E421" t="str">
            <v>quatrocentos e vinte centavos</v>
          </cell>
        </row>
        <row r="422">
          <cell r="A422">
            <v>421</v>
          </cell>
          <cell r="B422" t="str">
            <v xml:space="preserve">quatrocentos e vinte e um milhões, </v>
          </cell>
          <cell r="C422" t="str">
            <v xml:space="preserve">quatrocentos e vinte e um mil, </v>
          </cell>
          <cell r="D422" t="str">
            <v>quatrocentos e vinte e um</v>
          </cell>
          <cell r="E422" t="str">
            <v>quatrocentos e vinte e um centavos</v>
          </cell>
        </row>
        <row r="423">
          <cell r="A423">
            <v>422</v>
          </cell>
          <cell r="B423" t="str">
            <v xml:space="preserve">quatrocentos e vinte e dois milhões, </v>
          </cell>
          <cell r="C423" t="str">
            <v xml:space="preserve">quatrocentos e vinte e dois mil, </v>
          </cell>
          <cell r="D423" t="str">
            <v>quatrocentos e vinte e dois</v>
          </cell>
          <cell r="E423" t="str">
            <v>quatrocentos e vinte e dois centavos</v>
          </cell>
        </row>
        <row r="424">
          <cell r="A424">
            <v>423</v>
          </cell>
          <cell r="B424" t="str">
            <v xml:space="preserve">quatrocentos e vinte e tres milhões, </v>
          </cell>
          <cell r="C424" t="str">
            <v xml:space="preserve">quatrocentos e vinte e tres mil, </v>
          </cell>
          <cell r="D424" t="str">
            <v>quatrocentos e vinte e tres</v>
          </cell>
          <cell r="E424" t="str">
            <v>quatrocentos e vinte e tres centavos</v>
          </cell>
        </row>
        <row r="425">
          <cell r="A425">
            <v>424</v>
          </cell>
          <cell r="B425" t="str">
            <v xml:space="preserve">quatrocentos e vinte e quatro milhões, </v>
          </cell>
          <cell r="C425" t="str">
            <v xml:space="preserve">quatrocentos e vinte e quatro mil, </v>
          </cell>
          <cell r="D425" t="str">
            <v>quatrocentos e vinte e quatro</v>
          </cell>
          <cell r="E425" t="str">
            <v>quatrocentos e vinte e quatro centavos</v>
          </cell>
        </row>
        <row r="426">
          <cell r="A426">
            <v>425</v>
          </cell>
          <cell r="B426" t="str">
            <v xml:space="preserve">quatrocentos e vinte e cinco milhões, </v>
          </cell>
          <cell r="C426" t="str">
            <v xml:space="preserve">quatrocentos e vinte e cinco mil, </v>
          </cell>
          <cell r="D426" t="str">
            <v>quatrocentos e vinte e cinco</v>
          </cell>
          <cell r="E426" t="str">
            <v>quatrocentos e vinte e cinco centavos</v>
          </cell>
        </row>
        <row r="427">
          <cell r="A427">
            <v>426</v>
          </cell>
          <cell r="B427" t="str">
            <v xml:space="preserve">quatrocentos e vinte e seis milhões, </v>
          </cell>
          <cell r="C427" t="str">
            <v xml:space="preserve">quatrocentos e vinte e seis mil, </v>
          </cell>
          <cell r="D427" t="str">
            <v>quatrocentos e vinte e seis</v>
          </cell>
          <cell r="E427" t="str">
            <v>quatrocentos e vinte e seis centavos</v>
          </cell>
        </row>
        <row r="428">
          <cell r="A428">
            <v>427</v>
          </cell>
          <cell r="B428" t="str">
            <v xml:space="preserve">quatrocentos e vinte e sete milhões, </v>
          </cell>
          <cell r="C428" t="str">
            <v xml:space="preserve">quatrocentos e vinte e sete mil, </v>
          </cell>
          <cell r="D428" t="str">
            <v>quatrocentos e vinte e sete</v>
          </cell>
          <cell r="E428" t="str">
            <v>quatrocentos e vinte e sete centavos</v>
          </cell>
        </row>
        <row r="429">
          <cell r="A429">
            <v>428</v>
          </cell>
          <cell r="B429" t="str">
            <v xml:space="preserve">quatrocentos e vinte e oito milhões, </v>
          </cell>
          <cell r="C429" t="str">
            <v xml:space="preserve">quatrocentos e vinte e oito mil, </v>
          </cell>
          <cell r="D429" t="str">
            <v>quatrocentos e vinte e oito</v>
          </cell>
          <cell r="E429" t="str">
            <v>quatrocentos e vinte e oito centavos</v>
          </cell>
        </row>
        <row r="430">
          <cell r="A430">
            <v>429</v>
          </cell>
          <cell r="B430" t="str">
            <v xml:space="preserve">quatrocentos e vinte e nove milhões, </v>
          </cell>
          <cell r="C430" t="str">
            <v xml:space="preserve">quatrocentos e vinte e nove mil, </v>
          </cell>
          <cell r="D430" t="str">
            <v>quatrocentos e vinte e nove</v>
          </cell>
          <cell r="E430" t="str">
            <v>quatrocentos e vinte e nove centavos</v>
          </cell>
        </row>
        <row r="431">
          <cell r="A431">
            <v>430</v>
          </cell>
          <cell r="B431" t="str">
            <v xml:space="preserve">quatrocentos e trinta milhões, </v>
          </cell>
          <cell r="C431" t="str">
            <v xml:space="preserve">quatrocentos e trinta mil, </v>
          </cell>
          <cell r="D431" t="str">
            <v>quatrocentos e trinta</v>
          </cell>
          <cell r="E431" t="str">
            <v>quatrocentos e trinta centavos</v>
          </cell>
        </row>
        <row r="432">
          <cell r="A432">
            <v>431</v>
          </cell>
          <cell r="B432" t="str">
            <v xml:space="preserve">quatrocentos e trinta e um milhões, </v>
          </cell>
          <cell r="C432" t="str">
            <v xml:space="preserve">quatrocentos e trinta e um mil, </v>
          </cell>
          <cell r="D432" t="str">
            <v>quatrocentos e trinta e um</v>
          </cell>
          <cell r="E432" t="str">
            <v>quatrocentos e trinta e um centavos</v>
          </cell>
        </row>
        <row r="433">
          <cell r="A433">
            <v>432</v>
          </cell>
          <cell r="B433" t="str">
            <v xml:space="preserve">quatrocentos e trinta e dois milhões, </v>
          </cell>
          <cell r="C433" t="str">
            <v xml:space="preserve">quatrocentos e trinta e dois mil, </v>
          </cell>
          <cell r="D433" t="str">
            <v>quatrocentos e trinta e dois</v>
          </cell>
          <cell r="E433" t="str">
            <v>quatrocentos e trinta e dois centavos</v>
          </cell>
        </row>
        <row r="434">
          <cell r="A434">
            <v>433</v>
          </cell>
          <cell r="B434" t="str">
            <v xml:space="preserve">quatrocentos e trinta e tres milhões, </v>
          </cell>
          <cell r="C434" t="str">
            <v xml:space="preserve">quatrocentos e trinta e tres mil, </v>
          </cell>
          <cell r="D434" t="str">
            <v>quatrocentos e trinta e tres</v>
          </cell>
          <cell r="E434" t="str">
            <v>quatrocentos e trinta e tres centavos</v>
          </cell>
        </row>
        <row r="435">
          <cell r="A435">
            <v>434</v>
          </cell>
          <cell r="B435" t="str">
            <v xml:space="preserve">quatrocentos e trinta e quatro milhões, </v>
          </cell>
          <cell r="C435" t="str">
            <v xml:space="preserve">quatrocentos e trinta e quatro mil, </v>
          </cell>
          <cell r="D435" t="str">
            <v>quatrocentos e trinta e quatro</v>
          </cell>
          <cell r="E435" t="str">
            <v>quatrocentos e trinta e quatro centavos</v>
          </cell>
        </row>
        <row r="436">
          <cell r="A436">
            <v>435</v>
          </cell>
          <cell r="B436" t="str">
            <v xml:space="preserve">quatrocentos e trinta e cinco milhões, </v>
          </cell>
          <cell r="C436" t="str">
            <v xml:space="preserve">quatrocentos e trinta e cinco mil, </v>
          </cell>
          <cell r="D436" t="str">
            <v>quatrocentos e trinta e cinco</v>
          </cell>
          <cell r="E436" t="str">
            <v>quatrocentos e trinta e cinco centavos</v>
          </cell>
        </row>
        <row r="437">
          <cell r="A437">
            <v>436</v>
          </cell>
          <cell r="B437" t="str">
            <v xml:space="preserve">quatrocentos e trinta e seis milhões, </v>
          </cell>
          <cell r="C437" t="str">
            <v xml:space="preserve">quatrocentos e trinta e seis mil, </v>
          </cell>
          <cell r="D437" t="str">
            <v>quatrocentos e trinta e seis</v>
          </cell>
          <cell r="E437" t="str">
            <v>quatrocentos e trinta e seis centavos</v>
          </cell>
        </row>
        <row r="438">
          <cell r="A438">
            <v>437</v>
          </cell>
          <cell r="B438" t="str">
            <v xml:space="preserve">quatrocentos e trinta e sete milhões, </v>
          </cell>
          <cell r="C438" t="str">
            <v xml:space="preserve">quatrocentos e trinta e sete mil, </v>
          </cell>
          <cell r="D438" t="str">
            <v>quatrocentos e trinta e sete</v>
          </cell>
          <cell r="E438" t="str">
            <v>quatrocentos e trinta e sete centavos</v>
          </cell>
        </row>
        <row r="439">
          <cell r="A439">
            <v>438</v>
          </cell>
          <cell r="B439" t="str">
            <v xml:space="preserve">quatrocentos e trinta e oito milhões, </v>
          </cell>
          <cell r="C439" t="str">
            <v xml:space="preserve">quatrocentos e trinta e oito mil, </v>
          </cell>
          <cell r="D439" t="str">
            <v>quatrocentos e trinta e oito</v>
          </cell>
          <cell r="E439" t="str">
            <v>quatrocentos e trinta e oito centavos</v>
          </cell>
        </row>
        <row r="440">
          <cell r="A440">
            <v>439</v>
          </cell>
          <cell r="B440" t="str">
            <v xml:space="preserve">quatrocentos e trinta e nove milhões, </v>
          </cell>
          <cell r="C440" t="str">
            <v xml:space="preserve">quatrocentos e trinta e nove mil, </v>
          </cell>
          <cell r="D440" t="str">
            <v>quatrocentos e trinta e nove</v>
          </cell>
          <cell r="E440" t="str">
            <v>quatrocentos e trinta e nove centavos</v>
          </cell>
        </row>
        <row r="441">
          <cell r="A441">
            <v>440</v>
          </cell>
          <cell r="B441" t="str">
            <v xml:space="preserve">quatrocentos e quarenta milhões, </v>
          </cell>
          <cell r="C441" t="str">
            <v xml:space="preserve">quatrocentos e quarenta mil, </v>
          </cell>
          <cell r="D441" t="str">
            <v>quatrocentos e quarenta</v>
          </cell>
          <cell r="E441" t="str">
            <v>quatrocentos e quarenta centavos</v>
          </cell>
        </row>
        <row r="442">
          <cell r="A442">
            <v>441</v>
          </cell>
          <cell r="B442" t="str">
            <v xml:space="preserve">quatrocentos e quarenta e um milhões, </v>
          </cell>
          <cell r="C442" t="str">
            <v xml:space="preserve">quatrocentos e quarenta e um mil, </v>
          </cell>
          <cell r="D442" t="str">
            <v>quatrocentos e quarenta e um</v>
          </cell>
          <cell r="E442" t="str">
            <v>quatrocentos e quarenta e um centavos</v>
          </cell>
        </row>
        <row r="443">
          <cell r="A443">
            <v>442</v>
          </cell>
          <cell r="B443" t="str">
            <v xml:space="preserve">quatrocentos e quarenta e dois milhões, </v>
          </cell>
          <cell r="C443" t="str">
            <v xml:space="preserve">quatrocentos e quarenta e dois mil, </v>
          </cell>
          <cell r="D443" t="str">
            <v>quatrocentos e quarenta e dois</v>
          </cell>
          <cell r="E443" t="str">
            <v>quatrocentos e quarenta e dois centavos</v>
          </cell>
        </row>
        <row r="444">
          <cell r="A444">
            <v>443</v>
          </cell>
          <cell r="B444" t="str">
            <v xml:space="preserve">quatrocentos e quarenta e tres milhões, </v>
          </cell>
          <cell r="C444" t="str">
            <v xml:space="preserve">quatrocentos e quarenta e tres mil, </v>
          </cell>
          <cell r="D444" t="str">
            <v>quatrocentos e quarenta e tres</v>
          </cell>
          <cell r="E444" t="str">
            <v>quatrocentos e quarenta e tres centavos</v>
          </cell>
        </row>
        <row r="445">
          <cell r="A445">
            <v>444</v>
          </cell>
          <cell r="B445" t="str">
            <v xml:space="preserve">quatrocentos e quarenta e quatro milhões, </v>
          </cell>
          <cell r="C445" t="str">
            <v xml:space="preserve">quatrocentos e quarenta e quatro mil, </v>
          </cell>
          <cell r="D445" t="str">
            <v>quatrocentos e quarenta e quatro</v>
          </cell>
          <cell r="E445" t="str">
            <v>quatrocentos e quarenta e quatro centavos</v>
          </cell>
        </row>
        <row r="446">
          <cell r="A446">
            <v>445</v>
          </cell>
          <cell r="B446" t="str">
            <v xml:space="preserve">quatrocentos e quarenta e cinco milhões, </v>
          </cell>
          <cell r="C446" t="str">
            <v xml:space="preserve">quatrocentos e quarenta e cinco mil, </v>
          </cell>
          <cell r="D446" t="str">
            <v>quatrocentos e quarenta e cinco</v>
          </cell>
          <cell r="E446" t="str">
            <v>quatrocentos e quarenta e cinco centavos</v>
          </cell>
        </row>
        <row r="447">
          <cell r="A447">
            <v>446</v>
          </cell>
          <cell r="B447" t="str">
            <v xml:space="preserve">quatrocentos e quarenta e seis milhões, </v>
          </cell>
          <cell r="C447" t="str">
            <v xml:space="preserve">quatrocentos e quarenta e seis mil, </v>
          </cell>
          <cell r="D447" t="str">
            <v>quatrocentos e quarenta e seis</v>
          </cell>
          <cell r="E447" t="str">
            <v>quatrocentos e quarenta e seis centavos</v>
          </cell>
        </row>
        <row r="448">
          <cell r="A448">
            <v>447</v>
          </cell>
          <cell r="B448" t="str">
            <v xml:space="preserve">quatrocentos e quarenta e sete milhões, </v>
          </cell>
          <cell r="C448" t="str">
            <v xml:space="preserve">quatrocentos e quarenta e sete mil, </v>
          </cell>
          <cell r="D448" t="str">
            <v>quatrocentos e quarenta e sete</v>
          </cell>
          <cell r="E448" t="str">
            <v>quatrocentos e quarenta e sete centavos</v>
          </cell>
        </row>
        <row r="449">
          <cell r="A449">
            <v>448</v>
          </cell>
          <cell r="B449" t="str">
            <v xml:space="preserve">quatrocentos e quarenta e oito milhões, </v>
          </cell>
          <cell r="C449" t="str">
            <v xml:space="preserve">quatrocentos e quarenta e oito mil, </v>
          </cell>
          <cell r="D449" t="str">
            <v>quatrocentos e quarenta e oito</v>
          </cell>
          <cell r="E449" t="str">
            <v>quatrocentos e quarenta e oito centavos</v>
          </cell>
        </row>
        <row r="450">
          <cell r="A450">
            <v>449</v>
          </cell>
          <cell r="B450" t="str">
            <v xml:space="preserve">quatrocentos e quarenta e nove milhões, </v>
          </cell>
          <cell r="C450" t="str">
            <v xml:space="preserve">quatrocentos e quarenta e nove mil, </v>
          </cell>
          <cell r="D450" t="str">
            <v>quatrocentos e quarenta e nove</v>
          </cell>
          <cell r="E450" t="str">
            <v>quatrocentos e quarenta e nove centavos</v>
          </cell>
        </row>
        <row r="451">
          <cell r="A451">
            <v>450</v>
          </cell>
          <cell r="B451" t="str">
            <v xml:space="preserve">quatrocentos e cinquenta milhões, </v>
          </cell>
          <cell r="C451" t="str">
            <v xml:space="preserve">quatrocentos e cinquenta mil, </v>
          </cell>
          <cell r="D451" t="str">
            <v>quatrocentos e cinquenta</v>
          </cell>
          <cell r="E451" t="str">
            <v>quatrocentos e cinquenta centavos</v>
          </cell>
        </row>
        <row r="452">
          <cell r="A452">
            <v>451</v>
          </cell>
          <cell r="B452" t="str">
            <v xml:space="preserve">quatrocentos e cinquenta e um milhões, </v>
          </cell>
          <cell r="C452" t="str">
            <v xml:space="preserve">quatrocentos e cinquenta e um mil, </v>
          </cell>
          <cell r="D452" t="str">
            <v>quatrocentos e cinquenta e um</v>
          </cell>
          <cell r="E452" t="str">
            <v>quatrocentos e cinquenta e um centavos</v>
          </cell>
        </row>
        <row r="453">
          <cell r="A453">
            <v>452</v>
          </cell>
          <cell r="B453" t="str">
            <v xml:space="preserve">quatrocentos e cinquenta e dois milhões, </v>
          </cell>
          <cell r="C453" t="str">
            <v xml:space="preserve">quatrocentos e cinquenta e dois mil, </v>
          </cell>
          <cell r="D453" t="str">
            <v>quatrocentos e cinquenta e dois</v>
          </cell>
          <cell r="E453" t="str">
            <v>quatrocentos e cinquenta e dois centavos</v>
          </cell>
        </row>
        <row r="454">
          <cell r="A454">
            <v>453</v>
          </cell>
          <cell r="B454" t="str">
            <v xml:space="preserve">quatrocentos e cinquenta e tres milhões, </v>
          </cell>
          <cell r="C454" t="str">
            <v xml:space="preserve">quatrocentos e cinquenta e tres mil, </v>
          </cell>
          <cell r="D454" t="str">
            <v>quatrocentos e cinquenta e tres</v>
          </cell>
          <cell r="E454" t="str">
            <v>quatrocentos e cinquenta e tres centavos</v>
          </cell>
        </row>
        <row r="455">
          <cell r="A455">
            <v>454</v>
          </cell>
          <cell r="B455" t="str">
            <v xml:space="preserve">quatrocentos e cinquenta e quatro milhões, </v>
          </cell>
          <cell r="C455" t="str">
            <v xml:space="preserve">quatrocentos e cinquenta e quatro mil, </v>
          </cell>
          <cell r="D455" t="str">
            <v>quatrocentos e cinquenta e quatro</v>
          </cell>
          <cell r="E455" t="str">
            <v>quatrocentos e cinquenta e quatro centavos</v>
          </cell>
        </row>
        <row r="456">
          <cell r="A456">
            <v>455</v>
          </cell>
          <cell r="B456" t="str">
            <v xml:space="preserve">quatrocentos e cinquenta e cinco milhões, </v>
          </cell>
          <cell r="C456" t="str">
            <v xml:space="preserve">quatrocentos e cinquenta e cinco mil, </v>
          </cell>
          <cell r="D456" t="str">
            <v>quatrocentos e cinquenta e cinco</v>
          </cell>
          <cell r="E456" t="str">
            <v>quatrocentos e cinquenta e cinco centavos</v>
          </cell>
        </row>
        <row r="457">
          <cell r="A457">
            <v>456</v>
          </cell>
          <cell r="B457" t="str">
            <v xml:space="preserve">quatrocentos e cinquenta e seis milhões, </v>
          </cell>
          <cell r="C457" t="str">
            <v xml:space="preserve">quatrocentos e cinquenta e seis mil, </v>
          </cell>
          <cell r="D457" t="str">
            <v>quatrocentos e cinquenta e seis</v>
          </cell>
          <cell r="E457" t="str">
            <v>quatrocentos e cinquenta e seis centavos</v>
          </cell>
        </row>
        <row r="458">
          <cell r="A458">
            <v>457</v>
          </cell>
          <cell r="B458" t="str">
            <v xml:space="preserve">quatrocentos e cinquenta e sete milhões, </v>
          </cell>
          <cell r="C458" t="str">
            <v xml:space="preserve">quatrocentos e cinquenta e sete mil, </v>
          </cell>
          <cell r="D458" t="str">
            <v>quatrocentos e cinquenta e sete</v>
          </cell>
          <cell r="E458" t="str">
            <v>quatrocentos e cinquenta e sete centavos</v>
          </cell>
        </row>
        <row r="459">
          <cell r="A459">
            <v>458</v>
          </cell>
          <cell r="B459" t="str">
            <v xml:space="preserve">quatrocentos e cinquenta e oito milhões, </v>
          </cell>
          <cell r="C459" t="str">
            <v xml:space="preserve">quatrocentos e cinquenta e oito mil, </v>
          </cell>
          <cell r="D459" t="str">
            <v>quatrocentos e cinquenta e oito</v>
          </cell>
          <cell r="E459" t="str">
            <v>quatrocentos e cinquenta e oito centavos</v>
          </cell>
        </row>
        <row r="460">
          <cell r="A460">
            <v>459</v>
          </cell>
          <cell r="B460" t="str">
            <v xml:space="preserve">quatrocentos e cinquenta e nove milhões, </v>
          </cell>
          <cell r="C460" t="str">
            <v xml:space="preserve">quatrocentos e cinquenta e nove mil, </v>
          </cell>
          <cell r="D460" t="str">
            <v>quatrocentos e cinquenta e nove</v>
          </cell>
          <cell r="E460" t="str">
            <v>quatrocentos e cinquenta e nove centavos</v>
          </cell>
        </row>
        <row r="461">
          <cell r="A461">
            <v>460</v>
          </cell>
          <cell r="B461" t="str">
            <v xml:space="preserve">quatrocentos e sessenta milhões, </v>
          </cell>
          <cell r="C461" t="str">
            <v xml:space="preserve">quatrocentos e sessenta mil, </v>
          </cell>
          <cell r="D461" t="str">
            <v>quatrocentos e sessenta</v>
          </cell>
          <cell r="E461" t="str">
            <v>quatrocentos e sessenta centavos</v>
          </cell>
        </row>
        <row r="462">
          <cell r="A462">
            <v>461</v>
          </cell>
          <cell r="B462" t="str">
            <v xml:space="preserve">quatrocentos e sessenta e um milhões, </v>
          </cell>
          <cell r="C462" t="str">
            <v xml:space="preserve">quatrocentos e sessenta e um mil, </v>
          </cell>
          <cell r="D462" t="str">
            <v>quatrocentos e sessenta e um</v>
          </cell>
          <cell r="E462" t="str">
            <v>quatrocentos e sessenta e um centavos</v>
          </cell>
        </row>
        <row r="463">
          <cell r="A463">
            <v>462</v>
          </cell>
          <cell r="B463" t="str">
            <v xml:space="preserve">quatrocentos e sessenta e dois milhões, </v>
          </cell>
          <cell r="C463" t="str">
            <v xml:space="preserve">quatrocentos e sessenta e dois mil, </v>
          </cell>
          <cell r="D463" t="str">
            <v>quatrocentos e sessenta e dois</v>
          </cell>
          <cell r="E463" t="str">
            <v>quatrocentos e sessenta e dois centavos</v>
          </cell>
        </row>
        <row r="464">
          <cell r="A464">
            <v>463</v>
          </cell>
          <cell r="B464" t="str">
            <v xml:space="preserve">quatrocentos e sessenta e tres milhões, </v>
          </cell>
          <cell r="C464" t="str">
            <v xml:space="preserve">quatrocentos e sessenta e tres mil, </v>
          </cell>
          <cell r="D464" t="str">
            <v>quatrocentos e sessenta e tres</v>
          </cell>
          <cell r="E464" t="str">
            <v>quatrocentos e sessenta e tres centavos</v>
          </cell>
        </row>
        <row r="465">
          <cell r="A465">
            <v>464</v>
          </cell>
          <cell r="B465" t="str">
            <v xml:space="preserve">quatrocentos e sessenta e quatro milhões, </v>
          </cell>
          <cell r="C465" t="str">
            <v xml:space="preserve">quatrocentos e sessenta e quatro mil, </v>
          </cell>
          <cell r="D465" t="str">
            <v>quatrocentos e sessenta e quatro</v>
          </cell>
          <cell r="E465" t="str">
            <v>quatrocentos e sessenta e quatro centavos</v>
          </cell>
        </row>
        <row r="466">
          <cell r="A466">
            <v>465</v>
          </cell>
          <cell r="B466" t="str">
            <v xml:space="preserve">quatrocentos e sessenta e cinco milhões, </v>
          </cell>
          <cell r="C466" t="str">
            <v xml:space="preserve">quatrocentos e sessenta e cinco mil, </v>
          </cell>
          <cell r="D466" t="str">
            <v>quatrocentos e sessenta e cinco</v>
          </cell>
          <cell r="E466" t="str">
            <v>quatrocentos e sessenta e cinco centavos</v>
          </cell>
        </row>
        <row r="467">
          <cell r="A467">
            <v>466</v>
          </cell>
          <cell r="B467" t="str">
            <v xml:space="preserve">quatrocentos e sessenta e seis milhões, </v>
          </cell>
          <cell r="C467" t="str">
            <v xml:space="preserve">quatrocentos e sessenta e seis mil, </v>
          </cell>
          <cell r="D467" t="str">
            <v>quatrocentos e sessenta e seis</v>
          </cell>
          <cell r="E467" t="str">
            <v>quatrocentos e sessenta e seis centavos</v>
          </cell>
        </row>
        <row r="468">
          <cell r="A468">
            <v>467</v>
          </cell>
          <cell r="B468" t="str">
            <v xml:space="preserve">quatrocentos e sessenta e sete milhões, </v>
          </cell>
          <cell r="C468" t="str">
            <v xml:space="preserve">quatrocentos e sessenta e sete mil, </v>
          </cell>
          <cell r="D468" t="str">
            <v>quatrocentos e sessenta e sete</v>
          </cell>
          <cell r="E468" t="str">
            <v>quatrocentos e sessenta e sete centavos</v>
          </cell>
        </row>
        <row r="469">
          <cell r="A469">
            <v>468</v>
          </cell>
          <cell r="B469" t="str">
            <v xml:space="preserve">quatrocentos e sessenta e oito milhões, </v>
          </cell>
          <cell r="C469" t="str">
            <v xml:space="preserve">quatrocentos e sessenta e oito mil, </v>
          </cell>
          <cell r="D469" t="str">
            <v>quatrocentos e sessenta e oito</v>
          </cell>
          <cell r="E469" t="str">
            <v>quatrocentos e sessenta e oito centavos</v>
          </cell>
        </row>
        <row r="470">
          <cell r="A470">
            <v>469</v>
          </cell>
          <cell r="B470" t="str">
            <v xml:space="preserve">quatrocentos e sessenta e nove milhões, </v>
          </cell>
          <cell r="C470" t="str">
            <v xml:space="preserve">quatrocentos e sessenta e nove mil, </v>
          </cell>
          <cell r="D470" t="str">
            <v>quatrocentos e sessenta e nove</v>
          </cell>
          <cell r="E470" t="str">
            <v>quatrocentos e sessenta e nove centavos</v>
          </cell>
        </row>
        <row r="471">
          <cell r="A471">
            <v>470</v>
          </cell>
          <cell r="B471" t="str">
            <v xml:space="preserve">quatrocentos e setenta milhões, </v>
          </cell>
          <cell r="C471" t="str">
            <v xml:space="preserve">quatrocentos e setenta mil, </v>
          </cell>
          <cell r="D471" t="str">
            <v>quatrocentos e setenta</v>
          </cell>
          <cell r="E471" t="str">
            <v>quatrocentos e setenta centavos</v>
          </cell>
        </row>
        <row r="472">
          <cell r="A472">
            <v>471</v>
          </cell>
          <cell r="B472" t="str">
            <v xml:space="preserve">quatrocentos e setenta e um milhões, </v>
          </cell>
          <cell r="C472" t="str">
            <v xml:space="preserve">quatrocentos e setenta e um mil, </v>
          </cell>
          <cell r="D472" t="str">
            <v>quatrocentos e setenta e um</v>
          </cell>
          <cell r="E472" t="str">
            <v>quatrocentos e setenta e um centavos</v>
          </cell>
        </row>
        <row r="473">
          <cell r="A473">
            <v>472</v>
          </cell>
          <cell r="B473" t="str">
            <v xml:space="preserve">quatrocentos e setenta e dois milhões, </v>
          </cell>
          <cell r="C473" t="str">
            <v xml:space="preserve">quatrocentos e setenta e dois mil, </v>
          </cell>
          <cell r="D473" t="str">
            <v>quatrocentos e setenta e dois</v>
          </cell>
          <cell r="E473" t="str">
            <v>quatrocentos e setenta e dois centavos</v>
          </cell>
        </row>
        <row r="474">
          <cell r="A474">
            <v>473</v>
          </cell>
          <cell r="B474" t="str">
            <v xml:space="preserve">quatrocentos e setenta e tres milhões, </v>
          </cell>
          <cell r="C474" t="str">
            <v xml:space="preserve">quatrocentos e setenta e tres mil, </v>
          </cell>
          <cell r="D474" t="str">
            <v>quatrocentos e setenta e tres</v>
          </cell>
          <cell r="E474" t="str">
            <v>quatrocentos e setenta e tres centavos</v>
          </cell>
        </row>
        <row r="475">
          <cell r="A475">
            <v>474</v>
          </cell>
          <cell r="B475" t="str">
            <v xml:space="preserve">quatrocentos e setenta e quatro milhões, </v>
          </cell>
          <cell r="C475" t="str">
            <v xml:space="preserve">quatrocentos e setenta e quatro mil, </v>
          </cell>
          <cell r="D475" t="str">
            <v>quatrocentos e setenta e quatro</v>
          </cell>
          <cell r="E475" t="str">
            <v>quatrocentos e setenta e quatro centavos</v>
          </cell>
        </row>
        <row r="476">
          <cell r="A476">
            <v>475</v>
          </cell>
          <cell r="B476" t="str">
            <v xml:space="preserve">quatrocentos e setenta e cinco milhões, </v>
          </cell>
          <cell r="C476" t="str">
            <v xml:space="preserve">quatrocentos e setenta e cinco mil, </v>
          </cell>
          <cell r="D476" t="str">
            <v>quatrocentos e setenta e cinco</v>
          </cell>
          <cell r="E476" t="str">
            <v>quatrocentos e setenta e cinco centavos</v>
          </cell>
        </row>
        <row r="477">
          <cell r="A477">
            <v>476</v>
          </cell>
          <cell r="B477" t="str">
            <v xml:space="preserve">quatrocentos e setenta e seis milhões, </v>
          </cell>
          <cell r="C477" t="str">
            <v xml:space="preserve">quatrocentos e setenta e seis mil, </v>
          </cell>
          <cell r="D477" t="str">
            <v>quatrocentos e setenta e seis</v>
          </cell>
          <cell r="E477" t="str">
            <v>quatrocentos e setenta e seis centavos</v>
          </cell>
        </row>
        <row r="478">
          <cell r="A478">
            <v>477</v>
          </cell>
          <cell r="B478" t="str">
            <v xml:space="preserve">quatrocentos e setenta e sete milhões, </v>
          </cell>
          <cell r="C478" t="str">
            <v xml:space="preserve">quatrocentos e setenta e sete mil, </v>
          </cell>
          <cell r="D478" t="str">
            <v>quatrocentos e setenta e sete</v>
          </cell>
          <cell r="E478" t="str">
            <v>quatrocentos e setenta e sete centavos</v>
          </cell>
        </row>
        <row r="479">
          <cell r="A479">
            <v>478</v>
          </cell>
          <cell r="B479" t="str">
            <v xml:space="preserve">quatrocentos e setenta e oito milhões, </v>
          </cell>
          <cell r="C479" t="str">
            <v xml:space="preserve">quatrocentos e setenta e oito mil, </v>
          </cell>
          <cell r="D479" t="str">
            <v>quatrocentos e setenta e oito</v>
          </cell>
          <cell r="E479" t="str">
            <v>quatrocentos e setenta e oito centavos</v>
          </cell>
        </row>
        <row r="480">
          <cell r="A480">
            <v>479</v>
          </cell>
          <cell r="B480" t="str">
            <v xml:space="preserve">quatrocentos e setenta e nove milhões, </v>
          </cell>
          <cell r="C480" t="str">
            <v xml:space="preserve">quatrocentos e setenta e nove mil, </v>
          </cell>
          <cell r="D480" t="str">
            <v>quatrocentos e setenta e nove</v>
          </cell>
          <cell r="E480" t="str">
            <v>quatrocentos e setenta e nove centavos</v>
          </cell>
        </row>
        <row r="481">
          <cell r="A481">
            <v>480</v>
          </cell>
          <cell r="B481" t="str">
            <v xml:space="preserve">quatrocentos e oitenta milhões, </v>
          </cell>
          <cell r="C481" t="str">
            <v xml:space="preserve">quatrocentos e oitenta mil, </v>
          </cell>
          <cell r="D481" t="str">
            <v>quatrocentos e oitenta</v>
          </cell>
          <cell r="E481" t="str">
            <v>quatrocentos e oitenta centavos</v>
          </cell>
        </row>
        <row r="482">
          <cell r="A482">
            <v>481</v>
          </cell>
          <cell r="B482" t="str">
            <v xml:space="preserve">quatrocentos e oitenta e um milhões, </v>
          </cell>
          <cell r="C482" t="str">
            <v xml:space="preserve">quatrocentos e oitenta e um mil, </v>
          </cell>
          <cell r="D482" t="str">
            <v>quatrocentos e oitenta e um</v>
          </cell>
          <cell r="E482" t="str">
            <v>quatrocentos e oitenta e um centavos</v>
          </cell>
        </row>
        <row r="483">
          <cell r="A483">
            <v>482</v>
          </cell>
          <cell r="B483" t="str">
            <v xml:space="preserve">quatrocentos e oitenta e dois milhões, </v>
          </cell>
          <cell r="C483" t="str">
            <v xml:space="preserve">quatrocentos e oitenta e dois mil, </v>
          </cell>
          <cell r="D483" t="str">
            <v>quatrocentos e oitenta e dois</v>
          </cell>
          <cell r="E483" t="str">
            <v>quatrocentos e oitenta e dois centavos</v>
          </cell>
        </row>
        <row r="484">
          <cell r="A484">
            <v>483</v>
          </cell>
          <cell r="B484" t="str">
            <v xml:space="preserve">quatrocentos e oitenta e tres milhões, </v>
          </cell>
          <cell r="C484" t="str">
            <v xml:space="preserve">quatrocentos e oitenta e tres mil, </v>
          </cell>
          <cell r="D484" t="str">
            <v>quatrocentos e oitenta e tres</v>
          </cell>
          <cell r="E484" t="str">
            <v>quatrocentos e oitenta e tres centavos</v>
          </cell>
        </row>
        <row r="485">
          <cell r="A485">
            <v>484</v>
          </cell>
          <cell r="B485" t="str">
            <v xml:space="preserve">quatrocentos e oitenta e quatro milhões, </v>
          </cell>
          <cell r="C485" t="str">
            <v xml:space="preserve">quatrocentos e oitenta e quatro mil, </v>
          </cell>
          <cell r="D485" t="str">
            <v>quatrocentos e oitenta e quatro</v>
          </cell>
          <cell r="E485" t="str">
            <v>quatrocentos e oitenta e quatro centavos</v>
          </cell>
        </row>
        <row r="486">
          <cell r="A486">
            <v>485</v>
          </cell>
          <cell r="B486" t="str">
            <v xml:space="preserve">quatrocentos e oitenta e cinco milhões, </v>
          </cell>
          <cell r="C486" t="str">
            <v xml:space="preserve">quatrocentos e oitenta e cinco mil, </v>
          </cell>
          <cell r="D486" t="str">
            <v>quatrocentos e oitenta e cinco</v>
          </cell>
          <cell r="E486" t="str">
            <v>quatrocentos e oitenta e cinco centavos</v>
          </cell>
        </row>
        <row r="487">
          <cell r="A487">
            <v>486</v>
          </cell>
          <cell r="B487" t="str">
            <v xml:space="preserve">quatrocentos e oitenta e seis milhões, </v>
          </cell>
          <cell r="C487" t="str">
            <v xml:space="preserve">quatrocentos e oitenta e seis mil, </v>
          </cell>
          <cell r="D487" t="str">
            <v>quatrocentos e oitenta e seis</v>
          </cell>
          <cell r="E487" t="str">
            <v>quatrocentos e oitenta e seis centavos</v>
          </cell>
        </row>
        <row r="488">
          <cell r="A488">
            <v>487</v>
          </cell>
          <cell r="B488" t="str">
            <v xml:space="preserve">quatrocentos e oitenta e sete milhões, </v>
          </cell>
          <cell r="C488" t="str">
            <v xml:space="preserve">quatrocentos e oitenta e sete mil, </v>
          </cell>
          <cell r="D488" t="str">
            <v>quatrocentos e oitenta e sete</v>
          </cell>
          <cell r="E488" t="str">
            <v>quatrocentos e oitenta e sete centavos</v>
          </cell>
        </row>
        <row r="489">
          <cell r="A489">
            <v>488</v>
          </cell>
          <cell r="B489" t="str">
            <v xml:space="preserve">quatrocentos e oitenta e oito milhões, </v>
          </cell>
          <cell r="C489" t="str">
            <v xml:space="preserve">quatrocentos e oitenta e oito mil, </v>
          </cell>
          <cell r="D489" t="str">
            <v>quatrocentos e oitenta e oito</v>
          </cell>
          <cell r="E489" t="str">
            <v>quatrocentos e oitenta e oito centavos</v>
          </cell>
        </row>
        <row r="490">
          <cell r="A490">
            <v>489</v>
          </cell>
          <cell r="B490" t="str">
            <v xml:space="preserve">quatrocentos e oitenta e nove milhões, </v>
          </cell>
          <cell r="C490" t="str">
            <v xml:space="preserve">quatrocentos e oitenta e nove mil, </v>
          </cell>
          <cell r="D490" t="str">
            <v>quatrocentos e oitenta e nove</v>
          </cell>
          <cell r="E490" t="str">
            <v>quatrocentos e oitenta e nove centavos</v>
          </cell>
        </row>
        <row r="491">
          <cell r="A491">
            <v>490</v>
          </cell>
          <cell r="B491" t="str">
            <v xml:space="preserve">quatrocentos e noventa milhões, </v>
          </cell>
          <cell r="C491" t="str">
            <v xml:space="preserve">quatrocentos e noventa mil, </v>
          </cell>
          <cell r="D491" t="str">
            <v>quatrocentos e noventa</v>
          </cell>
          <cell r="E491" t="str">
            <v>quatrocentos e noventa centavos</v>
          </cell>
        </row>
        <row r="492">
          <cell r="A492">
            <v>491</v>
          </cell>
          <cell r="B492" t="str">
            <v xml:space="preserve">quatrocentos e noventa e um milhões, </v>
          </cell>
          <cell r="C492" t="str">
            <v xml:space="preserve">quatrocentos e noventa e um mil, </v>
          </cell>
          <cell r="D492" t="str">
            <v>quatrocentos e noventa e um</v>
          </cell>
          <cell r="E492" t="str">
            <v>quatrocentos e noventa e um centavos</v>
          </cell>
        </row>
        <row r="493">
          <cell r="A493">
            <v>492</v>
          </cell>
          <cell r="B493" t="str">
            <v xml:space="preserve">quatrocentos e noventa e dois milhões, </v>
          </cell>
          <cell r="C493" t="str">
            <v xml:space="preserve">quatrocentos e noventa e dois mil, </v>
          </cell>
          <cell r="D493" t="str">
            <v>quatrocentos e noventa e dois</v>
          </cell>
          <cell r="E493" t="str">
            <v>quatrocentos e noventa e dois centavos</v>
          </cell>
        </row>
        <row r="494">
          <cell r="A494">
            <v>493</v>
          </cell>
          <cell r="B494" t="str">
            <v xml:space="preserve">quatrocentos e noventa e tres milhões, </v>
          </cell>
          <cell r="C494" t="str">
            <v xml:space="preserve">quatrocentos e noventa e tres mil, </v>
          </cell>
          <cell r="D494" t="str">
            <v>quatrocentos e noventa e tres</v>
          </cell>
          <cell r="E494" t="str">
            <v>quatrocentos e noventa e tres centavos</v>
          </cell>
        </row>
        <row r="495">
          <cell r="A495">
            <v>494</v>
          </cell>
          <cell r="B495" t="str">
            <v xml:space="preserve">quatrocentos e noventa e quatro milhões, </v>
          </cell>
          <cell r="C495" t="str">
            <v xml:space="preserve">quatrocentos e noventa e quatro mil, </v>
          </cell>
          <cell r="D495" t="str">
            <v>quatrocentos e noventa e quatro</v>
          </cell>
          <cell r="E495" t="str">
            <v>quatrocentos e noventa e quatro centavos</v>
          </cell>
        </row>
        <row r="496">
          <cell r="A496">
            <v>495</v>
          </cell>
          <cell r="B496" t="str">
            <v xml:space="preserve">quatrocentos e noventa e cinco milhões, </v>
          </cell>
          <cell r="C496" t="str">
            <v xml:space="preserve">quatrocentos e noventa e cinco mil, </v>
          </cell>
          <cell r="D496" t="str">
            <v>quatrocentos e noventa e cinco</v>
          </cell>
          <cell r="E496" t="str">
            <v>quatrocentos e noventa e cinco centavos</v>
          </cell>
        </row>
        <row r="497">
          <cell r="A497">
            <v>496</v>
          </cell>
          <cell r="B497" t="str">
            <v xml:space="preserve">quatrocentos e noventa e seis milhões, </v>
          </cell>
          <cell r="C497" t="str">
            <v xml:space="preserve">quatrocentos e noventa e seis mil, </v>
          </cell>
          <cell r="D497" t="str">
            <v>quatrocentos e noventa e seis</v>
          </cell>
          <cell r="E497" t="str">
            <v>quatrocentos e noventa e seis centavos</v>
          </cell>
        </row>
        <row r="498">
          <cell r="A498">
            <v>497</v>
          </cell>
          <cell r="B498" t="str">
            <v xml:space="preserve">quatrocentos e noventa e sete milhões, </v>
          </cell>
          <cell r="C498" t="str">
            <v xml:space="preserve">quatrocentos e noventa e sete mil, </v>
          </cell>
          <cell r="D498" t="str">
            <v>quatrocentos e noventa e sete</v>
          </cell>
          <cell r="E498" t="str">
            <v>quatrocentos e noventa e sete centavos</v>
          </cell>
        </row>
        <row r="499">
          <cell r="A499">
            <v>498</v>
          </cell>
          <cell r="B499" t="str">
            <v xml:space="preserve">quatrocentos e noventa e oito milhões, </v>
          </cell>
          <cell r="C499" t="str">
            <v xml:space="preserve">quatrocentos e noventa e oito mil, </v>
          </cell>
          <cell r="D499" t="str">
            <v>quatrocentos e noventa e oito</v>
          </cell>
          <cell r="E499" t="str">
            <v>quatrocentos e noventa e oito centavos</v>
          </cell>
        </row>
        <row r="500">
          <cell r="A500">
            <v>499</v>
          </cell>
          <cell r="B500" t="str">
            <v xml:space="preserve">quatrocentos e noventa e nove milhões, </v>
          </cell>
          <cell r="C500" t="str">
            <v xml:space="preserve">quatrocentos e noventa e nove mil, </v>
          </cell>
          <cell r="D500" t="str">
            <v>quatrocentos e noventa e nove</v>
          </cell>
          <cell r="E500" t="str">
            <v>quatrocentos e noventa e nove centavos</v>
          </cell>
        </row>
        <row r="501">
          <cell r="A501">
            <v>500</v>
          </cell>
          <cell r="B501" t="str">
            <v xml:space="preserve">quinhentos milhões, </v>
          </cell>
          <cell r="C501" t="str">
            <v xml:space="preserve">quinhentos mil, </v>
          </cell>
          <cell r="D501" t="str">
            <v>quinhentos</v>
          </cell>
          <cell r="E501" t="str">
            <v>quinhentos centavos</v>
          </cell>
        </row>
        <row r="502">
          <cell r="A502">
            <v>501</v>
          </cell>
          <cell r="B502" t="str">
            <v xml:space="preserve">quinhentos e um milhões, </v>
          </cell>
          <cell r="C502" t="str">
            <v xml:space="preserve">quinhentos e um mil, </v>
          </cell>
          <cell r="D502" t="str">
            <v>quinhentos e um</v>
          </cell>
          <cell r="E502" t="str">
            <v>quinhentos e um centavos</v>
          </cell>
        </row>
        <row r="503">
          <cell r="A503">
            <v>502</v>
          </cell>
          <cell r="B503" t="str">
            <v xml:space="preserve">quinhentos e dois milhões, </v>
          </cell>
          <cell r="C503" t="str">
            <v xml:space="preserve">quinhentos e dois mil, </v>
          </cell>
          <cell r="D503" t="str">
            <v>quinhentos e dois</v>
          </cell>
          <cell r="E503" t="str">
            <v>quinhentos e dois centavos</v>
          </cell>
        </row>
        <row r="504">
          <cell r="A504">
            <v>503</v>
          </cell>
          <cell r="B504" t="str">
            <v xml:space="preserve">quinhentos e tres milhões, </v>
          </cell>
          <cell r="C504" t="str">
            <v xml:space="preserve">quinhentos e tres mil, </v>
          </cell>
          <cell r="D504" t="str">
            <v>quinhentos e tres</v>
          </cell>
          <cell r="E504" t="str">
            <v>quinhentos e tres centavos</v>
          </cell>
        </row>
        <row r="505">
          <cell r="A505">
            <v>504</v>
          </cell>
          <cell r="B505" t="str">
            <v xml:space="preserve">quinhentos e quatro milhões, </v>
          </cell>
          <cell r="C505" t="str">
            <v xml:space="preserve">quinhentos e quatro mil, </v>
          </cell>
          <cell r="D505" t="str">
            <v>quinhentos e quatro</v>
          </cell>
          <cell r="E505" t="str">
            <v>quinhentos e quatro centavos</v>
          </cell>
        </row>
        <row r="506">
          <cell r="A506">
            <v>505</v>
          </cell>
          <cell r="B506" t="str">
            <v xml:space="preserve">quinhentos e cinco milhões, </v>
          </cell>
          <cell r="C506" t="str">
            <v xml:space="preserve">quinhentos e cinco mil, </v>
          </cell>
          <cell r="D506" t="str">
            <v>quinhentos e cinco</v>
          </cell>
          <cell r="E506" t="str">
            <v>quinhentos e cinco centavos</v>
          </cell>
        </row>
        <row r="507">
          <cell r="A507">
            <v>506</v>
          </cell>
          <cell r="B507" t="str">
            <v xml:space="preserve">quinhentos e seis milhões, </v>
          </cell>
          <cell r="C507" t="str">
            <v xml:space="preserve">quinhentos e seis mil, </v>
          </cell>
          <cell r="D507" t="str">
            <v>quinhentos e seis</v>
          </cell>
          <cell r="E507" t="str">
            <v>quinhentos e seis centavos</v>
          </cell>
        </row>
        <row r="508">
          <cell r="A508">
            <v>507</v>
          </cell>
          <cell r="B508" t="str">
            <v xml:space="preserve">quinhentos e sete milhões, </v>
          </cell>
          <cell r="C508" t="str">
            <v xml:space="preserve">quinhentos e sete mil, </v>
          </cell>
          <cell r="D508" t="str">
            <v>quinhentos e sete</v>
          </cell>
          <cell r="E508" t="str">
            <v>quinhentos e sete centavos</v>
          </cell>
        </row>
        <row r="509">
          <cell r="A509">
            <v>508</v>
          </cell>
          <cell r="B509" t="str">
            <v xml:space="preserve">quinhentos e oito milhões, </v>
          </cell>
          <cell r="C509" t="str">
            <v xml:space="preserve">quinhentos e oito mil, </v>
          </cell>
          <cell r="D509" t="str">
            <v>quinhentos e oito</v>
          </cell>
          <cell r="E509" t="str">
            <v>quinhentos e oito centavos</v>
          </cell>
        </row>
        <row r="510">
          <cell r="A510">
            <v>509</v>
          </cell>
          <cell r="B510" t="str">
            <v xml:space="preserve">quinhentos e nove milhões, </v>
          </cell>
          <cell r="C510" t="str">
            <v xml:space="preserve">quinhentos e nove mil, </v>
          </cell>
          <cell r="D510" t="str">
            <v>quinhentos e nove</v>
          </cell>
          <cell r="E510" t="str">
            <v>quinhentos e nove centavos</v>
          </cell>
        </row>
        <row r="511">
          <cell r="A511">
            <v>510</v>
          </cell>
          <cell r="B511" t="str">
            <v xml:space="preserve">quinhentos e dez milhões, </v>
          </cell>
          <cell r="C511" t="str">
            <v xml:space="preserve">quinhentos e dez mil, </v>
          </cell>
          <cell r="D511" t="str">
            <v>quinhentos e dez</v>
          </cell>
          <cell r="E511" t="str">
            <v>quinhentos e dez centavos</v>
          </cell>
        </row>
        <row r="512">
          <cell r="A512">
            <v>511</v>
          </cell>
          <cell r="B512" t="str">
            <v xml:space="preserve">quinhentos e onze milhões, </v>
          </cell>
          <cell r="C512" t="str">
            <v xml:space="preserve">quinhentos e onze mil, </v>
          </cell>
          <cell r="D512" t="str">
            <v>quinhentos e onze</v>
          </cell>
          <cell r="E512" t="str">
            <v>quinhentos e onze centavos</v>
          </cell>
        </row>
        <row r="513">
          <cell r="A513">
            <v>512</v>
          </cell>
          <cell r="B513" t="str">
            <v xml:space="preserve">quinhentos e doze milhões, </v>
          </cell>
          <cell r="C513" t="str">
            <v xml:space="preserve">quinhentos e doze mil, </v>
          </cell>
          <cell r="D513" t="str">
            <v>quinhentos e doze</v>
          </cell>
          <cell r="E513" t="str">
            <v>quinhentos e doze centavos</v>
          </cell>
        </row>
        <row r="514">
          <cell r="A514">
            <v>513</v>
          </cell>
          <cell r="B514" t="str">
            <v xml:space="preserve">quinhentos e treze milhões, </v>
          </cell>
          <cell r="C514" t="str">
            <v xml:space="preserve">quinhentos e treze mil, </v>
          </cell>
          <cell r="D514" t="str">
            <v>quinhentos e treze</v>
          </cell>
          <cell r="E514" t="str">
            <v>quinhentos e treze centavos</v>
          </cell>
        </row>
        <row r="515">
          <cell r="A515">
            <v>514</v>
          </cell>
          <cell r="B515" t="str">
            <v xml:space="preserve">quinhentos e quatorze milhões, </v>
          </cell>
          <cell r="C515" t="str">
            <v xml:space="preserve">quinhentos e quatorze mil, </v>
          </cell>
          <cell r="D515" t="str">
            <v>quinhentos e quatorze</v>
          </cell>
          <cell r="E515" t="str">
            <v>quinhentos e quatorze centavos</v>
          </cell>
        </row>
        <row r="516">
          <cell r="A516">
            <v>515</v>
          </cell>
          <cell r="B516" t="str">
            <v xml:space="preserve">quinhentos e quinze milhões, </v>
          </cell>
          <cell r="C516" t="str">
            <v xml:space="preserve">quinhentos e quinze mil, </v>
          </cell>
          <cell r="D516" t="str">
            <v>quinhentos e quinze</v>
          </cell>
          <cell r="E516" t="str">
            <v>quinhentos e quinze centavos</v>
          </cell>
        </row>
        <row r="517">
          <cell r="A517">
            <v>516</v>
          </cell>
          <cell r="B517" t="str">
            <v xml:space="preserve">quinhentos e dezesseis milhões, </v>
          </cell>
          <cell r="C517" t="str">
            <v xml:space="preserve">quinhentos e dezesseis mil, </v>
          </cell>
          <cell r="D517" t="str">
            <v>quinhentos e dezesseis</v>
          </cell>
          <cell r="E517" t="str">
            <v>quinhentos e dezesseis centavos</v>
          </cell>
        </row>
        <row r="518">
          <cell r="A518">
            <v>517</v>
          </cell>
          <cell r="B518" t="str">
            <v xml:space="preserve">quinhentos e dezessete milhões, </v>
          </cell>
          <cell r="C518" t="str">
            <v xml:space="preserve">quinhentos e dezessete mil, </v>
          </cell>
          <cell r="D518" t="str">
            <v>quinhentos e dezessete</v>
          </cell>
          <cell r="E518" t="str">
            <v>quinhentos e dezessete centavos</v>
          </cell>
        </row>
        <row r="519">
          <cell r="A519">
            <v>518</v>
          </cell>
          <cell r="B519" t="str">
            <v xml:space="preserve">quinhentos e dezoito milhões, </v>
          </cell>
          <cell r="C519" t="str">
            <v xml:space="preserve">quinhentos e dezoito mil, </v>
          </cell>
          <cell r="D519" t="str">
            <v>quinhentos e dezoito</v>
          </cell>
          <cell r="E519" t="str">
            <v>quinhentos e dezoito centavos</v>
          </cell>
        </row>
        <row r="520">
          <cell r="A520">
            <v>519</v>
          </cell>
          <cell r="B520" t="str">
            <v xml:space="preserve">quinhentos e dezenove milhões, </v>
          </cell>
          <cell r="C520" t="str">
            <v xml:space="preserve">quinhentos e dezenove mil, </v>
          </cell>
          <cell r="D520" t="str">
            <v>quinhentos e dezenove</v>
          </cell>
          <cell r="E520" t="str">
            <v>quinhentos e dezenove centavos</v>
          </cell>
        </row>
        <row r="521">
          <cell r="A521">
            <v>520</v>
          </cell>
          <cell r="B521" t="str">
            <v xml:space="preserve">quinhentos e vinte milhões, </v>
          </cell>
          <cell r="C521" t="str">
            <v xml:space="preserve">quinhentos e vinte mil, </v>
          </cell>
          <cell r="D521" t="str">
            <v>quinhentos e vinte</v>
          </cell>
          <cell r="E521" t="str">
            <v>quinhentos e vinte centavos</v>
          </cell>
        </row>
        <row r="522">
          <cell r="A522">
            <v>521</v>
          </cell>
          <cell r="B522" t="str">
            <v xml:space="preserve">quinhentos e vinte e um milhões, </v>
          </cell>
          <cell r="C522" t="str">
            <v xml:space="preserve">quinhentos e vinte e um mil, </v>
          </cell>
          <cell r="D522" t="str">
            <v>quinhentos e vinte e um</v>
          </cell>
          <cell r="E522" t="str">
            <v>quinhentos e vinte e um centavos</v>
          </cell>
        </row>
        <row r="523">
          <cell r="A523">
            <v>522</v>
          </cell>
          <cell r="B523" t="str">
            <v xml:space="preserve">quinhentos e vinte e dois milhões, </v>
          </cell>
          <cell r="C523" t="str">
            <v xml:space="preserve">quinhentos e vinte e dois mil, </v>
          </cell>
          <cell r="D523" t="str">
            <v>quinhentos e vinte e dois</v>
          </cell>
          <cell r="E523" t="str">
            <v>quinhentos e vinte e dois centavos</v>
          </cell>
        </row>
        <row r="524">
          <cell r="A524">
            <v>523</v>
          </cell>
          <cell r="B524" t="str">
            <v xml:space="preserve">quinhentos e vinte e tres milhões, </v>
          </cell>
          <cell r="C524" t="str">
            <v xml:space="preserve">quinhentos e vinte e tres mil, </v>
          </cell>
          <cell r="D524" t="str">
            <v>quinhentos e vinte e tres</v>
          </cell>
          <cell r="E524" t="str">
            <v>quinhentos e vinte e tres centavos</v>
          </cell>
        </row>
        <row r="525">
          <cell r="A525">
            <v>524</v>
          </cell>
          <cell r="B525" t="str">
            <v xml:space="preserve">quinhentos e vinte e quatro milhões, </v>
          </cell>
          <cell r="C525" t="str">
            <v xml:space="preserve">quinhentos e vinte e quatro mil, </v>
          </cell>
          <cell r="D525" t="str">
            <v>quinhentos e vinte e quatro</v>
          </cell>
          <cell r="E525" t="str">
            <v>quinhentos e vinte e quatro centavos</v>
          </cell>
        </row>
        <row r="526">
          <cell r="A526">
            <v>525</v>
          </cell>
          <cell r="B526" t="str">
            <v xml:space="preserve">quinhentos e vinte e cinco milhões, </v>
          </cell>
          <cell r="C526" t="str">
            <v xml:space="preserve">quinhentos e vinte e cinco mil, </v>
          </cell>
          <cell r="D526" t="str">
            <v>quinhentos e vinte e cinco</v>
          </cell>
          <cell r="E526" t="str">
            <v>quinhentos e vinte e cinco centavos</v>
          </cell>
        </row>
        <row r="527">
          <cell r="A527">
            <v>526</v>
          </cell>
          <cell r="B527" t="str">
            <v xml:space="preserve">quinhentos e vinte e seis milhões, </v>
          </cell>
          <cell r="C527" t="str">
            <v xml:space="preserve">quinhentos e vinte e seis mil, </v>
          </cell>
          <cell r="D527" t="str">
            <v>quinhentos e vinte e seis</v>
          </cell>
          <cell r="E527" t="str">
            <v>quinhentos e vinte e seis centavos</v>
          </cell>
        </row>
        <row r="528">
          <cell r="A528">
            <v>527</v>
          </cell>
          <cell r="B528" t="str">
            <v xml:space="preserve">quinhentos e vinte e sete milhões, </v>
          </cell>
          <cell r="C528" t="str">
            <v xml:space="preserve">quinhentos e vinte e sete mil, </v>
          </cell>
          <cell r="D528" t="str">
            <v>quinhentos e vinte e sete</v>
          </cell>
          <cell r="E528" t="str">
            <v>quinhentos e vinte e sete centavos</v>
          </cell>
        </row>
        <row r="529">
          <cell r="A529">
            <v>528</v>
          </cell>
          <cell r="B529" t="str">
            <v xml:space="preserve">quinhentos e vinte e oito milhões, </v>
          </cell>
          <cell r="C529" t="str">
            <v xml:space="preserve">quinhentos e vinte e oito mil, </v>
          </cell>
          <cell r="D529" t="str">
            <v>quinhentos e vinte e oito</v>
          </cell>
          <cell r="E529" t="str">
            <v>quinhentos e vinte e oito centavos</v>
          </cell>
        </row>
        <row r="530">
          <cell r="A530">
            <v>529</v>
          </cell>
          <cell r="B530" t="str">
            <v xml:space="preserve">quinhentos e vinte e nove milhões, </v>
          </cell>
          <cell r="C530" t="str">
            <v xml:space="preserve">quinhentos e vinte e nove mil, </v>
          </cell>
          <cell r="D530" t="str">
            <v>quinhentos e vinte e nove</v>
          </cell>
          <cell r="E530" t="str">
            <v>quinhentos e vinte e nove centavos</v>
          </cell>
        </row>
        <row r="531">
          <cell r="A531">
            <v>530</v>
          </cell>
          <cell r="B531" t="str">
            <v xml:space="preserve">quinhentos e trinta milhões, </v>
          </cell>
          <cell r="C531" t="str">
            <v xml:space="preserve">quinhentos e trinta mil, </v>
          </cell>
          <cell r="D531" t="str">
            <v>quinhentos e trinta</v>
          </cell>
          <cell r="E531" t="str">
            <v>quinhentos e trinta centavos</v>
          </cell>
        </row>
        <row r="532">
          <cell r="A532">
            <v>531</v>
          </cell>
          <cell r="B532" t="str">
            <v xml:space="preserve">quinhentos e trinta e um milhões, </v>
          </cell>
          <cell r="C532" t="str">
            <v xml:space="preserve">quinhentos e trinta e um mil, </v>
          </cell>
          <cell r="D532" t="str">
            <v>quinhentos e trinta e um</v>
          </cell>
          <cell r="E532" t="str">
            <v>quinhentos e trinta e um centavos</v>
          </cell>
        </row>
        <row r="533">
          <cell r="A533">
            <v>532</v>
          </cell>
          <cell r="B533" t="str">
            <v xml:space="preserve">quinhentos e trinta e dois milhões, </v>
          </cell>
          <cell r="C533" t="str">
            <v xml:space="preserve">quinhentos e trinta e dois mil, </v>
          </cell>
          <cell r="D533" t="str">
            <v>quinhentos e trinta e dois</v>
          </cell>
          <cell r="E533" t="str">
            <v>quinhentos e trinta e dois centavos</v>
          </cell>
        </row>
        <row r="534">
          <cell r="A534">
            <v>533</v>
          </cell>
          <cell r="B534" t="str">
            <v xml:space="preserve">quinhentos e trinta e tres milhões, </v>
          </cell>
          <cell r="C534" t="str">
            <v xml:space="preserve">quinhentos e trinta e tres mil, </v>
          </cell>
          <cell r="D534" t="str">
            <v>quinhentos e trinta e tres</v>
          </cell>
          <cell r="E534" t="str">
            <v>quinhentos e trinta e tres centavos</v>
          </cell>
        </row>
        <row r="535">
          <cell r="A535">
            <v>534</v>
          </cell>
          <cell r="B535" t="str">
            <v xml:space="preserve">quinhentos e trinta e quatro milhões, </v>
          </cell>
          <cell r="C535" t="str">
            <v xml:space="preserve">quinhentos e trinta e quatro mil, </v>
          </cell>
          <cell r="D535" t="str">
            <v>quinhentos e trinta e quatro</v>
          </cell>
          <cell r="E535" t="str">
            <v>quinhentos e trinta e quatro centavos</v>
          </cell>
        </row>
        <row r="536">
          <cell r="A536">
            <v>535</v>
          </cell>
          <cell r="B536" t="str">
            <v xml:space="preserve">quinhentos e trinta e cinco milhões, </v>
          </cell>
          <cell r="C536" t="str">
            <v xml:space="preserve">quinhentos e trinta e cinco mil, </v>
          </cell>
          <cell r="D536" t="str">
            <v>quinhentos e trinta e cinco</v>
          </cell>
          <cell r="E536" t="str">
            <v>quinhentos e trinta e cinco centavos</v>
          </cell>
        </row>
        <row r="537">
          <cell r="A537">
            <v>536</v>
          </cell>
          <cell r="B537" t="str">
            <v xml:space="preserve">quinhentos e trinta e seis milhões, </v>
          </cell>
          <cell r="C537" t="str">
            <v xml:space="preserve">quinhentos e trinta e seis mil, </v>
          </cell>
          <cell r="D537" t="str">
            <v>quinhentos e trinta e seis</v>
          </cell>
          <cell r="E537" t="str">
            <v>quinhentos e trinta e seis centavos</v>
          </cell>
        </row>
        <row r="538">
          <cell r="A538">
            <v>537</v>
          </cell>
          <cell r="B538" t="str">
            <v xml:space="preserve">quinhentos e trinta e sete milhões, </v>
          </cell>
          <cell r="C538" t="str">
            <v xml:space="preserve">quinhentos e trinta e sete mil, </v>
          </cell>
          <cell r="D538" t="str">
            <v>quinhentos e trinta e sete</v>
          </cell>
          <cell r="E538" t="str">
            <v>quinhentos e trinta e sete centavos</v>
          </cell>
        </row>
        <row r="539">
          <cell r="A539">
            <v>538</v>
          </cell>
          <cell r="B539" t="str">
            <v xml:space="preserve">quinhentos e trinta e oito milhões, </v>
          </cell>
          <cell r="C539" t="str">
            <v xml:space="preserve">quinhentos e trinta e oito mil, </v>
          </cell>
          <cell r="D539" t="str">
            <v>quinhentos e trinta e oito</v>
          </cell>
          <cell r="E539" t="str">
            <v>quinhentos e trinta e oito centavos</v>
          </cell>
        </row>
        <row r="540">
          <cell r="A540">
            <v>539</v>
          </cell>
          <cell r="B540" t="str">
            <v xml:space="preserve">quinhentos e trinta e nove milhões, </v>
          </cell>
          <cell r="C540" t="str">
            <v xml:space="preserve">quinhentos e trinta e nove mil, </v>
          </cell>
          <cell r="D540" t="str">
            <v>quinhentos e trinta e nove</v>
          </cell>
          <cell r="E540" t="str">
            <v>quinhentos e trinta e nove centavos</v>
          </cell>
        </row>
        <row r="541">
          <cell r="A541">
            <v>540</v>
          </cell>
          <cell r="B541" t="str">
            <v xml:space="preserve">quinhentos e quarenta milhões, </v>
          </cell>
          <cell r="C541" t="str">
            <v xml:space="preserve">quinhentos e quarenta mil, </v>
          </cell>
          <cell r="D541" t="str">
            <v>quinhentos e quarenta</v>
          </cell>
          <cell r="E541" t="str">
            <v>quinhentos e quarenta centavos</v>
          </cell>
        </row>
        <row r="542">
          <cell r="A542">
            <v>541</v>
          </cell>
          <cell r="B542" t="str">
            <v xml:space="preserve">quinhentos e quarenta e um milhões, </v>
          </cell>
          <cell r="C542" t="str">
            <v xml:space="preserve">quinhentos e quarenta e um mil, </v>
          </cell>
          <cell r="D542" t="str">
            <v>quinhentos e quarenta e um</v>
          </cell>
          <cell r="E542" t="str">
            <v>quinhentos e quarenta e um centavos</v>
          </cell>
        </row>
        <row r="543">
          <cell r="A543">
            <v>542</v>
          </cell>
          <cell r="B543" t="str">
            <v xml:space="preserve">quinhentos e quarenta e dois milhões, </v>
          </cell>
          <cell r="C543" t="str">
            <v xml:space="preserve">quinhentos e quarenta e dois mil, </v>
          </cell>
          <cell r="D543" t="str">
            <v>quinhentos e quarenta e dois</v>
          </cell>
          <cell r="E543" t="str">
            <v>quinhentos e quarenta e dois centavos</v>
          </cell>
        </row>
        <row r="544">
          <cell r="A544">
            <v>543</v>
          </cell>
          <cell r="B544" t="str">
            <v xml:space="preserve">quinhentos e quarenta e tres milhões, </v>
          </cell>
          <cell r="C544" t="str">
            <v xml:space="preserve">quinhentos e quarenta e tres mil, </v>
          </cell>
          <cell r="D544" t="str">
            <v>quinhentos e quarenta e tres</v>
          </cell>
          <cell r="E544" t="str">
            <v>quinhentos e quarenta e tres centavos</v>
          </cell>
        </row>
        <row r="545">
          <cell r="A545">
            <v>544</v>
          </cell>
          <cell r="B545" t="str">
            <v xml:space="preserve">quinhentos e quarenta e quatro milhões, </v>
          </cell>
          <cell r="C545" t="str">
            <v xml:space="preserve">quinhentos e quarenta e quatro mil, </v>
          </cell>
          <cell r="D545" t="str">
            <v>quinhentos e quarenta e quatro</v>
          </cell>
          <cell r="E545" t="str">
            <v>quinhentos e quarenta e quatro centavos</v>
          </cell>
        </row>
        <row r="546">
          <cell r="A546">
            <v>545</v>
          </cell>
          <cell r="B546" t="str">
            <v xml:space="preserve">quinhentos e quarenta e cinco milhões, </v>
          </cell>
          <cell r="C546" t="str">
            <v xml:space="preserve">quinhentos e quarenta e cinco mil, </v>
          </cell>
          <cell r="D546" t="str">
            <v>quinhentos e quarenta e cinco</v>
          </cell>
          <cell r="E546" t="str">
            <v>quinhentos e quarenta e cinco centavos</v>
          </cell>
        </row>
        <row r="547">
          <cell r="A547">
            <v>546</v>
          </cell>
          <cell r="B547" t="str">
            <v xml:space="preserve">quinhentos e quarenta e seis milhões, </v>
          </cell>
          <cell r="C547" t="str">
            <v xml:space="preserve">quinhentos e quarenta e seis mil, </v>
          </cell>
          <cell r="D547" t="str">
            <v>quinhentos e quarenta e seis</v>
          </cell>
          <cell r="E547" t="str">
            <v>quinhentos e quarenta e seis centavos</v>
          </cell>
        </row>
        <row r="548">
          <cell r="A548">
            <v>547</v>
          </cell>
          <cell r="B548" t="str">
            <v xml:space="preserve">quinhentos e quarenta e sete milhões, </v>
          </cell>
          <cell r="C548" t="str">
            <v xml:space="preserve">quinhentos e quarenta e sete mil, </v>
          </cell>
          <cell r="D548" t="str">
            <v>quinhentos e quarenta e sete</v>
          </cell>
          <cell r="E548" t="str">
            <v>quinhentos e quarenta e sete centavos</v>
          </cell>
        </row>
        <row r="549">
          <cell r="A549">
            <v>548</v>
          </cell>
          <cell r="B549" t="str">
            <v xml:space="preserve">quinhentos e quarenta e oito milhões, </v>
          </cell>
          <cell r="C549" t="str">
            <v xml:space="preserve">quinhentos e quarenta e oito mil, </v>
          </cell>
          <cell r="D549" t="str">
            <v>quinhentos e quarenta e oito</v>
          </cell>
          <cell r="E549" t="str">
            <v>quinhentos e quarenta e oito centavos</v>
          </cell>
        </row>
        <row r="550">
          <cell r="A550">
            <v>549</v>
          </cell>
          <cell r="B550" t="str">
            <v xml:space="preserve">quinhentos e quarenta e nove milhões, </v>
          </cell>
          <cell r="C550" t="str">
            <v xml:space="preserve">quinhentos e quarenta e nove mil, </v>
          </cell>
          <cell r="D550" t="str">
            <v>quinhentos e quarenta e nove</v>
          </cell>
          <cell r="E550" t="str">
            <v>quinhentos e quarenta e nove centavos</v>
          </cell>
        </row>
        <row r="551">
          <cell r="A551">
            <v>550</v>
          </cell>
          <cell r="B551" t="str">
            <v xml:space="preserve">quinhentos e cinquenta milhões, </v>
          </cell>
          <cell r="C551" t="str">
            <v xml:space="preserve">quinhentos e cinquenta mil, </v>
          </cell>
          <cell r="D551" t="str">
            <v>quinhentos e cinquenta</v>
          </cell>
          <cell r="E551" t="str">
            <v>quinhentos e cinquenta centavos</v>
          </cell>
        </row>
        <row r="552">
          <cell r="A552">
            <v>551</v>
          </cell>
          <cell r="B552" t="str">
            <v xml:space="preserve">quinhentos e cinquenta e um milhões, </v>
          </cell>
          <cell r="C552" t="str">
            <v xml:space="preserve">quinhentos e cinquenta e um mil, </v>
          </cell>
          <cell r="D552" t="str">
            <v>quinhentos e cinquenta e um</v>
          </cell>
          <cell r="E552" t="str">
            <v>quinhentos e cinquenta e um centavos</v>
          </cell>
        </row>
        <row r="553">
          <cell r="A553">
            <v>552</v>
          </cell>
          <cell r="B553" t="str">
            <v xml:space="preserve">quinhentos e cinquenta e dois milhões, </v>
          </cell>
          <cell r="C553" t="str">
            <v xml:space="preserve">quinhentos e cinquenta e dois mil, </v>
          </cell>
          <cell r="D553" t="str">
            <v>quinhentos e cinquenta e dois</v>
          </cell>
          <cell r="E553" t="str">
            <v>quinhentos e cinquenta e dois centavos</v>
          </cell>
        </row>
        <row r="554">
          <cell r="A554">
            <v>553</v>
          </cell>
          <cell r="B554" t="str">
            <v xml:space="preserve">quinhentos e cinquenta e tres milhões, </v>
          </cell>
          <cell r="C554" t="str">
            <v xml:space="preserve">quinhentos e cinquenta e tres mil, </v>
          </cell>
          <cell r="D554" t="str">
            <v>quinhentos e cinquenta e tres</v>
          </cell>
          <cell r="E554" t="str">
            <v>quinhentos e cinquenta e tres centavos</v>
          </cell>
        </row>
        <row r="555">
          <cell r="A555">
            <v>554</v>
          </cell>
          <cell r="B555" t="str">
            <v xml:space="preserve">quinhentos e cinquenta e quatro milhões, </v>
          </cell>
          <cell r="C555" t="str">
            <v xml:space="preserve">quinhentos e cinquenta e quatro mil, </v>
          </cell>
          <cell r="D555" t="str">
            <v>quinhentos e cinquenta e quatro</v>
          </cell>
          <cell r="E555" t="str">
            <v>quinhentos e cinquenta e quatro centavos</v>
          </cell>
        </row>
        <row r="556">
          <cell r="A556">
            <v>555</v>
          </cell>
          <cell r="B556" t="str">
            <v xml:space="preserve">quinhentos e cinquenta e cinco milhões, </v>
          </cell>
          <cell r="C556" t="str">
            <v xml:space="preserve">quinhentos e cinquenta e cinco mil, </v>
          </cell>
          <cell r="D556" t="str">
            <v>quinhentos e cinquenta e cinco</v>
          </cell>
          <cell r="E556" t="str">
            <v>quinhentos e cinquenta e cinco centavos</v>
          </cell>
        </row>
        <row r="557">
          <cell r="A557">
            <v>556</v>
          </cell>
          <cell r="B557" t="str">
            <v xml:space="preserve">quinhentos e cinquenta e seis milhões, </v>
          </cell>
          <cell r="C557" t="str">
            <v xml:space="preserve">quinhentos e cinquenta e seis mil, </v>
          </cell>
          <cell r="D557" t="str">
            <v>quinhentos e cinquenta e seis</v>
          </cell>
          <cell r="E557" t="str">
            <v>quinhentos e cinquenta e seis centavos</v>
          </cell>
        </row>
        <row r="558">
          <cell r="A558">
            <v>557</v>
          </cell>
          <cell r="B558" t="str">
            <v xml:space="preserve">quinhentos e cinquenta e sete milhões, </v>
          </cell>
          <cell r="C558" t="str">
            <v xml:space="preserve">quinhentos e cinquenta e sete mil, </v>
          </cell>
          <cell r="D558" t="str">
            <v>quinhentos e cinquenta e sete</v>
          </cell>
          <cell r="E558" t="str">
            <v>quinhentos e cinquenta e sete centavos</v>
          </cell>
        </row>
        <row r="559">
          <cell r="A559">
            <v>558</v>
          </cell>
          <cell r="B559" t="str">
            <v xml:space="preserve">quinhentos e cinquenta e oito milhões, </v>
          </cell>
          <cell r="C559" t="str">
            <v xml:space="preserve">quinhentos e cinquenta e oito mil, </v>
          </cell>
          <cell r="D559" t="str">
            <v>quinhentos e cinquenta e oito</v>
          </cell>
          <cell r="E559" t="str">
            <v>quinhentos e cinquenta e oito centavos</v>
          </cell>
        </row>
        <row r="560">
          <cell r="A560">
            <v>559</v>
          </cell>
          <cell r="B560" t="str">
            <v xml:space="preserve">quinhentos e cinquenta e nove milhões, </v>
          </cell>
          <cell r="C560" t="str">
            <v xml:space="preserve">quinhentos e cinquenta e nove mil, </v>
          </cell>
          <cell r="D560" t="str">
            <v>quinhentos e cinquenta e nove</v>
          </cell>
          <cell r="E560" t="str">
            <v>quinhentos e cinquenta e nove centavos</v>
          </cell>
        </row>
        <row r="561">
          <cell r="A561">
            <v>560</v>
          </cell>
          <cell r="B561" t="str">
            <v xml:space="preserve">quinhentos e sessenta milhões, </v>
          </cell>
          <cell r="C561" t="str">
            <v xml:space="preserve">quinhentos e sessenta mil, </v>
          </cell>
          <cell r="D561" t="str">
            <v>quinhentos e sessenta</v>
          </cell>
          <cell r="E561" t="str">
            <v>quinhentos e sessenta centavos</v>
          </cell>
        </row>
        <row r="562">
          <cell r="A562">
            <v>561</v>
          </cell>
          <cell r="B562" t="str">
            <v xml:space="preserve">quinhentos e sessenta e um milhões, </v>
          </cell>
          <cell r="C562" t="str">
            <v xml:space="preserve">quinhentos e sessenta e um mil, </v>
          </cell>
          <cell r="D562" t="str">
            <v>quinhentos e sessenta e um</v>
          </cell>
          <cell r="E562" t="str">
            <v>quinhentos e sessenta e um centavos</v>
          </cell>
        </row>
        <row r="563">
          <cell r="A563">
            <v>562</v>
          </cell>
          <cell r="B563" t="str">
            <v xml:space="preserve">quinhentos e sessenta e dois milhões, </v>
          </cell>
          <cell r="C563" t="str">
            <v xml:space="preserve">quinhentos e sessenta e dois mil, </v>
          </cell>
          <cell r="D563" t="str">
            <v>quinhentos e sessenta e dois</v>
          </cell>
          <cell r="E563" t="str">
            <v>quinhentos e sessenta e dois centavos</v>
          </cell>
        </row>
        <row r="564">
          <cell r="A564">
            <v>563</v>
          </cell>
          <cell r="B564" t="str">
            <v xml:space="preserve">quinhentos e sessenta e tres milhões, </v>
          </cell>
          <cell r="C564" t="str">
            <v xml:space="preserve">quinhentos e sessenta e tres mil, </v>
          </cell>
          <cell r="D564" t="str">
            <v>quinhentos e sessenta e tres</v>
          </cell>
          <cell r="E564" t="str">
            <v>quinhentos e sessenta e tres centavos</v>
          </cell>
        </row>
        <row r="565">
          <cell r="A565">
            <v>564</v>
          </cell>
          <cell r="B565" t="str">
            <v xml:space="preserve">quinhentos e sessenta e quatro milhões, </v>
          </cell>
          <cell r="C565" t="str">
            <v xml:space="preserve">quinhentos e sessenta e quatro mil, </v>
          </cell>
          <cell r="D565" t="str">
            <v>quinhentos e sessenta e quatro</v>
          </cell>
          <cell r="E565" t="str">
            <v>quinhentos e sessenta e quatro centavos</v>
          </cell>
        </row>
        <row r="566">
          <cell r="A566">
            <v>565</v>
          </cell>
          <cell r="B566" t="str">
            <v xml:space="preserve">quinhentos e sessenta e cinco milhões, </v>
          </cell>
          <cell r="C566" t="str">
            <v xml:space="preserve">quinhentos e sessenta e cinco mil, </v>
          </cell>
          <cell r="D566" t="str">
            <v>quinhentos e sessenta e cinco</v>
          </cell>
          <cell r="E566" t="str">
            <v>quinhentos e sessenta e cinco centavos</v>
          </cell>
        </row>
        <row r="567">
          <cell r="A567">
            <v>566</v>
          </cell>
          <cell r="B567" t="str">
            <v xml:space="preserve">quinhentos e sessenta e seis milhões, </v>
          </cell>
          <cell r="C567" t="str">
            <v xml:space="preserve">quinhentos e sessenta e seis mil, </v>
          </cell>
          <cell r="D567" t="str">
            <v>quinhentos e sessenta e seis</v>
          </cell>
          <cell r="E567" t="str">
            <v>quinhentos e sessenta e seis centavos</v>
          </cell>
        </row>
        <row r="568">
          <cell r="A568">
            <v>567</v>
          </cell>
          <cell r="B568" t="str">
            <v xml:space="preserve">quinhentos e sessenta e sete milhões, </v>
          </cell>
          <cell r="C568" t="str">
            <v xml:space="preserve">quinhentos e sessenta e sete mil, </v>
          </cell>
          <cell r="D568" t="str">
            <v>quinhentos e sessenta e sete</v>
          </cell>
          <cell r="E568" t="str">
            <v>quinhentos e sessenta e sete centavos</v>
          </cell>
        </row>
        <row r="569">
          <cell r="A569">
            <v>568</v>
          </cell>
          <cell r="B569" t="str">
            <v xml:space="preserve">quinhentos e sessenta e oito milhões, </v>
          </cell>
          <cell r="C569" t="str">
            <v xml:space="preserve">quinhentos e sessenta e oito mil, </v>
          </cell>
          <cell r="D569" t="str">
            <v>quinhentos e sessenta e oito</v>
          </cell>
          <cell r="E569" t="str">
            <v>quinhentos e sessenta e oito centavos</v>
          </cell>
        </row>
        <row r="570">
          <cell r="A570">
            <v>569</v>
          </cell>
          <cell r="B570" t="str">
            <v xml:space="preserve">quinhentos e sessenta e nove milhões, </v>
          </cell>
          <cell r="C570" t="str">
            <v xml:space="preserve">quinhentos e sessenta e nove mil, </v>
          </cell>
          <cell r="D570" t="str">
            <v>quinhentos e sessenta e nove</v>
          </cell>
          <cell r="E570" t="str">
            <v>quinhentos e sessenta e nove centavos</v>
          </cell>
        </row>
        <row r="571">
          <cell r="A571">
            <v>570</v>
          </cell>
          <cell r="B571" t="str">
            <v xml:space="preserve">quinhentos e setenta milhões, </v>
          </cell>
          <cell r="C571" t="str">
            <v xml:space="preserve">quinhentos e setenta mil, </v>
          </cell>
          <cell r="D571" t="str">
            <v>quinhentos e setenta</v>
          </cell>
          <cell r="E571" t="str">
            <v>quinhentos e setenta centavos</v>
          </cell>
        </row>
        <row r="572">
          <cell r="A572">
            <v>571</v>
          </cell>
          <cell r="B572" t="str">
            <v xml:space="preserve">quinhentos e setenta e um milhões, </v>
          </cell>
          <cell r="C572" t="str">
            <v xml:space="preserve">quinhentos e setenta e um mil, </v>
          </cell>
          <cell r="D572" t="str">
            <v>quinhentos e setenta e um</v>
          </cell>
          <cell r="E572" t="str">
            <v>quinhentos e setenta e um centavos</v>
          </cell>
        </row>
        <row r="573">
          <cell r="A573">
            <v>572</v>
          </cell>
          <cell r="B573" t="str">
            <v xml:space="preserve">quinhentos e setenta e dois milhões, </v>
          </cell>
          <cell r="C573" t="str">
            <v xml:space="preserve">quinhentos e setenta e dois mil, </v>
          </cell>
          <cell r="D573" t="str">
            <v>quinhentos e setenta e dois</v>
          </cell>
          <cell r="E573" t="str">
            <v>quinhentos e setenta e dois centavos</v>
          </cell>
        </row>
        <row r="574">
          <cell r="A574">
            <v>573</v>
          </cell>
          <cell r="B574" t="str">
            <v xml:space="preserve">quinhentos e setenta e tres milhões, </v>
          </cell>
          <cell r="C574" t="str">
            <v xml:space="preserve">quinhentos e setenta e tres mil, </v>
          </cell>
          <cell r="D574" t="str">
            <v>quinhentos e setenta e tres</v>
          </cell>
          <cell r="E574" t="str">
            <v>quinhentos e setenta e tres centavos</v>
          </cell>
        </row>
        <row r="575">
          <cell r="A575">
            <v>574</v>
          </cell>
          <cell r="B575" t="str">
            <v xml:space="preserve">quinhentos e setenta e quatro milhões, </v>
          </cell>
          <cell r="C575" t="str">
            <v xml:space="preserve">quinhentos e setenta e quatro mil, </v>
          </cell>
          <cell r="D575" t="str">
            <v>quinhentos e setenta e quatro</v>
          </cell>
          <cell r="E575" t="str">
            <v>quinhentos e setenta e quatro centavos</v>
          </cell>
        </row>
        <row r="576">
          <cell r="A576">
            <v>575</v>
          </cell>
          <cell r="B576" t="str">
            <v xml:space="preserve">quinhentos e setenta e cinco milhões, </v>
          </cell>
          <cell r="C576" t="str">
            <v xml:space="preserve">quinhentos e setenta e cinco mil, </v>
          </cell>
          <cell r="D576" t="str">
            <v>quinhentos e setenta e cinco</v>
          </cell>
          <cell r="E576" t="str">
            <v>quinhentos e setenta e cinco centavos</v>
          </cell>
        </row>
        <row r="577">
          <cell r="A577">
            <v>576</v>
          </cell>
          <cell r="B577" t="str">
            <v xml:space="preserve">quinhentos e setenta e seis milhões, </v>
          </cell>
          <cell r="C577" t="str">
            <v xml:space="preserve">quinhentos e setenta e seis mil, </v>
          </cell>
          <cell r="D577" t="str">
            <v>quinhentos e setenta e seis</v>
          </cell>
          <cell r="E577" t="str">
            <v>quinhentos e setenta e seis centavos</v>
          </cell>
        </row>
        <row r="578">
          <cell r="A578">
            <v>577</v>
          </cell>
          <cell r="B578" t="str">
            <v xml:space="preserve">quinhentos e setenta e sete milhões, </v>
          </cell>
          <cell r="C578" t="str">
            <v xml:space="preserve">quinhentos e setenta e sete mil, </v>
          </cell>
          <cell r="D578" t="str">
            <v>quinhentos e setenta e sete</v>
          </cell>
          <cell r="E578" t="str">
            <v>quinhentos e setenta e sete centavos</v>
          </cell>
        </row>
        <row r="579">
          <cell r="A579">
            <v>578</v>
          </cell>
          <cell r="B579" t="str">
            <v xml:space="preserve">quinhentos e setenta e oito milhões, </v>
          </cell>
          <cell r="C579" t="str">
            <v xml:space="preserve">quinhentos e setenta e oito mil, </v>
          </cell>
          <cell r="D579" t="str">
            <v>quinhentos e setenta e oito</v>
          </cell>
          <cell r="E579" t="str">
            <v>quinhentos e setenta e oito centavos</v>
          </cell>
        </row>
        <row r="580">
          <cell r="A580">
            <v>579</v>
          </cell>
          <cell r="B580" t="str">
            <v xml:space="preserve">quinhentos e setenta e nove milhões, </v>
          </cell>
          <cell r="C580" t="str">
            <v xml:space="preserve">quinhentos e setenta e nove mil, </v>
          </cell>
          <cell r="D580" t="str">
            <v>quinhentos e setenta e nove</v>
          </cell>
          <cell r="E580" t="str">
            <v>quinhentos e setenta e nove centavos</v>
          </cell>
        </row>
        <row r="581">
          <cell r="A581">
            <v>580</v>
          </cell>
          <cell r="B581" t="str">
            <v xml:space="preserve">quinhentos e oitenta milhões, </v>
          </cell>
          <cell r="C581" t="str">
            <v xml:space="preserve">quinhentos e oitenta mil, </v>
          </cell>
          <cell r="D581" t="str">
            <v>quinhentos e oitenta</v>
          </cell>
          <cell r="E581" t="str">
            <v>quinhentos e oitenta centavos</v>
          </cell>
        </row>
        <row r="582">
          <cell r="A582">
            <v>581</v>
          </cell>
          <cell r="B582" t="str">
            <v xml:space="preserve">quinhentos e oitenta e um milhões, </v>
          </cell>
          <cell r="C582" t="str">
            <v xml:space="preserve">quinhentos e oitenta e um mil, </v>
          </cell>
          <cell r="D582" t="str">
            <v>quinhentos e oitenta e um</v>
          </cell>
          <cell r="E582" t="str">
            <v>quinhentos e oitenta e um centavos</v>
          </cell>
        </row>
        <row r="583">
          <cell r="A583">
            <v>582</v>
          </cell>
          <cell r="B583" t="str">
            <v xml:space="preserve">quinhentos e oitenta e dois milhões, </v>
          </cell>
          <cell r="C583" t="str">
            <v xml:space="preserve">quinhentos e oitenta e dois mil, </v>
          </cell>
          <cell r="D583" t="str">
            <v>quinhentos e oitenta e dois</v>
          </cell>
          <cell r="E583" t="str">
            <v>quinhentos e oitenta e dois centavos</v>
          </cell>
        </row>
        <row r="584">
          <cell r="A584">
            <v>583</v>
          </cell>
          <cell r="B584" t="str">
            <v xml:space="preserve">quinhentos e oitenta e tres milhões, </v>
          </cell>
          <cell r="C584" t="str">
            <v xml:space="preserve">quinhentos e oitenta e tres mil, </v>
          </cell>
          <cell r="D584" t="str">
            <v>quinhentos e oitenta e tres</v>
          </cell>
          <cell r="E584" t="str">
            <v>quinhentos e oitenta e tres centavos</v>
          </cell>
        </row>
        <row r="585">
          <cell r="A585">
            <v>584</v>
          </cell>
          <cell r="B585" t="str">
            <v xml:space="preserve">quinhentos e oitenta e quatro milhões, </v>
          </cell>
          <cell r="C585" t="str">
            <v xml:space="preserve">quinhentos e oitenta e quatro mil, </v>
          </cell>
          <cell r="D585" t="str">
            <v>quinhentos e oitenta e quatro</v>
          </cell>
          <cell r="E585" t="str">
            <v>quinhentos e oitenta e quatro centavos</v>
          </cell>
        </row>
        <row r="586">
          <cell r="A586">
            <v>585</v>
          </cell>
          <cell r="B586" t="str">
            <v xml:space="preserve">quinhentos e oitenta e cinco milhões, </v>
          </cell>
          <cell r="C586" t="str">
            <v xml:space="preserve">quinhentos e oitenta e cinco mil, </v>
          </cell>
          <cell r="D586" t="str">
            <v>quinhentos e oitenta e cinco</v>
          </cell>
          <cell r="E586" t="str">
            <v>quinhentos e oitenta e cinco centavos</v>
          </cell>
        </row>
        <row r="587">
          <cell r="A587">
            <v>586</v>
          </cell>
          <cell r="B587" t="str">
            <v xml:space="preserve">quinhentos e oitenta e seis milhões, </v>
          </cell>
          <cell r="C587" t="str">
            <v xml:space="preserve">quinhentos e oitenta e seis mil, </v>
          </cell>
          <cell r="D587" t="str">
            <v>quinhentos e oitenta e seis</v>
          </cell>
          <cell r="E587" t="str">
            <v>quinhentos e oitenta e seis centavos</v>
          </cell>
        </row>
        <row r="588">
          <cell r="A588">
            <v>587</v>
          </cell>
          <cell r="B588" t="str">
            <v xml:space="preserve">quinhentos e oitenta e sete milhões, </v>
          </cell>
          <cell r="C588" t="str">
            <v xml:space="preserve">quinhentos e oitenta e sete mil, </v>
          </cell>
          <cell r="D588" t="str">
            <v>quinhentos e oitenta e sete</v>
          </cell>
          <cell r="E588" t="str">
            <v>quinhentos e oitenta e sete centavos</v>
          </cell>
        </row>
        <row r="589">
          <cell r="A589">
            <v>588</v>
          </cell>
          <cell r="B589" t="str">
            <v xml:space="preserve">quinhentos e oitenta e oito milhões, </v>
          </cell>
          <cell r="C589" t="str">
            <v xml:space="preserve">quinhentos e oitenta e oito mil, </v>
          </cell>
          <cell r="D589" t="str">
            <v>quinhentos e oitenta e oito</v>
          </cell>
          <cell r="E589" t="str">
            <v>quinhentos e oitenta e oito centavos</v>
          </cell>
        </row>
        <row r="590">
          <cell r="A590">
            <v>589</v>
          </cell>
          <cell r="B590" t="str">
            <v xml:space="preserve">quinhentos e oitenta e nove milhões, </v>
          </cell>
          <cell r="C590" t="str">
            <v xml:space="preserve">quinhentos e oitenta e nove mil, </v>
          </cell>
          <cell r="D590" t="str">
            <v>quinhentos e oitenta e nove</v>
          </cell>
          <cell r="E590" t="str">
            <v>quinhentos e oitenta e nove centavos</v>
          </cell>
        </row>
        <row r="591">
          <cell r="A591">
            <v>590</v>
          </cell>
          <cell r="B591" t="str">
            <v xml:space="preserve">quinhentos e noventa milhões, </v>
          </cell>
          <cell r="C591" t="str">
            <v xml:space="preserve">quinhentos e noventa mil, </v>
          </cell>
          <cell r="D591" t="str">
            <v>quinhentos e noventa</v>
          </cell>
          <cell r="E591" t="str">
            <v>quinhentos e noventa centavos</v>
          </cell>
        </row>
        <row r="592">
          <cell r="A592">
            <v>591</v>
          </cell>
          <cell r="B592" t="str">
            <v xml:space="preserve">quinhentos e noventa e um milhões, </v>
          </cell>
          <cell r="C592" t="str">
            <v xml:space="preserve">quinhentos e noventa e um mil, </v>
          </cell>
          <cell r="D592" t="str">
            <v>quinhentos e noventa e um</v>
          </cell>
          <cell r="E592" t="str">
            <v>quinhentos e noventa e um centavos</v>
          </cell>
        </row>
        <row r="593">
          <cell r="A593">
            <v>592</v>
          </cell>
          <cell r="B593" t="str">
            <v xml:space="preserve">quinhentos e noventa e dois milhões, </v>
          </cell>
          <cell r="C593" t="str">
            <v xml:space="preserve">quinhentos e noventa e dois mil, </v>
          </cell>
          <cell r="D593" t="str">
            <v>quinhentos e noventa e dois</v>
          </cell>
          <cell r="E593" t="str">
            <v>quinhentos e noventa e dois centavos</v>
          </cell>
        </row>
        <row r="594">
          <cell r="A594">
            <v>593</v>
          </cell>
          <cell r="B594" t="str">
            <v xml:space="preserve">quinhentos e noventa e tres milhões, </v>
          </cell>
          <cell r="C594" t="str">
            <v xml:space="preserve">quinhentos e noventa e tres mil, </v>
          </cell>
          <cell r="D594" t="str">
            <v>quinhentos e noventa e tres</v>
          </cell>
          <cell r="E594" t="str">
            <v>quinhentos e noventa e tres centavos</v>
          </cell>
        </row>
        <row r="595">
          <cell r="A595">
            <v>594</v>
          </cell>
          <cell r="B595" t="str">
            <v xml:space="preserve">quinhentos e noventa e quatro milhões, </v>
          </cell>
          <cell r="C595" t="str">
            <v xml:space="preserve">quinhentos e noventa e quatro mil, </v>
          </cell>
          <cell r="D595" t="str">
            <v>quinhentos e noventa e quatro</v>
          </cell>
          <cell r="E595" t="str">
            <v>quinhentos e noventa e quatro centavos</v>
          </cell>
        </row>
        <row r="596">
          <cell r="A596">
            <v>595</v>
          </cell>
          <cell r="B596" t="str">
            <v xml:space="preserve">quinhentos e noventa e cinco milhões, </v>
          </cell>
          <cell r="C596" t="str">
            <v xml:space="preserve">quinhentos e noventa e cinco mil, </v>
          </cell>
          <cell r="D596" t="str">
            <v>quinhentos e noventa e cinco</v>
          </cell>
          <cell r="E596" t="str">
            <v>quinhentos e noventa e cinco centavos</v>
          </cell>
        </row>
        <row r="597">
          <cell r="A597">
            <v>596</v>
          </cell>
          <cell r="B597" t="str">
            <v xml:space="preserve">quinhentos e noventa e seis milhões, </v>
          </cell>
          <cell r="C597" t="str">
            <v xml:space="preserve">quinhentos e noventa e seis mil, </v>
          </cell>
          <cell r="D597" t="str">
            <v>quinhentos e noventa e seis</v>
          </cell>
          <cell r="E597" t="str">
            <v>quinhentos e noventa e seis centavos</v>
          </cell>
        </row>
        <row r="598">
          <cell r="A598">
            <v>597</v>
          </cell>
          <cell r="B598" t="str">
            <v xml:space="preserve">quinhentos e noventa e sete milhões, </v>
          </cell>
          <cell r="C598" t="str">
            <v xml:space="preserve">quinhentos e noventa e sete mil, </v>
          </cell>
          <cell r="D598" t="str">
            <v>quinhentos e noventa e sete</v>
          </cell>
          <cell r="E598" t="str">
            <v>quinhentos e noventa e sete centavos</v>
          </cell>
        </row>
        <row r="599">
          <cell r="A599">
            <v>598</v>
          </cell>
          <cell r="B599" t="str">
            <v xml:space="preserve">quinhentos e noventa e oito milhões, </v>
          </cell>
          <cell r="C599" t="str">
            <v xml:space="preserve">quinhentos e noventa e oito mil, </v>
          </cell>
          <cell r="D599" t="str">
            <v>quinhentos e noventa e oito</v>
          </cell>
          <cell r="E599" t="str">
            <v>quinhentos e noventa e oito centavos</v>
          </cell>
        </row>
        <row r="600">
          <cell r="A600">
            <v>599</v>
          </cell>
          <cell r="B600" t="str">
            <v xml:space="preserve">quinhentos e noventa e nove milhões, </v>
          </cell>
          <cell r="C600" t="str">
            <v xml:space="preserve">quinhentos e noventa e nove mil, </v>
          </cell>
          <cell r="D600" t="str">
            <v>quinhentos e noventa e nove</v>
          </cell>
          <cell r="E600" t="str">
            <v>quinhentos e noventa e nove centavos</v>
          </cell>
        </row>
        <row r="601">
          <cell r="A601">
            <v>600</v>
          </cell>
          <cell r="B601" t="str">
            <v xml:space="preserve">seiscentos milhões, </v>
          </cell>
          <cell r="C601" t="str">
            <v xml:space="preserve">seiscentos mil, </v>
          </cell>
          <cell r="D601" t="str">
            <v>seiscentos</v>
          </cell>
          <cell r="E601" t="str">
            <v>seiscentos centavos</v>
          </cell>
        </row>
        <row r="602">
          <cell r="A602">
            <v>601</v>
          </cell>
          <cell r="B602" t="str">
            <v xml:space="preserve">seiscentos e um milhões, </v>
          </cell>
          <cell r="C602" t="str">
            <v xml:space="preserve">seiscentos e um mil, </v>
          </cell>
          <cell r="D602" t="str">
            <v>seiscentos e um</v>
          </cell>
          <cell r="E602" t="str">
            <v>seiscentos e um centavos</v>
          </cell>
        </row>
        <row r="603">
          <cell r="A603">
            <v>602</v>
          </cell>
          <cell r="B603" t="str">
            <v xml:space="preserve">seiscentos e dois milhões, </v>
          </cell>
          <cell r="C603" t="str">
            <v xml:space="preserve">seiscentos e dois mil, </v>
          </cell>
          <cell r="D603" t="str">
            <v>seiscentos e dois</v>
          </cell>
          <cell r="E603" t="str">
            <v>seiscentos e dois centavos</v>
          </cell>
        </row>
        <row r="604">
          <cell r="A604">
            <v>603</v>
          </cell>
          <cell r="B604" t="str">
            <v xml:space="preserve">seiscentos e tres milhões, </v>
          </cell>
          <cell r="C604" t="str">
            <v xml:space="preserve">seiscentos e tres mil, </v>
          </cell>
          <cell r="D604" t="str">
            <v>seiscentos e tres</v>
          </cell>
          <cell r="E604" t="str">
            <v>seiscentos e tres centavos</v>
          </cell>
        </row>
        <row r="605">
          <cell r="A605">
            <v>604</v>
          </cell>
          <cell r="B605" t="str">
            <v xml:space="preserve">seiscentos e quatro milhões, </v>
          </cell>
          <cell r="C605" t="str">
            <v xml:space="preserve">seiscentos e quatro mil, </v>
          </cell>
          <cell r="D605" t="str">
            <v>seiscentos e quatro</v>
          </cell>
          <cell r="E605" t="str">
            <v>seiscentos e quatro centavos</v>
          </cell>
        </row>
        <row r="606">
          <cell r="A606">
            <v>605</v>
          </cell>
          <cell r="B606" t="str">
            <v xml:space="preserve">seiscentos e cinco milhões, </v>
          </cell>
          <cell r="C606" t="str">
            <v xml:space="preserve">seiscentos e cinco mil, </v>
          </cell>
          <cell r="D606" t="str">
            <v>seiscentos e cinco</v>
          </cell>
          <cell r="E606" t="str">
            <v>seiscentos e cinco centavos</v>
          </cell>
        </row>
        <row r="607">
          <cell r="A607">
            <v>606</v>
          </cell>
          <cell r="B607" t="str">
            <v xml:space="preserve">seiscentos e seis milhões, </v>
          </cell>
          <cell r="C607" t="str">
            <v xml:space="preserve">seiscentos e seis mil, </v>
          </cell>
          <cell r="D607" t="str">
            <v>seiscentos e seis</v>
          </cell>
          <cell r="E607" t="str">
            <v>seiscentos e seis centavos</v>
          </cell>
        </row>
        <row r="608">
          <cell r="A608">
            <v>607</v>
          </cell>
          <cell r="B608" t="str">
            <v xml:space="preserve">seiscentos e sete milhões, </v>
          </cell>
          <cell r="C608" t="str">
            <v xml:space="preserve">seiscentos e sete mil, </v>
          </cell>
          <cell r="D608" t="str">
            <v>seiscentos e sete</v>
          </cell>
          <cell r="E608" t="str">
            <v>seiscentos e sete centavos</v>
          </cell>
        </row>
        <row r="609">
          <cell r="A609">
            <v>608</v>
          </cell>
          <cell r="B609" t="str">
            <v xml:space="preserve">seiscentos e oito milhões, </v>
          </cell>
          <cell r="C609" t="str">
            <v xml:space="preserve">seiscentos e oito mil, </v>
          </cell>
          <cell r="D609" t="str">
            <v>seiscentos e oito</v>
          </cell>
          <cell r="E609" t="str">
            <v>seiscentos e oito centavos</v>
          </cell>
        </row>
        <row r="610">
          <cell r="A610">
            <v>609</v>
          </cell>
          <cell r="B610" t="str">
            <v xml:space="preserve">seiscentos e nove milhões, </v>
          </cell>
          <cell r="C610" t="str">
            <v xml:space="preserve">seiscentos e nove mil, </v>
          </cell>
          <cell r="D610" t="str">
            <v>seiscentos e nove</v>
          </cell>
          <cell r="E610" t="str">
            <v>seiscentos e nove centavos</v>
          </cell>
        </row>
        <row r="611">
          <cell r="A611">
            <v>610</v>
          </cell>
          <cell r="B611" t="str">
            <v xml:space="preserve">seiscentos e dez milhões, </v>
          </cell>
          <cell r="C611" t="str">
            <v xml:space="preserve">seiscentos e dez mil, </v>
          </cell>
          <cell r="D611" t="str">
            <v>seiscentos e dez</v>
          </cell>
          <cell r="E611" t="str">
            <v>seiscentos e dez centavos</v>
          </cell>
        </row>
        <row r="612">
          <cell r="A612">
            <v>611</v>
          </cell>
          <cell r="B612" t="str">
            <v xml:space="preserve">seiscentos e onze milhões, </v>
          </cell>
          <cell r="C612" t="str">
            <v xml:space="preserve">seiscentos e onze mil, </v>
          </cell>
          <cell r="D612" t="str">
            <v>seiscentos e onze</v>
          </cell>
          <cell r="E612" t="str">
            <v>seiscentos e onze centavos</v>
          </cell>
        </row>
        <row r="613">
          <cell r="A613">
            <v>612</v>
          </cell>
          <cell r="B613" t="str">
            <v xml:space="preserve">seiscentos e doze milhões, </v>
          </cell>
          <cell r="C613" t="str">
            <v xml:space="preserve">seiscentos e doze mil, </v>
          </cell>
          <cell r="D613" t="str">
            <v>seiscentos e doze</v>
          </cell>
          <cell r="E613" t="str">
            <v>seiscentos e doze centavos</v>
          </cell>
        </row>
        <row r="614">
          <cell r="A614">
            <v>613</v>
          </cell>
          <cell r="B614" t="str">
            <v xml:space="preserve">seiscentos e treze milhões, </v>
          </cell>
          <cell r="C614" t="str">
            <v xml:space="preserve">seiscentos e treze mil, </v>
          </cell>
          <cell r="D614" t="str">
            <v>seiscentos e treze</v>
          </cell>
          <cell r="E614" t="str">
            <v>seiscentos e treze centavos</v>
          </cell>
        </row>
        <row r="615">
          <cell r="A615">
            <v>614</v>
          </cell>
          <cell r="B615" t="str">
            <v xml:space="preserve">seiscentos e quatorze milhões, </v>
          </cell>
          <cell r="C615" t="str">
            <v xml:space="preserve">seiscentos e quatorze mil, </v>
          </cell>
          <cell r="D615" t="str">
            <v>seiscentos e quatorze</v>
          </cell>
          <cell r="E615" t="str">
            <v>seiscentos e quatorze centavos</v>
          </cell>
        </row>
        <row r="616">
          <cell r="A616">
            <v>615</v>
          </cell>
          <cell r="B616" t="str">
            <v xml:space="preserve">seiscentos e quinze milhões, </v>
          </cell>
          <cell r="C616" t="str">
            <v xml:space="preserve">seiscentos e quinze mil, </v>
          </cell>
          <cell r="D616" t="str">
            <v>seiscentos e quinze</v>
          </cell>
          <cell r="E616" t="str">
            <v>seiscentos e quinze centavos</v>
          </cell>
        </row>
        <row r="617">
          <cell r="A617">
            <v>616</v>
          </cell>
          <cell r="B617" t="str">
            <v xml:space="preserve">seiscentos e dezesseis milhões, </v>
          </cell>
          <cell r="C617" t="str">
            <v xml:space="preserve">seiscentos e dezesseis mil, </v>
          </cell>
          <cell r="D617" t="str">
            <v>seiscentos e dezesseis</v>
          </cell>
          <cell r="E617" t="str">
            <v>seiscentos e dezesseis centavos</v>
          </cell>
        </row>
        <row r="618">
          <cell r="A618">
            <v>617</v>
          </cell>
          <cell r="B618" t="str">
            <v xml:space="preserve">seiscentos e dezessete milhões, </v>
          </cell>
          <cell r="C618" t="str">
            <v xml:space="preserve">seiscentos e dezessete mil, </v>
          </cell>
          <cell r="D618" t="str">
            <v>seiscentos e dezessete</v>
          </cell>
          <cell r="E618" t="str">
            <v>seiscentos e dezessete centavos</v>
          </cell>
        </row>
        <row r="619">
          <cell r="A619">
            <v>618</v>
          </cell>
          <cell r="B619" t="str">
            <v xml:space="preserve">seiscentos e dezoito milhões, </v>
          </cell>
          <cell r="C619" t="str">
            <v xml:space="preserve">seiscentos e dezoito mil, </v>
          </cell>
          <cell r="D619" t="str">
            <v>seiscentos e dezoito</v>
          </cell>
          <cell r="E619" t="str">
            <v>seiscentos e dezoito centavos</v>
          </cell>
        </row>
        <row r="620">
          <cell r="A620">
            <v>619</v>
          </cell>
          <cell r="B620" t="str">
            <v xml:space="preserve">seiscentos e dezenove milhões, </v>
          </cell>
          <cell r="C620" t="str">
            <v xml:space="preserve">seiscentos e dezenove mil, </v>
          </cell>
          <cell r="D620" t="str">
            <v>seiscentos e dezenove</v>
          </cell>
          <cell r="E620" t="str">
            <v>seiscentos e dezenove centavos</v>
          </cell>
        </row>
        <row r="621">
          <cell r="A621">
            <v>620</v>
          </cell>
          <cell r="B621" t="str">
            <v xml:space="preserve">seiscentos e vinte milhões, </v>
          </cell>
          <cell r="C621" t="str">
            <v xml:space="preserve">seiscentos e vinte mil, </v>
          </cell>
          <cell r="D621" t="str">
            <v>seiscentos e vinte</v>
          </cell>
          <cell r="E621" t="str">
            <v>seiscentos e vinte centavos</v>
          </cell>
        </row>
        <row r="622">
          <cell r="A622">
            <v>621</v>
          </cell>
          <cell r="B622" t="str">
            <v xml:space="preserve">seiscentos e vinte e um milhões, </v>
          </cell>
          <cell r="C622" t="str">
            <v xml:space="preserve">seiscentos e vinte e um mil, </v>
          </cell>
          <cell r="D622" t="str">
            <v>seiscentos e vinte e um</v>
          </cell>
          <cell r="E622" t="str">
            <v>seiscentos e vinte e um centavos</v>
          </cell>
        </row>
        <row r="623">
          <cell r="A623">
            <v>622</v>
          </cell>
          <cell r="B623" t="str">
            <v xml:space="preserve">seiscentos e vinte e dois milhões, </v>
          </cell>
          <cell r="C623" t="str">
            <v xml:space="preserve">seiscentos e vinte e dois mil, </v>
          </cell>
          <cell r="D623" t="str">
            <v>seiscentos e vinte e dois</v>
          </cell>
          <cell r="E623" t="str">
            <v>seiscentos e vinte e dois centavos</v>
          </cell>
        </row>
        <row r="624">
          <cell r="A624">
            <v>623</v>
          </cell>
          <cell r="B624" t="str">
            <v xml:space="preserve">seiscentos e vinte e tres milhões, </v>
          </cell>
          <cell r="C624" t="str">
            <v xml:space="preserve">seiscentos e vinte e tres mil, </v>
          </cell>
          <cell r="D624" t="str">
            <v>seiscentos e vinte e tres</v>
          </cell>
          <cell r="E624" t="str">
            <v>seiscentos e vinte e tres centavos</v>
          </cell>
        </row>
        <row r="625">
          <cell r="A625">
            <v>624</v>
          </cell>
          <cell r="B625" t="str">
            <v xml:space="preserve">seiscentos e vinte e quatro milhões, </v>
          </cell>
          <cell r="C625" t="str">
            <v xml:space="preserve">seiscentos e vinte e quatro mil, </v>
          </cell>
          <cell r="D625" t="str">
            <v>seiscentos e vinte e quatro</v>
          </cell>
          <cell r="E625" t="str">
            <v>seiscentos e vinte e quatro centavos</v>
          </cell>
        </row>
        <row r="626">
          <cell r="A626">
            <v>625</v>
          </cell>
          <cell r="B626" t="str">
            <v xml:space="preserve">seiscentos e vinte e cinco milhões, </v>
          </cell>
          <cell r="C626" t="str">
            <v xml:space="preserve">seiscentos e vinte e cinco mil, </v>
          </cell>
          <cell r="D626" t="str">
            <v>seiscentos e vinte e cinco</v>
          </cell>
          <cell r="E626" t="str">
            <v>seiscentos e vinte e cinco centavos</v>
          </cell>
        </row>
        <row r="627">
          <cell r="A627">
            <v>626</v>
          </cell>
          <cell r="B627" t="str">
            <v xml:space="preserve">seiscentos e vinte e seis milhões, </v>
          </cell>
          <cell r="C627" t="str">
            <v xml:space="preserve">seiscentos e vinte e seis mil, </v>
          </cell>
          <cell r="D627" t="str">
            <v>seiscentos e vinte e seis</v>
          </cell>
          <cell r="E627" t="str">
            <v>seiscentos e vinte e seis centavos</v>
          </cell>
        </row>
        <row r="628">
          <cell r="A628">
            <v>627</v>
          </cell>
          <cell r="B628" t="str">
            <v xml:space="preserve">seiscentos e vinte e sete milhões, </v>
          </cell>
          <cell r="C628" t="str">
            <v xml:space="preserve">seiscentos e vinte e sete mil, </v>
          </cell>
          <cell r="D628" t="str">
            <v>seiscentos e vinte e sete</v>
          </cell>
          <cell r="E628" t="str">
            <v>seiscentos e vinte e sete centavos</v>
          </cell>
        </row>
        <row r="629">
          <cell r="A629">
            <v>628</v>
          </cell>
          <cell r="B629" t="str">
            <v xml:space="preserve">seiscentos e vinte e oito milhões, </v>
          </cell>
          <cell r="C629" t="str">
            <v xml:space="preserve">seiscentos e vinte e oito mil, </v>
          </cell>
          <cell r="D629" t="str">
            <v>seiscentos e vinte e oito</v>
          </cell>
          <cell r="E629" t="str">
            <v>seiscentos e vinte e oito centavos</v>
          </cell>
        </row>
        <row r="630">
          <cell r="A630">
            <v>629</v>
          </cell>
          <cell r="B630" t="str">
            <v xml:space="preserve">seiscentos e vinte e nove milhões, </v>
          </cell>
          <cell r="C630" t="str">
            <v xml:space="preserve">seiscentos e vinte e nove mil, </v>
          </cell>
          <cell r="D630" t="str">
            <v>seiscentos e vinte e nove</v>
          </cell>
          <cell r="E630" t="str">
            <v>seiscentos e vinte e nove centavos</v>
          </cell>
        </row>
        <row r="631">
          <cell r="A631">
            <v>630</v>
          </cell>
          <cell r="B631" t="str">
            <v xml:space="preserve">seiscentos e trinta milhões, </v>
          </cell>
          <cell r="C631" t="str">
            <v xml:space="preserve">seiscentos e trinta mil, </v>
          </cell>
          <cell r="D631" t="str">
            <v>seiscentos e trinta</v>
          </cell>
          <cell r="E631" t="str">
            <v>seiscentos e trinta centavos</v>
          </cell>
        </row>
        <row r="632">
          <cell r="A632">
            <v>631</v>
          </cell>
          <cell r="B632" t="str">
            <v xml:space="preserve">seiscentos e trinta e um milhões, </v>
          </cell>
          <cell r="C632" t="str">
            <v xml:space="preserve">seiscentos e trinta e um mil, </v>
          </cell>
          <cell r="D632" t="str">
            <v>seiscentos e trinta e um</v>
          </cell>
          <cell r="E632" t="str">
            <v>seiscentos e trinta e um centavos</v>
          </cell>
        </row>
        <row r="633">
          <cell r="A633">
            <v>632</v>
          </cell>
          <cell r="B633" t="str">
            <v xml:space="preserve">seiscentos e trinta e dois milhões, </v>
          </cell>
          <cell r="C633" t="str">
            <v xml:space="preserve">seiscentos e trinta e dois mil, </v>
          </cell>
          <cell r="D633" t="str">
            <v>seiscentos e trinta e dois</v>
          </cell>
          <cell r="E633" t="str">
            <v>seiscentos e trinta e dois centavos</v>
          </cell>
        </row>
        <row r="634">
          <cell r="A634">
            <v>633</v>
          </cell>
          <cell r="B634" t="str">
            <v xml:space="preserve">seiscentos e trinta e tres milhões, </v>
          </cell>
          <cell r="C634" t="str">
            <v xml:space="preserve">seiscentos e trinta e tres mil, </v>
          </cell>
          <cell r="D634" t="str">
            <v>seiscentos e trinta e tres</v>
          </cell>
          <cell r="E634" t="str">
            <v>seiscentos e trinta e tres centavos</v>
          </cell>
        </row>
        <row r="635">
          <cell r="A635">
            <v>634</v>
          </cell>
          <cell r="B635" t="str">
            <v xml:space="preserve">seiscentos e trinta e quatro milhões, </v>
          </cell>
          <cell r="C635" t="str">
            <v xml:space="preserve">seiscentos e trinta e quatro mil, </v>
          </cell>
          <cell r="D635" t="str">
            <v>seiscentos e trinta e quatro</v>
          </cell>
          <cell r="E635" t="str">
            <v>seiscentos e trinta e quatro centavos</v>
          </cell>
        </row>
        <row r="636">
          <cell r="A636">
            <v>635</v>
          </cell>
          <cell r="B636" t="str">
            <v xml:space="preserve">seiscentos e trinta e cinco milhões, </v>
          </cell>
          <cell r="C636" t="str">
            <v xml:space="preserve">seiscentos e trinta e cinco mil, </v>
          </cell>
          <cell r="D636" t="str">
            <v>seiscentos e trinta e cinco</v>
          </cell>
          <cell r="E636" t="str">
            <v>seiscentos e trinta e cinco centavos</v>
          </cell>
        </row>
        <row r="637">
          <cell r="A637">
            <v>636</v>
          </cell>
          <cell r="B637" t="str">
            <v xml:space="preserve">seiscentos e trinta e seis milhões, </v>
          </cell>
          <cell r="C637" t="str">
            <v xml:space="preserve">seiscentos e trinta e seis mil, </v>
          </cell>
          <cell r="D637" t="str">
            <v>seiscentos e trinta e seis</v>
          </cell>
          <cell r="E637" t="str">
            <v>seiscentos e trinta e seis centavos</v>
          </cell>
        </row>
        <row r="638">
          <cell r="A638">
            <v>637</v>
          </cell>
          <cell r="B638" t="str">
            <v xml:space="preserve">seiscentos e trinta e sete milhões, </v>
          </cell>
          <cell r="C638" t="str">
            <v xml:space="preserve">seiscentos e trinta e sete mil, </v>
          </cell>
          <cell r="D638" t="str">
            <v>seiscentos e trinta e sete</v>
          </cell>
          <cell r="E638" t="str">
            <v>seiscentos e trinta e sete centavos</v>
          </cell>
        </row>
        <row r="639">
          <cell r="A639">
            <v>638</v>
          </cell>
          <cell r="B639" t="str">
            <v xml:space="preserve">seiscentos e trinta e oito milhões, </v>
          </cell>
          <cell r="C639" t="str">
            <v xml:space="preserve">seiscentos e trinta e oito mil, </v>
          </cell>
          <cell r="D639" t="str">
            <v>seiscentos e trinta e oito</v>
          </cell>
          <cell r="E639" t="str">
            <v>seiscentos e trinta e oito centavos</v>
          </cell>
        </row>
        <row r="640">
          <cell r="A640">
            <v>639</v>
          </cell>
          <cell r="B640" t="str">
            <v xml:space="preserve">seiscentos e trinta e nove milhões, </v>
          </cell>
          <cell r="C640" t="str">
            <v xml:space="preserve">seiscentos e trinta e nove mil, </v>
          </cell>
          <cell r="D640" t="str">
            <v>seiscentos e trinta e nove</v>
          </cell>
          <cell r="E640" t="str">
            <v>seiscentos e trinta e nove centavos</v>
          </cell>
        </row>
        <row r="641">
          <cell r="A641">
            <v>640</v>
          </cell>
          <cell r="B641" t="str">
            <v xml:space="preserve">seiscentos e quarenta milhões, </v>
          </cell>
          <cell r="C641" t="str">
            <v xml:space="preserve">seiscentos e quarenta mil, </v>
          </cell>
          <cell r="D641" t="str">
            <v>seiscentos e quarenta</v>
          </cell>
          <cell r="E641" t="str">
            <v>seiscentos e quarenta centavos</v>
          </cell>
        </row>
        <row r="642">
          <cell r="A642">
            <v>641</v>
          </cell>
          <cell r="B642" t="str">
            <v xml:space="preserve">seiscentos e quarenta e um milhões, </v>
          </cell>
          <cell r="C642" t="str">
            <v xml:space="preserve">seiscentos e quarenta e um mil, </v>
          </cell>
          <cell r="D642" t="str">
            <v>seiscentos e quarenta e um</v>
          </cell>
          <cell r="E642" t="str">
            <v>seiscentos e quarenta e um centavos</v>
          </cell>
        </row>
        <row r="643">
          <cell r="A643">
            <v>642</v>
          </cell>
          <cell r="B643" t="str">
            <v xml:space="preserve">seiscentos e quarenta e dois milhões, </v>
          </cell>
          <cell r="C643" t="str">
            <v xml:space="preserve">seiscentos e quarenta e dois mil, </v>
          </cell>
          <cell r="D643" t="str">
            <v>seiscentos e quarenta e dois</v>
          </cell>
          <cell r="E643" t="str">
            <v>seiscentos e quarenta e dois centavos</v>
          </cell>
        </row>
        <row r="644">
          <cell r="A644">
            <v>643</v>
          </cell>
          <cell r="B644" t="str">
            <v xml:space="preserve">seiscentos e quarenta e tres milhões, </v>
          </cell>
          <cell r="C644" t="str">
            <v xml:space="preserve">seiscentos e quarenta e tres mil, </v>
          </cell>
          <cell r="D644" t="str">
            <v>seiscentos e quarenta e tres</v>
          </cell>
          <cell r="E644" t="str">
            <v>seiscentos e quarenta e tres centavos</v>
          </cell>
        </row>
        <row r="645">
          <cell r="A645">
            <v>644</v>
          </cell>
          <cell r="B645" t="str">
            <v xml:space="preserve">seiscentos e quarenta e quatro milhões, </v>
          </cell>
          <cell r="C645" t="str">
            <v xml:space="preserve">seiscentos e quarenta e quatro mil, </v>
          </cell>
          <cell r="D645" t="str">
            <v>seiscentos e quarenta e quatro</v>
          </cell>
          <cell r="E645" t="str">
            <v>seiscentos e quarenta e quatro centavos</v>
          </cell>
        </row>
        <row r="646">
          <cell r="A646">
            <v>645</v>
          </cell>
          <cell r="B646" t="str">
            <v xml:space="preserve">seiscentos e quarenta e cinco milhões, </v>
          </cell>
          <cell r="C646" t="str">
            <v xml:space="preserve">seiscentos e quarenta e cinco mil, </v>
          </cell>
          <cell r="D646" t="str">
            <v>seiscentos e quarenta e cinco</v>
          </cell>
          <cell r="E646" t="str">
            <v>seiscentos e quarenta e cinco centavos</v>
          </cell>
        </row>
        <row r="647">
          <cell r="A647">
            <v>646</v>
          </cell>
          <cell r="B647" t="str">
            <v xml:space="preserve">seiscentos e quarenta e seis milhões, </v>
          </cell>
          <cell r="C647" t="str">
            <v xml:space="preserve">seiscentos e quarenta e seis mil, </v>
          </cell>
          <cell r="D647" t="str">
            <v>seiscentos e quarenta e seis</v>
          </cell>
          <cell r="E647" t="str">
            <v>seiscentos e quarenta e seis centavos</v>
          </cell>
        </row>
        <row r="648">
          <cell r="A648">
            <v>647</v>
          </cell>
          <cell r="B648" t="str">
            <v xml:space="preserve">seiscentos e quarenta e sete milhões, </v>
          </cell>
          <cell r="C648" t="str">
            <v xml:space="preserve">seiscentos e quarenta e sete mil, </v>
          </cell>
          <cell r="D648" t="str">
            <v>seiscentos e quarenta e sete</v>
          </cell>
          <cell r="E648" t="str">
            <v>seiscentos e quarenta e sete centavos</v>
          </cell>
        </row>
        <row r="649">
          <cell r="A649">
            <v>648</v>
          </cell>
          <cell r="B649" t="str">
            <v xml:space="preserve">seiscentos e quarenta e oito milhões, </v>
          </cell>
          <cell r="C649" t="str">
            <v xml:space="preserve">seiscentos e quarenta e oito mil, </v>
          </cell>
          <cell r="D649" t="str">
            <v>seiscentos e quarenta e oito</v>
          </cell>
          <cell r="E649" t="str">
            <v>seiscentos e quarenta e oito centavos</v>
          </cell>
        </row>
        <row r="650">
          <cell r="A650">
            <v>649</v>
          </cell>
          <cell r="B650" t="str">
            <v xml:space="preserve">seiscentos e quarenta e nove milhões, </v>
          </cell>
          <cell r="C650" t="str">
            <v xml:space="preserve">seiscentos e quarenta e nove mil, </v>
          </cell>
          <cell r="D650" t="str">
            <v>seiscentos e quarenta e nove</v>
          </cell>
          <cell r="E650" t="str">
            <v>seiscentos e quarenta e nove centavos</v>
          </cell>
        </row>
        <row r="651">
          <cell r="A651">
            <v>650</v>
          </cell>
          <cell r="B651" t="str">
            <v xml:space="preserve">seiscentos e cinquenta milhões, </v>
          </cell>
          <cell r="C651" t="str">
            <v xml:space="preserve">seiscentos e cinquenta mil, </v>
          </cell>
          <cell r="D651" t="str">
            <v>seiscentos e cinquenta</v>
          </cell>
          <cell r="E651" t="str">
            <v>seiscentos e cinquenta centavos</v>
          </cell>
        </row>
        <row r="652">
          <cell r="A652">
            <v>651</v>
          </cell>
          <cell r="B652" t="str">
            <v xml:space="preserve">seiscentos e cinquenta e um milhões, </v>
          </cell>
          <cell r="C652" t="str">
            <v xml:space="preserve">seiscentos e cinquenta e um mil, </v>
          </cell>
          <cell r="D652" t="str">
            <v>seiscentos e cinquenta e um</v>
          </cell>
          <cell r="E652" t="str">
            <v>seiscentos e cinquenta e um centavos</v>
          </cell>
        </row>
        <row r="653">
          <cell r="A653">
            <v>652</v>
          </cell>
          <cell r="B653" t="str">
            <v xml:space="preserve">seiscentos e cinquenta e dois milhões, </v>
          </cell>
          <cell r="C653" t="str">
            <v xml:space="preserve">seiscentos e cinquenta e dois mil, </v>
          </cell>
          <cell r="D653" t="str">
            <v>seiscentos e cinquenta e dois</v>
          </cell>
          <cell r="E653" t="str">
            <v>seiscentos e cinquenta e dois centavos</v>
          </cell>
        </row>
        <row r="654">
          <cell r="A654">
            <v>653</v>
          </cell>
          <cell r="B654" t="str">
            <v xml:space="preserve">seiscentos e cinquenta e tres milhões, </v>
          </cell>
          <cell r="C654" t="str">
            <v xml:space="preserve">seiscentos e cinquenta e tres mil, </v>
          </cell>
          <cell r="D654" t="str">
            <v>seiscentos e cinquenta e tres</v>
          </cell>
          <cell r="E654" t="str">
            <v>seiscentos e cinquenta e tres centavos</v>
          </cell>
        </row>
        <row r="655">
          <cell r="A655">
            <v>654</v>
          </cell>
          <cell r="B655" t="str">
            <v xml:space="preserve">seiscentos e cinquenta e quatro milhões, </v>
          </cell>
          <cell r="C655" t="str">
            <v xml:space="preserve">seiscentos e cinquenta e quatro mil, </v>
          </cell>
          <cell r="D655" t="str">
            <v>seiscentos e cinquenta e quatro</v>
          </cell>
          <cell r="E655" t="str">
            <v>seiscentos e cinquenta e quatro centavos</v>
          </cell>
        </row>
        <row r="656">
          <cell r="A656">
            <v>655</v>
          </cell>
          <cell r="B656" t="str">
            <v xml:space="preserve">seiscentos e cinquenta e cinco milhões, </v>
          </cell>
          <cell r="C656" t="str">
            <v xml:space="preserve">seiscentos e cinquenta e cinco mil, </v>
          </cell>
          <cell r="D656" t="str">
            <v>seiscentos e cinquenta e cinco</v>
          </cell>
          <cell r="E656" t="str">
            <v>seiscentos e cinquenta e cinco centavos</v>
          </cell>
        </row>
        <row r="657">
          <cell r="A657">
            <v>656</v>
          </cell>
          <cell r="B657" t="str">
            <v xml:space="preserve">seiscentos e cinquenta e seis milhões, </v>
          </cell>
          <cell r="C657" t="str">
            <v xml:space="preserve">seiscentos e cinquenta e seis mil, </v>
          </cell>
          <cell r="D657" t="str">
            <v>seiscentos e cinquenta e seis</v>
          </cell>
          <cell r="E657" t="str">
            <v>seiscentos e cinquenta e seis centavos</v>
          </cell>
        </row>
        <row r="658">
          <cell r="A658">
            <v>657</v>
          </cell>
          <cell r="B658" t="str">
            <v xml:space="preserve">seiscentos e cinquenta e sete milhões, </v>
          </cell>
          <cell r="C658" t="str">
            <v xml:space="preserve">seiscentos e cinquenta e sete mil, </v>
          </cell>
          <cell r="D658" t="str">
            <v>seiscentos e cinquenta e sete</v>
          </cell>
          <cell r="E658" t="str">
            <v>seiscentos e cinquenta e sete centavos</v>
          </cell>
        </row>
        <row r="659">
          <cell r="A659">
            <v>658</v>
          </cell>
          <cell r="B659" t="str">
            <v xml:space="preserve">seiscentos e cinquenta e oito milhões, </v>
          </cell>
          <cell r="C659" t="str">
            <v xml:space="preserve">seiscentos e cinquenta e oito mil, </v>
          </cell>
          <cell r="D659" t="str">
            <v>seiscentos e cinquenta e oito</v>
          </cell>
          <cell r="E659" t="str">
            <v>seiscentos e cinquenta e oito centavos</v>
          </cell>
        </row>
        <row r="660">
          <cell r="A660">
            <v>659</v>
          </cell>
          <cell r="B660" t="str">
            <v xml:space="preserve">seiscentos e cinquenta e nove milhões, </v>
          </cell>
          <cell r="C660" t="str">
            <v xml:space="preserve">seiscentos e cinquenta e nove mil, </v>
          </cell>
          <cell r="D660" t="str">
            <v>seiscentos e cinquenta e nove</v>
          </cell>
          <cell r="E660" t="str">
            <v>seiscentos e cinquenta e nove centavos</v>
          </cell>
        </row>
        <row r="661">
          <cell r="A661">
            <v>660</v>
          </cell>
          <cell r="B661" t="str">
            <v xml:space="preserve">seiscentos e sessenta milhões, </v>
          </cell>
          <cell r="C661" t="str">
            <v xml:space="preserve">seiscentos e sessenta mil, </v>
          </cell>
          <cell r="D661" t="str">
            <v>seiscentos e sessenta</v>
          </cell>
          <cell r="E661" t="str">
            <v>seiscentos e sessenta centavos</v>
          </cell>
        </row>
        <row r="662">
          <cell r="A662">
            <v>661</v>
          </cell>
          <cell r="B662" t="str">
            <v xml:space="preserve">seiscentos e sessenta e um milhões, </v>
          </cell>
          <cell r="C662" t="str">
            <v xml:space="preserve">seiscentos e sessenta e um mil, </v>
          </cell>
          <cell r="D662" t="str">
            <v>seiscentos e sessenta e um</v>
          </cell>
          <cell r="E662" t="str">
            <v>seiscentos e sessenta e um centavos</v>
          </cell>
        </row>
        <row r="663">
          <cell r="A663">
            <v>662</v>
          </cell>
          <cell r="B663" t="str">
            <v xml:space="preserve">seiscentos e sessenta e dois milhões, </v>
          </cell>
          <cell r="C663" t="str">
            <v xml:space="preserve">seiscentos e sessenta e dois mil, </v>
          </cell>
          <cell r="D663" t="str">
            <v>seiscentos e sessenta e dois</v>
          </cell>
          <cell r="E663" t="str">
            <v>seiscentos e sessenta e dois centavos</v>
          </cell>
        </row>
        <row r="664">
          <cell r="A664">
            <v>663</v>
          </cell>
          <cell r="B664" t="str">
            <v xml:space="preserve">seiscentos e sessenta e tres milhões, </v>
          </cell>
          <cell r="C664" t="str">
            <v xml:space="preserve">seiscentos e sessenta e tres mil, </v>
          </cell>
          <cell r="D664" t="str">
            <v>seiscentos e sessenta e tres</v>
          </cell>
          <cell r="E664" t="str">
            <v>seiscentos e sessenta e tres centavos</v>
          </cell>
        </row>
        <row r="665">
          <cell r="A665">
            <v>664</v>
          </cell>
          <cell r="B665" t="str">
            <v xml:space="preserve">seiscentos e sessenta e quatro milhões, </v>
          </cell>
          <cell r="C665" t="str">
            <v xml:space="preserve">seiscentos e sessenta e quatro mil, </v>
          </cell>
          <cell r="D665" t="str">
            <v>seiscentos e sessenta e quatro</v>
          </cell>
          <cell r="E665" t="str">
            <v>seiscentos e sessenta e quatro centavos</v>
          </cell>
        </row>
        <row r="666">
          <cell r="A666">
            <v>665</v>
          </cell>
          <cell r="B666" t="str">
            <v xml:space="preserve">seiscentos e sessenta e cinco milhões, </v>
          </cell>
          <cell r="C666" t="str">
            <v xml:space="preserve">seiscentos e sessenta e cinco mil, </v>
          </cell>
          <cell r="D666" t="str">
            <v>seiscentos e sessenta e cinco</v>
          </cell>
          <cell r="E666" t="str">
            <v>seiscentos e sessenta e cinco centavos</v>
          </cell>
        </row>
        <row r="667">
          <cell r="A667">
            <v>666</v>
          </cell>
          <cell r="B667" t="str">
            <v xml:space="preserve">seiscentos e sessenta e seis milhões, </v>
          </cell>
          <cell r="C667" t="str">
            <v xml:space="preserve">seiscentos e sessenta e seis mil, </v>
          </cell>
          <cell r="D667" t="str">
            <v>seiscentos e sessenta e seis</v>
          </cell>
          <cell r="E667" t="str">
            <v>seiscentos e sessenta e seis centavos</v>
          </cell>
        </row>
        <row r="668">
          <cell r="A668">
            <v>667</v>
          </cell>
          <cell r="B668" t="str">
            <v xml:space="preserve">seiscentos e sessenta e sete milhões, </v>
          </cell>
          <cell r="C668" t="str">
            <v xml:space="preserve">seiscentos e sessenta e sete mil, </v>
          </cell>
          <cell r="D668" t="str">
            <v>seiscentos e sessenta e sete</v>
          </cell>
          <cell r="E668" t="str">
            <v>seiscentos e sessenta e sete centavos</v>
          </cell>
        </row>
        <row r="669">
          <cell r="A669">
            <v>668</v>
          </cell>
          <cell r="B669" t="str">
            <v xml:space="preserve">seiscentos e sessenta e oito milhões, </v>
          </cell>
          <cell r="C669" t="str">
            <v xml:space="preserve">seiscentos e sessenta e oito mil, </v>
          </cell>
          <cell r="D669" t="str">
            <v>seiscentos e sessenta e oito</v>
          </cell>
          <cell r="E669" t="str">
            <v>seiscentos e sessenta e oito centavos</v>
          </cell>
        </row>
        <row r="670">
          <cell r="A670">
            <v>669</v>
          </cell>
          <cell r="B670" t="str">
            <v xml:space="preserve">seiscentos e sessenta e nove milhões, </v>
          </cell>
          <cell r="C670" t="str">
            <v xml:space="preserve">seiscentos e sessenta e nove mil, </v>
          </cell>
          <cell r="D670" t="str">
            <v>seiscentos e sessenta e nove</v>
          </cell>
          <cell r="E670" t="str">
            <v>seiscentos e sessenta e nove centavos</v>
          </cell>
        </row>
        <row r="671">
          <cell r="A671">
            <v>670</v>
          </cell>
          <cell r="B671" t="str">
            <v xml:space="preserve">seiscentos e setenta milhões, </v>
          </cell>
          <cell r="C671" t="str">
            <v xml:space="preserve">seiscentos e setenta mil, </v>
          </cell>
          <cell r="D671" t="str">
            <v>seiscentos e setenta</v>
          </cell>
          <cell r="E671" t="str">
            <v>seiscentos e setenta centavos</v>
          </cell>
        </row>
        <row r="672">
          <cell r="A672">
            <v>671</v>
          </cell>
          <cell r="B672" t="str">
            <v xml:space="preserve">seiscentos e setenta e um milhões, </v>
          </cell>
          <cell r="C672" t="str">
            <v xml:space="preserve">seiscentos e setenta e um mil, </v>
          </cell>
          <cell r="D672" t="str">
            <v>seiscentos e setenta e um</v>
          </cell>
          <cell r="E672" t="str">
            <v>seiscentos e setenta e um centavos</v>
          </cell>
        </row>
        <row r="673">
          <cell r="A673">
            <v>672</v>
          </cell>
          <cell r="B673" t="str">
            <v xml:space="preserve">seiscentos e setenta e dois milhões, </v>
          </cell>
          <cell r="C673" t="str">
            <v xml:space="preserve">seiscentos e setenta e dois mil, </v>
          </cell>
          <cell r="D673" t="str">
            <v>seiscentos e setenta e dois</v>
          </cell>
          <cell r="E673" t="str">
            <v>seiscentos e setenta e dois centavos</v>
          </cell>
        </row>
        <row r="674">
          <cell r="A674">
            <v>673</v>
          </cell>
          <cell r="B674" t="str">
            <v xml:space="preserve">seiscentos e setenta e tres milhões, </v>
          </cell>
          <cell r="C674" t="str">
            <v xml:space="preserve">seiscentos e setenta e tres mil, </v>
          </cell>
          <cell r="D674" t="str">
            <v>seiscentos e setenta e tres</v>
          </cell>
          <cell r="E674" t="str">
            <v>seiscentos e setenta e tres centavos</v>
          </cell>
        </row>
        <row r="675">
          <cell r="A675">
            <v>674</v>
          </cell>
          <cell r="B675" t="str">
            <v xml:space="preserve">seiscentos e setenta e quatro milhões, </v>
          </cell>
          <cell r="C675" t="str">
            <v xml:space="preserve">seiscentos e setenta e quatro mil, </v>
          </cell>
          <cell r="D675" t="str">
            <v>seiscentos e setenta e quatro</v>
          </cell>
          <cell r="E675" t="str">
            <v>seiscentos e setenta e quatro centavos</v>
          </cell>
        </row>
        <row r="676">
          <cell r="A676">
            <v>675</v>
          </cell>
          <cell r="B676" t="str">
            <v xml:space="preserve">seiscentos e setenta e cinco milhões, </v>
          </cell>
          <cell r="C676" t="str">
            <v xml:space="preserve">seiscentos e setenta e cinco mil, </v>
          </cell>
          <cell r="D676" t="str">
            <v>seiscentos e setenta e cinco</v>
          </cell>
          <cell r="E676" t="str">
            <v>seiscentos e setenta e cinco centavos</v>
          </cell>
        </row>
        <row r="677">
          <cell r="A677">
            <v>676</v>
          </cell>
          <cell r="B677" t="str">
            <v xml:space="preserve">seiscentos e setenta e seis milhões, </v>
          </cell>
          <cell r="C677" t="str">
            <v xml:space="preserve">seiscentos e setenta e seis mil, </v>
          </cell>
          <cell r="D677" t="str">
            <v>seiscentos e setenta e seis</v>
          </cell>
          <cell r="E677" t="str">
            <v>seiscentos e setenta e seis centavos</v>
          </cell>
        </row>
        <row r="678">
          <cell r="A678">
            <v>677</v>
          </cell>
          <cell r="B678" t="str">
            <v xml:space="preserve">seiscentos e setenta e sete milhões, </v>
          </cell>
          <cell r="C678" t="str">
            <v xml:space="preserve">seiscentos e setenta e sete mil, </v>
          </cell>
          <cell r="D678" t="str">
            <v>seiscentos e setenta e sete</v>
          </cell>
          <cell r="E678" t="str">
            <v>seiscentos e setenta e sete centavos</v>
          </cell>
        </row>
        <row r="679">
          <cell r="A679">
            <v>678</v>
          </cell>
          <cell r="B679" t="str">
            <v xml:space="preserve">seiscentos e setenta e oito milhões, </v>
          </cell>
          <cell r="C679" t="str">
            <v xml:space="preserve">seiscentos e setenta e oito mil, </v>
          </cell>
          <cell r="D679" t="str">
            <v>seiscentos e setenta e oito</v>
          </cell>
          <cell r="E679" t="str">
            <v>seiscentos e setenta e oito centavos</v>
          </cell>
        </row>
        <row r="680">
          <cell r="A680">
            <v>679</v>
          </cell>
          <cell r="B680" t="str">
            <v xml:space="preserve">seiscentos e setenta e nove milhões, </v>
          </cell>
          <cell r="C680" t="str">
            <v xml:space="preserve">seiscentos e setenta e nove mil, </v>
          </cell>
          <cell r="D680" t="str">
            <v>seiscentos e setenta e nove</v>
          </cell>
          <cell r="E680" t="str">
            <v>seiscentos e setenta e nove centavos</v>
          </cell>
        </row>
        <row r="681">
          <cell r="A681">
            <v>680</v>
          </cell>
          <cell r="B681" t="str">
            <v xml:space="preserve">seiscentos e oitenta milhões, </v>
          </cell>
          <cell r="C681" t="str">
            <v xml:space="preserve">seiscentos e oitenta mil, </v>
          </cell>
          <cell r="D681" t="str">
            <v>seiscentos e oitenta</v>
          </cell>
          <cell r="E681" t="str">
            <v>seiscentos e oitenta centavos</v>
          </cell>
        </row>
        <row r="682">
          <cell r="A682">
            <v>681</v>
          </cell>
          <cell r="B682" t="str">
            <v xml:space="preserve">seiscentos e oitenta e um milhões, </v>
          </cell>
          <cell r="C682" t="str">
            <v xml:space="preserve">seiscentos e oitenta e um mil, </v>
          </cell>
          <cell r="D682" t="str">
            <v>seiscentos e oitenta e um</v>
          </cell>
          <cell r="E682" t="str">
            <v>seiscentos e oitenta e um centavos</v>
          </cell>
        </row>
        <row r="683">
          <cell r="A683">
            <v>682</v>
          </cell>
          <cell r="B683" t="str">
            <v xml:space="preserve">seiscentos e oitenta e dois milhões, </v>
          </cell>
          <cell r="C683" t="str">
            <v xml:space="preserve">seiscentos e oitenta e dois mil, </v>
          </cell>
          <cell r="D683" t="str">
            <v>seiscentos e oitenta e dois</v>
          </cell>
          <cell r="E683" t="str">
            <v>seiscentos e oitenta e dois centavos</v>
          </cell>
        </row>
        <row r="684">
          <cell r="A684">
            <v>683</v>
          </cell>
          <cell r="B684" t="str">
            <v xml:space="preserve">seiscentos e oitenta e tres milhões, </v>
          </cell>
          <cell r="C684" t="str">
            <v xml:space="preserve">seiscentos e oitenta e tres mil, </v>
          </cell>
          <cell r="D684" t="str">
            <v>seiscentos e oitenta e tres</v>
          </cell>
          <cell r="E684" t="str">
            <v>seiscentos e oitenta e tres centavos</v>
          </cell>
        </row>
        <row r="685">
          <cell r="A685">
            <v>684</v>
          </cell>
          <cell r="B685" t="str">
            <v xml:space="preserve">seiscentos e oitenta e quatro milhões, </v>
          </cell>
          <cell r="C685" t="str">
            <v xml:space="preserve">seiscentos e oitenta e quatro mil, </v>
          </cell>
          <cell r="D685" t="str">
            <v>seiscentos e oitenta e quatro</v>
          </cell>
          <cell r="E685" t="str">
            <v>seiscentos e oitenta e quatro centavos</v>
          </cell>
        </row>
        <row r="686">
          <cell r="A686">
            <v>685</v>
          </cell>
          <cell r="B686" t="str">
            <v xml:space="preserve">seiscentos e oitenta e cinco milhões, </v>
          </cell>
          <cell r="C686" t="str">
            <v xml:space="preserve">seiscentos e oitenta e cinco mil, </v>
          </cell>
          <cell r="D686" t="str">
            <v>seiscentos e oitenta e cinco</v>
          </cell>
          <cell r="E686" t="str">
            <v>seiscentos e oitenta e cinco centavos</v>
          </cell>
        </row>
        <row r="687">
          <cell r="A687">
            <v>686</v>
          </cell>
          <cell r="B687" t="str">
            <v xml:space="preserve">seiscentos e oitenta e seis milhões, </v>
          </cell>
          <cell r="C687" t="str">
            <v xml:space="preserve">seiscentos e oitenta e seis mil, </v>
          </cell>
          <cell r="D687" t="str">
            <v>seiscentos e oitenta e seis</v>
          </cell>
          <cell r="E687" t="str">
            <v>seiscentos e oitenta e seis centavos</v>
          </cell>
        </row>
        <row r="688">
          <cell r="A688">
            <v>687</v>
          </cell>
          <cell r="B688" t="str">
            <v xml:space="preserve">seiscentos e oitenta e sete milhões, </v>
          </cell>
          <cell r="C688" t="str">
            <v xml:space="preserve">seiscentos e oitenta e sete mil, </v>
          </cell>
          <cell r="D688" t="str">
            <v>seiscentos e oitenta e sete</v>
          </cell>
          <cell r="E688" t="str">
            <v>seiscentos e oitenta e sete centavos</v>
          </cell>
        </row>
        <row r="689">
          <cell r="A689">
            <v>688</v>
          </cell>
          <cell r="B689" t="str">
            <v xml:space="preserve">seiscentos e oitenta e oito milhões, </v>
          </cell>
          <cell r="C689" t="str">
            <v xml:space="preserve">seiscentos e oitenta e oito mil, </v>
          </cell>
          <cell r="D689" t="str">
            <v>seiscentos e oitenta e oito</v>
          </cell>
          <cell r="E689" t="str">
            <v>seiscentos e oitenta e oito centavos</v>
          </cell>
        </row>
        <row r="690">
          <cell r="A690">
            <v>689</v>
          </cell>
          <cell r="B690" t="str">
            <v xml:space="preserve">seiscentos e oitenta e nove milhões, </v>
          </cell>
          <cell r="C690" t="str">
            <v xml:space="preserve">seiscentos e oitenta e nove mil, </v>
          </cell>
          <cell r="D690" t="str">
            <v>seiscentos e oitenta e nove</v>
          </cell>
          <cell r="E690" t="str">
            <v>seiscentos e oitenta e nove centavos</v>
          </cell>
        </row>
        <row r="691">
          <cell r="A691">
            <v>690</v>
          </cell>
          <cell r="B691" t="str">
            <v xml:space="preserve">seiscentos e noventa milhões, </v>
          </cell>
          <cell r="C691" t="str">
            <v xml:space="preserve">seiscentos e noventa mil, </v>
          </cell>
          <cell r="D691" t="str">
            <v>seiscentos e noventa</v>
          </cell>
          <cell r="E691" t="str">
            <v>seiscentos e noventa centavos</v>
          </cell>
        </row>
        <row r="692">
          <cell r="A692">
            <v>691</v>
          </cell>
          <cell r="B692" t="str">
            <v xml:space="preserve">seiscentos e noventa e um milhões, </v>
          </cell>
          <cell r="C692" t="str">
            <v xml:space="preserve">seiscentos e noventa e um mil, </v>
          </cell>
          <cell r="D692" t="str">
            <v>seiscentos e noventa e um</v>
          </cell>
          <cell r="E692" t="str">
            <v>seiscentos e noventa e um centavos</v>
          </cell>
        </row>
        <row r="693">
          <cell r="A693">
            <v>692</v>
          </cell>
          <cell r="B693" t="str">
            <v xml:space="preserve">seiscentos e noventa e dois milhões, </v>
          </cell>
          <cell r="C693" t="str">
            <v xml:space="preserve">seiscentos e noventa e dois mil, </v>
          </cell>
          <cell r="D693" t="str">
            <v>seiscentos e noventa e dois</v>
          </cell>
          <cell r="E693" t="str">
            <v>seiscentos e noventa e dois centavos</v>
          </cell>
        </row>
        <row r="694">
          <cell r="A694">
            <v>693</v>
          </cell>
          <cell r="B694" t="str">
            <v xml:space="preserve">seiscentos e noventa e tres milhões, </v>
          </cell>
          <cell r="C694" t="str">
            <v xml:space="preserve">seiscentos e noventa e tres mil, </v>
          </cell>
          <cell r="D694" t="str">
            <v>seiscentos e noventa e tres</v>
          </cell>
          <cell r="E694" t="str">
            <v>seiscentos e noventa e tres centavos</v>
          </cell>
        </row>
        <row r="695">
          <cell r="A695">
            <v>694</v>
          </cell>
          <cell r="B695" t="str">
            <v xml:space="preserve">seiscentos e noventa e quatro milhões, </v>
          </cell>
          <cell r="C695" t="str">
            <v xml:space="preserve">seiscentos e noventa e quatro mil, </v>
          </cell>
          <cell r="D695" t="str">
            <v>seiscentos e noventa e quatro</v>
          </cell>
          <cell r="E695" t="str">
            <v>seiscentos e noventa e quatro centavos</v>
          </cell>
        </row>
        <row r="696">
          <cell r="A696">
            <v>695</v>
          </cell>
          <cell r="B696" t="str">
            <v xml:space="preserve">seiscentos e noventa e cinco milhões, </v>
          </cell>
          <cell r="C696" t="str">
            <v xml:space="preserve">seiscentos e noventa e cinco mil, </v>
          </cell>
          <cell r="D696" t="str">
            <v>seiscentos e noventa e cinco</v>
          </cell>
          <cell r="E696" t="str">
            <v>seiscentos e noventa e cinco centavos</v>
          </cell>
        </row>
        <row r="697">
          <cell r="A697">
            <v>696</v>
          </cell>
          <cell r="B697" t="str">
            <v xml:space="preserve">seiscentos e noventa e seis milhões, </v>
          </cell>
          <cell r="C697" t="str">
            <v xml:space="preserve">seiscentos e noventa e seis mil, </v>
          </cell>
          <cell r="D697" t="str">
            <v>seiscentos e noventa e seis</v>
          </cell>
          <cell r="E697" t="str">
            <v>seiscentos e noventa e seis centavos</v>
          </cell>
        </row>
        <row r="698">
          <cell r="A698">
            <v>697</v>
          </cell>
          <cell r="B698" t="str">
            <v xml:space="preserve">seiscentos e noventa e sete milhões, </v>
          </cell>
          <cell r="C698" t="str">
            <v xml:space="preserve">seiscentos e noventa e sete mil, </v>
          </cell>
          <cell r="D698" t="str">
            <v>seiscentos e noventa e sete</v>
          </cell>
          <cell r="E698" t="str">
            <v>seiscentos e noventa e sete centavos</v>
          </cell>
        </row>
        <row r="699">
          <cell r="A699">
            <v>698</v>
          </cell>
          <cell r="B699" t="str">
            <v xml:space="preserve">seiscentos e noventa e oito milhões, </v>
          </cell>
          <cell r="C699" t="str">
            <v xml:space="preserve">seiscentos e noventa e oito mil, </v>
          </cell>
          <cell r="D699" t="str">
            <v>seiscentos e noventa e oito</v>
          </cell>
          <cell r="E699" t="str">
            <v>seiscentos e noventa e oito centavos</v>
          </cell>
        </row>
        <row r="700">
          <cell r="A700">
            <v>699</v>
          </cell>
          <cell r="B700" t="str">
            <v xml:space="preserve">seiscentos e noventa e nove milhões, </v>
          </cell>
          <cell r="C700" t="str">
            <v xml:space="preserve">seiscentos e noventa e nove mil, </v>
          </cell>
          <cell r="D700" t="str">
            <v>seiscentos e noventa e nove</v>
          </cell>
          <cell r="E700" t="str">
            <v>seiscentos e noventa e nove centavos</v>
          </cell>
        </row>
        <row r="701">
          <cell r="A701">
            <v>700</v>
          </cell>
          <cell r="B701" t="str">
            <v xml:space="preserve">setecentos milhões, </v>
          </cell>
          <cell r="C701" t="str">
            <v xml:space="preserve">setecentos mil, </v>
          </cell>
          <cell r="D701" t="str">
            <v>setecentos</v>
          </cell>
          <cell r="E701" t="str">
            <v>setecentos centavos</v>
          </cell>
        </row>
        <row r="702">
          <cell r="A702">
            <v>701</v>
          </cell>
          <cell r="B702" t="str">
            <v xml:space="preserve">setecentos e um milhões, </v>
          </cell>
          <cell r="C702" t="str">
            <v xml:space="preserve">setecentos e um mil, </v>
          </cell>
          <cell r="D702" t="str">
            <v>setecentos e um</v>
          </cell>
          <cell r="E702" t="str">
            <v>setecentos e um centavos</v>
          </cell>
        </row>
        <row r="703">
          <cell r="A703">
            <v>702</v>
          </cell>
          <cell r="B703" t="str">
            <v xml:space="preserve">setecentos e dois milhões, </v>
          </cell>
          <cell r="C703" t="str">
            <v xml:space="preserve">setecentos e dois mil, </v>
          </cell>
          <cell r="D703" t="str">
            <v>setecentos e dois</v>
          </cell>
          <cell r="E703" t="str">
            <v>setecentos e dois centavos</v>
          </cell>
        </row>
        <row r="704">
          <cell r="A704">
            <v>703</v>
          </cell>
          <cell r="B704" t="str">
            <v xml:space="preserve">setecentos e tres milhões, </v>
          </cell>
          <cell r="C704" t="str">
            <v xml:space="preserve">setecentos e tres mil, </v>
          </cell>
          <cell r="D704" t="str">
            <v>setecentos e tres</v>
          </cell>
          <cell r="E704" t="str">
            <v>setecentos e tres centavos</v>
          </cell>
        </row>
        <row r="705">
          <cell r="A705">
            <v>704</v>
          </cell>
          <cell r="B705" t="str">
            <v xml:space="preserve">setecentos e quatro milhões, </v>
          </cell>
          <cell r="C705" t="str">
            <v xml:space="preserve">setecentos e quatro mil, </v>
          </cell>
          <cell r="D705" t="str">
            <v>setecentos e quatro</v>
          </cell>
          <cell r="E705" t="str">
            <v>setecentos e quatro centavos</v>
          </cell>
        </row>
        <row r="706">
          <cell r="A706">
            <v>705</v>
          </cell>
          <cell r="B706" t="str">
            <v xml:space="preserve">setecentos e cinco milhões, </v>
          </cell>
          <cell r="C706" t="str">
            <v xml:space="preserve">setecentos e cinco mil, </v>
          </cell>
          <cell r="D706" t="str">
            <v>setecentos e cinco</v>
          </cell>
          <cell r="E706" t="str">
            <v>setecentos e cinco centavos</v>
          </cell>
        </row>
        <row r="707">
          <cell r="A707">
            <v>706</v>
          </cell>
          <cell r="B707" t="str">
            <v xml:space="preserve">setecentos e seis milhões, </v>
          </cell>
          <cell r="C707" t="str">
            <v xml:space="preserve">setecentos e seis mil, </v>
          </cell>
          <cell r="D707" t="str">
            <v>setecentos e seis</v>
          </cell>
          <cell r="E707" t="str">
            <v>setecentos e seis centavos</v>
          </cell>
        </row>
        <row r="708">
          <cell r="A708">
            <v>707</v>
          </cell>
          <cell r="B708" t="str">
            <v xml:space="preserve">setecentos e sete milhões, </v>
          </cell>
          <cell r="C708" t="str">
            <v xml:space="preserve">setecentos e sete mil, </v>
          </cell>
          <cell r="D708" t="str">
            <v>setecentos e sete</v>
          </cell>
          <cell r="E708" t="str">
            <v>setecentos e sete centavos</v>
          </cell>
        </row>
        <row r="709">
          <cell r="A709">
            <v>708</v>
          </cell>
          <cell r="B709" t="str">
            <v xml:space="preserve">setecentos e oito milhões, </v>
          </cell>
          <cell r="C709" t="str">
            <v xml:space="preserve">setecentos e oito mil, </v>
          </cell>
          <cell r="D709" t="str">
            <v>setecentos e oito</v>
          </cell>
          <cell r="E709" t="str">
            <v>setecentos e oito centavos</v>
          </cell>
        </row>
        <row r="710">
          <cell r="A710">
            <v>709</v>
          </cell>
          <cell r="B710" t="str">
            <v xml:space="preserve">setecentos e nove milhões, </v>
          </cell>
          <cell r="C710" t="str">
            <v xml:space="preserve">setecentos e nove mil, </v>
          </cell>
          <cell r="D710" t="str">
            <v>setecentos e nove</v>
          </cell>
          <cell r="E710" t="str">
            <v>setecentos e nove centavos</v>
          </cell>
        </row>
        <row r="711">
          <cell r="A711">
            <v>710</v>
          </cell>
          <cell r="B711" t="str">
            <v xml:space="preserve">setecentos e dez milhões, </v>
          </cell>
          <cell r="C711" t="str">
            <v xml:space="preserve">setecentos e dez mil, </v>
          </cell>
          <cell r="D711" t="str">
            <v>setecentos e dez</v>
          </cell>
          <cell r="E711" t="str">
            <v>setecentos e dez centavos</v>
          </cell>
        </row>
        <row r="712">
          <cell r="A712">
            <v>711</v>
          </cell>
          <cell r="B712" t="str">
            <v xml:space="preserve">setecentos e onze milhões, </v>
          </cell>
          <cell r="C712" t="str">
            <v xml:space="preserve">setecentos e onze mil, </v>
          </cell>
          <cell r="D712" t="str">
            <v>setecentos e onze</v>
          </cell>
          <cell r="E712" t="str">
            <v>setecentos e onze centavos</v>
          </cell>
        </row>
        <row r="713">
          <cell r="A713">
            <v>712</v>
          </cell>
          <cell r="B713" t="str">
            <v xml:space="preserve">setecentos e doze milhões, </v>
          </cell>
          <cell r="C713" t="str">
            <v xml:space="preserve">setecentos e doze mil, </v>
          </cell>
          <cell r="D713" t="str">
            <v>setecentos e doze</v>
          </cell>
          <cell r="E713" t="str">
            <v>setecentos e doze centavos</v>
          </cell>
        </row>
        <row r="714">
          <cell r="A714">
            <v>713</v>
          </cell>
          <cell r="B714" t="str">
            <v xml:space="preserve">setecentos e treze milhões, </v>
          </cell>
          <cell r="C714" t="str">
            <v xml:space="preserve">setecentos e treze mil, </v>
          </cell>
          <cell r="D714" t="str">
            <v>setecentos e treze</v>
          </cell>
          <cell r="E714" t="str">
            <v>setecentos e treze centavos</v>
          </cell>
        </row>
        <row r="715">
          <cell r="A715">
            <v>714</v>
          </cell>
          <cell r="B715" t="str">
            <v xml:space="preserve">setecentos e quatorze milhões, </v>
          </cell>
          <cell r="C715" t="str">
            <v xml:space="preserve">setecentos e quatorze mil, </v>
          </cell>
          <cell r="D715" t="str">
            <v>setecentos e quatorze</v>
          </cell>
          <cell r="E715" t="str">
            <v>setecentos e quatorze centavos</v>
          </cell>
        </row>
        <row r="716">
          <cell r="A716">
            <v>715</v>
          </cell>
          <cell r="B716" t="str">
            <v xml:space="preserve">setecentos e quinze milhões, </v>
          </cell>
          <cell r="C716" t="str">
            <v xml:space="preserve">setecentos e quinze mil, </v>
          </cell>
          <cell r="D716" t="str">
            <v>setecentos e quinze</v>
          </cell>
          <cell r="E716" t="str">
            <v>setecentos e quinze centavos</v>
          </cell>
        </row>
        <row r="717">
          <cell r="A717">
            <v>716</v>
          </cell>
          <cell r="B717" t="str">
            <v xml:space="preserve">setecentos e dezesseis milhões, </v>
          </cell>
          <cell r="C717" t="str">
            <v xml:space="preserve">setecentos e dezesseis mil, </v>
          </cell>
          <cell r="D717" t="str">
            <v>setecentos e dezesseis</v>
          </cell>
          <cell r="E717" t="str">
            <v>setecentos e dezesseis centavos</v>
          </cell>
        </row>
        <row r="718">
          <cell r="A718">
            <v>717</v>
          </cell>
          <cell r="B718" t="str">
            <v xml:space="preserve">setecentos e dezessete milhões, </v>
          </cell>
          <cell r="C718" t="str">
            <v xml:space="preserve">setecentos e dezessete mil, </v>
          </cell>
          <cell r="D718" t="str">
            <v>setecentos e dezessete</v>
          </cell>
          <cell r="E718" t="str">
            <v>setecentos e dezessete centavos</v>
          </cell>
        </row>
        <row r="719">
          <cell r="A719">
            <v>718</v>
          </cell>
          <cell r="B719" t="str">
            <v xml:space="preserve">setecentos e dezoito milhões, </v>
          </cell>
          <cell r="C719" t="str">
            <v xml:space="preserve">setecentos e dezoito mil, </v>
          </cell>
          <cell r="D719" t="str">
            <v>setecentos e dezoito</v>
          </cell>
          <cell r="E719" t="str">
            <v>setecentos e dezoito centavos</v>
          </cell>
        </row>
        <row r="720">
          <cell r="A720">
            <v>719</v>
          </cell>
          <cell r="B720" t="str">
            <v xml:space="preserve">setecentos e dezenove milhões, </v>
          </cell>
          <cell r="C720" t="str">
            <v xml:space="preserve">setecentos e dezenove mil, </v>
          </cell>
          <cell r="D720" t="str">
            <v>setecentos e dezenove</v>
          </cell>
          <cell r="E720" t="str">
            <v>setecentos e dezenove centavos</v>
          </cell>
        </row>
        <row r="721">
          <cell r="A721">
            <v>720</v>
          </cell>
          <cell r="B721" t="str">
            <v xml:space="preserve">setecentos e vinte milhões, </v>
          </cell>
          <cell r="C721" t="str">
            <v xml:space="preserve">setecentos e vinte mil, </v>
          </cell>
          <cell r="D721" t="str">
            <v>setecentos e vinte</v>
          </cell>
          <cell r="E721" t="str">
            <v>setecentos e vinte centavos</v>
          </cell>
        </row>
        <row r="722">
          <cell r="A722">
            <v>721</v>
          </cell>
          <cell r="B722" t="str">
            <v xml:space="preserve">setecentos e vinte e um milhões, </v>
          </cell>
          <cell r="C722" t="str">
            <v xml:space="preserve">setecentos e vinte e um mil, </v>
          </cell>
          <cell r="D722" t="str">
            <v>setecentos e vinte e um</v>
          </cell>
          <cell r="E722" t="str">
            <v>setecentos e vinte e um centavos</v>
          </cell>
        </row>
        <row r="723">
          <cell r="A723">
            <v>722</v>
          </cell>
          <cell r="B723" t="str">
            <v xml:space="preserve">setecentos e vinte e dois milhões, </v>
          </cell>
          <cell r="C723" t="str">
            <v xml:space="preserve">setecentos e vinte e dois mil, </v>
          </cell>
          <cell r="D723" t="str">
            <v>setecentos e vinte e dois</v>
          </cell>
          <cell r="E723" t="str">
            <v>setecentos e vinte e dois centavos</v>
          </cell>
        </row>
        <row r="724">
          <cell r="A724">
            <v>723</v>
          </cell>
          <cell r="B724" t="str">
            <v xml:space="preserve">setecentos e vinte e tres milhões, </v>
          </cell>
          <cell r="C724" t="str">
            <v xml:space="preserve">setecentos e vinte e tres mil, </v>
          </cell>
          <cell r="D724" t="str">
            <v>setecentos e vinte e tres</v>
          </cell>
          <cell r="E724" t="str">
            <v>setecentos e vinte e tres centavos</v>
          </cell>
        </row>
        <row r="725">
          <cell r="A725">
            <v>724</v>
          </cell>
          <cell r="B725" t="str">
            <v xml:space="preserve">setecentos e vinte e quatro milhões, </v>
          </cell>
          <cell r="C725" t="str">
            <v xml:space="preserve">setecentos e vinte e quatro mil, </v>
          </cell>
          <cell r="D725" t="str">
            <v>setecentos e vinte e quatro</v>
          </cell>
          <cell r="E725" t="str">
            <v>setecentos e vinte e quatro centavos</v>
          </cell>
        </row>
        <row r="726">
          <cell r="A726">
            <v>725</v>
          </cell>
          <cell r="B726" t="str">
            <v xml:space="preserve">setecentos e vinte e cinco milhões, </v>
          </cell>
          <cell r="C726" t="str">
            <v xml:space="preserve">setecentos e vinte e cinco mil, </v>
          </cell>
          <cell r="D726" t="str">
            <v>setecentos e vinte e cinco</v>
          </cell>
          <cell r="E726" t="str">
            <v>setecentos e vinte e cinco centavos</v>
          </cell>
        </row>
        <row r="727">
          <cell r="A727">
            <v>726</v>
          </cell>
          <cell r="B727" t="str">
            <v xml:space="preserve">setecentos e vinte e seis milhões, </v>
          </cell>
          <cell r="C727" t="str">
            <v xml:space="preserve">setecentos e vinte e seis mil, </v>
          </cell>
          <cell r="D727" t="str">
            <v>setecentos e vinte e seis</v>
          </cell>
          <cell r="E727" t="str">
            <v>setecentos e vinte e seis centavos</v>
          </cell>
        </row>
        <row r="728">
          <cell r="A728">
            <v>727</v>
          </cell>
          <cell r="B728" t="str">
            <v xml:space="preserve">setecentos e vinte e sete milhões, </v>
          </cell>
          <cell r="C728" t="str">
            <v xml:space="preserve">setecentos e vinte e sete mil, </v>
          </cell>
          <cell r="D728" t="str">
            <v>setecentos e vinte e sete</v>
          </cell>
          <cell r="E728" t="str">
            <v>setecentos e vinte e sete centavos</v>
          </cell>
        </row>
        <row r="729">
          <cell r="A729">
            <v>728</v>
          </cell>
          <cell r="B729" t="str">
            <v xml:space="preserve">setecentos e vinte e oito milhões, </v>
          </cell>
          <cell r="C729" t="str">
            <v xml:space="preserve">setecentos e vinte e oito mil, </v>
          </cell>
          <cell r="D729" t="str">
            <v>setecentos e vinte e oito</v>
          </cell>
          <cell r="E729" t="str">
            <v>setecentos e vinte e oito centavos</v>
          </cell>
        </row>
        <row r="730">
          <cell r="A730">
            <v>729</v>
          </cell>
          <cell r="B730" t="str">
            <v xml:space="preserve">setecentos e vinte e nove milhões, </v>
          </cell>
          <cell r="C730" t="str">
            <v xml:space="preserve">setecentos e vinte e nove mil, </v>
          </cell>
          <cell r="D730" t="str">
            <v>setecentos e vinte e nove</v>
          </cell>
          <cell r="E730" t="str">
            <v>setecentos e vinte e nove centavos</v>
          </cell>
        </row>
        <row r="731">
          <cell r="A731">
            <v>730</v>
          </cell>
          <cell r="B731" t="str">
            <v xml:space="preserve">setecentos e trinta milhões, </v>
          </cell>
          <cell r="C731" t="str">
            <v xml:space="preserve">setecentos e trinta mil, </v>
          </cell>
          <cell r="D731" t="str">
            <v>setecentos e trinta</v>
          </cell>
          <cell r="E731" t="str">
            <v>setecentos e trinta centavos</v>
          </cell>
        </row>
        <row r="732">
          <cell r="A732">
            <v>731</v>
          </cell>
          <cell r="B732" t="str">
            <v xml:space="preserve">setecentos e trinta e um milhões, </v>
          </cell>
          <cell r="C732" t="str">
            <v xml:space="preserve">setecentos e trinta e um mil, </v>
          </cell>
          <cell r="D732" t="str">
            <v>setecentos e trinta e um</v>
          </cell>
          <cell r="E732" t="str">
            <v>setecentos e trinta e um centavos</v>
          </cell>
        </row>
        <row r="733">
          <cell r="A733">
            <v>732</v>
          </cell>
          <cell r="B733" t="str">
            <v xml:space="preserve">setecentos e trinta e dois milhões, </v>
          </cell>
          <cell r="C733" t="str">
            <v xml:space="preserve">setecentos e trinta e dois mil, </v>
          </cell>
          <cell r="D733" t="str">
            <v>setecentos e trinta e dois</v>
          </cell>
          <cell r="E733" t="str">
            <v>setecentos e trinta e dois centavos</v>
          </cell>
        </row>
        <row r="734">
          <cell r="A734">
            <v>733</v>
          </cell>
          <cell r="B734" t="str">
            <v xml:space="preserve">setecentos e trinta e tres milhões, </v>
          </cell>
          <cell r="C734" t="str">
            <v xml:space="preserve">setecentos e trinta e tres mil, </v>
          </cell>
          <cell r="D734" t="str">
            <v>setecentos e trinta e tres</v>
          </cell>
          <cell r="E734" t="str">
            <v>setecentos e trinta e tres centavos</v>
          </cell>
        </row>
        <row r="735">
          <cell r="A735">
            <v>734</v>
          </cell>
          <cell r="B735" t="str">
            <v xml:space="preserve">setecentos e trinta e quatro milhões, </v>
          </cell>
          <cell r="C735" t="str">
            <v xml:space="preserve">setecentos e trinta e quatro mil, </v>
          </cell>
          <cell r="D735" t="str">
            <v>setecentos e trinta e quatro</v>
          </cell>
          <cell r="E735" t="str">
            <v>setecentos e trinta e quatro centavos</v>
          </cell>
        </row>
        <row r="736">
          <cell r="A736">
            <v>735</v>
          </cell>
          <cell r="B736" t="str">
            <v xml:space="preserve">setecentos e trinta e cinco milhões, </v>
          </cell>
          <cell r="C736" t="str">
            <v xml:space="preserve">setecentos e trinta e cinco mil, </v>
          </cell>
          <cell r="D736" t="str">
            <v>setecentos e trinta e cinco</v>
          </cell>
          <cell r="E736" t="str">
            <v>setecentos e trinta e cinco centavos</v>
          </cell>
        </row>
        <row r="737">
          <cell r="A737">
            <v>736</v>
          </cell>
          <cell r="B737" t="str">
            <v xml:space="preserve">setecentos e trinta e seis milhões, </v>
          </cell>
          <cell r="C737" t="str">
            <v xml:space="preserve">setecentos e trinta e seis mil, </v>
          </cell>
          <cell r="D737" t="str">
            <v>setecentos e trinta e seis</v>
          </cell>
          <cell r="E737" t="str">
            <v>setecentos e trinta e seis centavos</v>
          </cell>
        </row>
        <row r="738">
          <cell r="A738">
            <v>737</v>
          </cell>
          <cell r="B738" t="str">
            <v xml:space="preserve">setecentos e trinta e sete milhões, </v>
          </cell>
          <cell r="C738" t="str">
            <v xml:space="preserve">setecentos e trinta e sete mil, </v>
          </cell>
          <cell r="D738" t="str">
            <v>setecentos e trinta e sete</v>
          </cell>
          <cell r="E738" t="str">
            <v>setecentos e trinta e sete centavos</v>
          </cell>
        </row>
        <row r="739">
          <cell r="A739">
            <v>738</v>
          </cell>
          <cell r="B739" t="str">
            <v xml:space="preserve">setecentos e trinta e oito milhões, </v>
          </cell>
          <cell r="C739" t="str">
            <v xml:space="preserve">setecentos e trinta e oito mil, </v>
          </cell>
          <cell r="D739" t="str">
            <v>setecentos e trinta e oito</v>
          </cell>
          <cell r="E739" t="str">
            <v>setecentos e trinta e oito centavos</v>
          </cell>
        </row>
        <row r="740">
          <cell r="A740">
            <v>739</v>
          </cell>
          <cell r="B740" t="str">
            <v xml:space="preserve">setecentos e trinta e nove milhões, </v>
          </cell>
          <cell r="C740" t="str">
            <v xml:space="preserve">setecentos e trinta e nove mil, </v>
          </cell>
          <cell r="D740" t="str">
            <v>setecentos e trinta e nove</v>
          </cell>
          <cell r="E740" t="str">
            <v>setecentos e trinta e nove centavos</v>
          </cell>
        </row>
        <row r="741">
          <cell r="A741">
            <v>740</v>
          </cell>
          <cell r="B741" t="str">
            <v xml:space="preserve">setecentos e quarenta milhões, </v>
          </cell>
          <cell r="C741" t="str">
            <v xml:space="preserve">setecentos e quarenta mil, </v>
          </cell>
          <cell r="D741" t="str">
            <v>setecentos e quarenta</v>
          </cell>
          <cell r="E741" t="str">
            <v>setecentos e quarenta centavos</v>
          </cell>
        </row>
        <row r="742">
          <cell r="A742">
            <v>741</v>
          </cell>
          <cell r="B742" t="str">
            <v xml:space="preserve">setecentos e quarenta e um milhões, </v>
          </cell>
          <cell r="C742" t="str">
            <v xml:space="preserve">setecentos e quarenta e um mil, </v>
          </cell>
          <cell r="D742" t="str">
            <v>setecentos e quarenta e um</v>
          </cell>
          <cell r="E742" t="str">
            <v>setecentos e quarenta e um centavos</v>
          </cell>
        </row>
        <row r="743">
          <cell r="A743">
            <v>742</v>
          </cell>
          <cell r="B743" t="str">
            <v xml:space="preserve">setecentos e quarenta e dois milhões, </v>
          </cell>
          <cell r="C743" t="str">
            <v xml:space="preserve">setecentos e quarenta e dois mil, </v>
          </cell>
          <cell r="D743" t="str">
            <v>setecentos e quarenta e dois</v>
          </cell>
          <cell r="E743" t="str">
            <v>setecentos e quarenta e dois centavos</v>
          </cell>
        </row>
        <row r="744">
          <cell r="A744">
            <v>743</v>
          </cell>
          <cell r="B744" t="str">
            <v xml:space="preserve">setecentos e quarenta e tres milhões, </v>
          </cell>
          <cell r="C744" t="str">
            <v xml:space="preserve">setecentos e quarenta e tres mil, </v>
          </cell>
          <cell r="D744" t="str">
            <v>setecentos e quarenta e tres</v>
          </cell>
          <cell r="E744" t="str">
            <v>setecentos e quarenta e tres centavos</v>
          </cell>
        </row>
        <row r="745">
          <cell r="A745">
            <v>744</v>
          </cell>
          <cell r="B745" t="str">
            <v xml:space="preserve">setecentos e quarenta e quatro milhões, </v>
          </cell>
          <cell r="C745" t="str">
            <v xml:space="preserve">setecentos e quarenta e quatro mil, </v>
          </cell>
          <cell r="D745" t="str">
            <v>setecentos e quarenta e quatro</v>
          </cell>
          <cell r="E745" t="str">
            <v>setecentos e quarenta e quatro centavos</v>
          </cell>
        </row>
        <row r="746">
          <cell r="A746">
            <v>745</v>
          </cell>
          <cell r="B746" t="str">
            <v xml:space="preserve">setecentos e quarenta e cinco milhões, </v>
          </cell>
          <cell r="C746" t="str">
            <v xml:space="preserve">setecentos e quarenta e cinco mil, </v>
          </cell>
          <cell r="D746" t="str">
            <v>setecentos e quarenta e cinco</v>
          </cell>
          <cell r="E746" t="str">
            <v>setecentos e quarenta e cinco centavos</v>
          </cell>
        </row>
        <row r="747">
          <cell r="A747">
            <v>746</v>
          </cell>
          <cell r="B747" t="str">
            <v xml:space="preserve">setecentos e quarenta e seis milhões, </v>
          </cell>
          <cell r="C747" t="str">
            <v xml:space="preserve">setecentos e quarenta e seis mil, </v>
          </cell>
          <cell r="D747" t="str">
            <v>setecentos e quarenta e seis</v>
          </cell>
          <cell r="E747" t="str">
            <v>setecentos e quarenta e seis centavos</v>
          </cell>
        </row>
        <row r="748">
          <cell r="A748">
            <v>747</v>
          </cell>
          <cell r="B748" t="str">
            <v xml:space="preserve">setecentos e quarenta e sete milhões, </v>
          </cell>
          <cell r="C748" t="str">
            <v xml:space="preserve">setecentos e quarenta e sete mil, </v>
          </cell>
          <cell r="D748" t="str">
            <v>setecentos e quarenta e sete</v>
          </cell>
          <cell r="E748" t="str">
            <v>setecentos e quarenta e sete centavos</v>
          </cell>
        </row>
        <row r="749">
          <cell r="A749">
            <v>748</v>
          </cell>
          <cell r="B749" t="str">
            <v xml:space="preserve">setecentos e quarenta e oito milhões, </v>
          </cell>
          <cell r="C749" t="str">
            <v xml:space="preserve">setecentos e quarenta e oito mil, </v>
          </cell>
          <cell r="D749" t="str">
            <v>setecentos e quarenta e oito</v>
          </cell>
          <cell r="E749" t="str">
            <v>setecentos e quarenta e oito centavos</v>
          </cell>
        </row>
        <row r="750">
          <cell r="A750">
            <v>749</v>
          </cell>
          <cell r="B750" t="str">
            <v xml:space="preserve">setecentos e quarenta e nove milhões, </v>
          </cell>
          <cell r="C750" t="str">
            <v xml:space="preserve">setecentos e quarenta e nove mil, </v>
          </cell>
          <cell r="D750" t="str">
            <v>setecentos e quarenta e nove</v>
          </cell>
          <cell r="E750" t="str">
            <v>setecentos e quarenta e nove centavos</v>
          </cell>
        </row>
        <row r="751">
          <cell r="A751">
            <v>750</v>
          </cell>
          <cell r="B751" t="str">
            <v xml:space="preserve">setecentos e cinquenta milhões, </v>
          </cell>
          <cell r="C751" t="str">
            <v xml:space="preserve">setecentos e cinquenta mil, </v>
          </cell>
          <cell r="D751" t="str">
            <v>setecentos e cinquenta</v>
          </cell>
          <cell r="E751" t="str">
            <v>setecentos e cinquenta centavos</v>
          </cell>
        </row>
        <row r="752">
          <cell r="A752">
            <v>751</v>
          </cell>
          <cell r="B752" t="str">
            <v xml:space="preserve">setecentos e cinquenta e um milhões, </v>
          </cell>
          <cell r="C752" t="str">
            <v xml:space="preserve">setecentos e cinquenta e um mil, </v>
          </cell>
          <cell r="D752" t="str">
            <v>setecentos e cinquenta e um</v>
          </cell>
          <cell r="E752" t="str">
            <v>setecentos e cinquenta e um centavos</v>
          </cell>
        </row>
        <row r="753">
          <cell r="A753">
            <v>752</v>
          </cell>
          <cell r="B753" t="str">
            <v xml:space="preserve">setecentos e cinquenta e dois milhões, </v>
          </cell>
          <cell r="C753" t="str">
            <v xml:space="preserve">setecentos e cinquenta e dois mil, </v>
          </cell>
          <cell r="D753" t="str">
            <v>setecentos e cinquenta e dois</v>
          </cell>
          <cell r="E753" t="str">
            <v>setecentos e cinquenta e dois centavos</v>
          </cell>
        </row>
        <row r="754">
          <cell r="A754">
            <v>753</v>
          </cell>
          <cell r="B754" t="str">
            <v xml:space="preserve">setecentos e cinquenta e tres milhões, </v>
          </cell>
          <cell r="C754" t="str">
            <v xml:space="preserve">setecentos e cinquenta e tres mil, </v>
          </cell>
          <cell r="D754" t="str">
            <v>setecentos e cinquenta e tres</v>
          </cell>
          <cell r="E754" t="str">
            <v>setecentos e cinquenta e tres centavos</v>
          </cell>
        </row>
        <row r="755">
          <cell r="A755">
            <v>754</v>
          </cell>
          <cell r="B755" t="str">
            <v xml:space="preserve">setecentos e cinquenta e quatro milhões, </v>
          </cell>
          <cell r="C755" t="str">
            <v xml:space="preserve">setecentos e cinquenta e quatro mil, </v>
          </cell>
          <cell r="D755" t="str">
            <v>setecentos e cinquenta e quatro</v>
          </cell>
          <cell r="E755" t="str">
            <v>setecentos e cinquenta e quatro centavos</v>
          </cell>
        </row>
        <row r="756">
          <cell r="A756">
            <v>755</v>
          </cell>
          <cell r="B756" t="str">
            <v xml:space="preserve">setecentos e cinquenta e cinco milhões, </v>
          </cell>
          <cell r="C756" t="str">
            <v xml:space="preserve">setecentos e cinquenta e cinco mil, </v>
          </cell>
          <cell r="D756" t="str">
            <v>setecentos e cinquenta e cinco</v>
          </cell>
          <cell r="E756" t="str">
            <v>setecentos e cinquenta e cinco centavos</v>
          </cell>
        </row>
        <row r="757">
          <cell r="A757">
            <v>756</v>
          </cell>
          <cell r="B757" t="str">
            <v xml:space="preserve">setecentos e cinquenta e seis milhões, </v>
          </cell>
          <cell r="C757" t="str">
            <v xml:space="preserve">setecentos e cinquenta e seis mil, </v>
          </cell>
          <cell r="D757" t="str">
            <v>setecentos e cinquenta e seis</v>
          </cell>
          <cell r="E757" t="str">
            <v>setecentos e cinquenta e seis centavos</v>
          </cell>
        </row>
        <row r="758">
          <cell r="A758">
            <v>757</v>
          </cell>
          <cell r="B758" t="str">
            <v xml:space="preserve">setecentos e cinquenta e sete milhões, </v>
          </cell>
          <cell r="C758" t="str">
            <v xml:space="preserve">setecentos e cinquenta e sete mil, </v>
          </cell>
          <cell r="D758" t="str">
            <v>setecentos e cinquenta e sete</v>
          </cell>
          <cell r="E758" t="str">
            <v>setecentos e cinquenta e sete centavos</v>
          </cell>
        </row>
        <row r="759">
          <cell r="A759">
            <v>758</v>
          </cell>
          <cell r="B759" t="str">
            <v xml:space="preserve">setecentos e cinquenta e oito milhões, </v>
          </cell>
          <cell r="C759" t="str">
            <v xml:space="preserve">setecentos e cinquenta e oito mil, </v>
          </cell>
          <cell r="D759" t="str">
            <v>setecentos e cinquenta e oito</v>
          </cell>
          <cell r="E759" t="str">
            <v>setecentos e cinquenta e oito centavos</v>
          </cell>
        </row>
        <row r="760">
          <cell r="A760">
            <v>759</v>
          </cell>
          <cell r="B760" t="str">
            <v xml:space="preserve">setecentos e cinquenta e nove milhões, </v>
          </cell>
          <cell r="C760" t="str">
            <v xml:space="preserve">setecentos e cinquenta e nove mil, </v>
          </cell>
          <cell r="D760" t="str">
            <v>setecentos e cinquenta e nove</v>
          </cell>
          <cell r="E760" t="str">
            <v>setecentos e cinquenta e nove centavos</v>
          </cell>
        </row>
        <row r="761">
          <cell r="A761">
            <v>760</v>
          </cell>
          <cell r="B761" t="str">
            <v xml:space="preserve">setecentos e sessenta milhões, </v>
          </cell>
          <cell r="C761" t="str">
            <v xml:space="preserve">setecentos e sessenta mil, </v>
          </cell>
          <cell r="D761" t="str">
            <v>setecentos e sessenta</v>
          </cell>
          <cell r="E761" t="str">
            <v>setecentos e sessenta centavos</v>
          </cell>
        </row>
        <row r="762">
          <cell r="A762">
            <v>761</v>
          </cell>
          <cell r="B762" t="str">
            <v xml:space="preserve">setecentos e sessenta e um milhões, </v>
          </cell>
          <cell r="C762" t="str">
            <v xml:space="preserve">setecentos e sessenta e um mil, </v>
          </cell>
          <cell r="D762" t="str">
            <v>setecentos e sessenta e um</v>
          </cell>
          <cell r="E762" t="str">
            <v>setecentos e sessenta e um centavos</v>
          </cell>
        </row>
        <row r="763">
          <cell r="A763">
            <v>762</v>
          </cell>
          <cell r="B763" t="str">
            <v xml:space="preserve">setecentos e sessenta e dois milhões, </v>
          </cell>
          <cell r="C763" t="str">
            <v xml:space="preserve">setecentos e sessenta e dois mil, </v>
          </cell>
          <cell r="D763" t="str">
            <v>setecentos e sessenta e dois</v>
          </cell>
          <cell r="E763" t="str">
            <v>setecentos e sessenta e dois centavos</v>
          </cell>
        </row>
        <row r="764">
          <cell r="A764">
            <v>763</v>
          </cell>
          <cell r="B764" t="str">
            <v xml:space="preserve">setecentos e sessenta e tres milhões, </v>
          </cell>
          <cell r="C764" t="str">
            <v xml:space="preserve">setecentos e sessenta e tres mil, </v>
          </cell>
          <cell r="D764" t="str">
            <v>setecentos e sessenta e tres</v>
          </cell>
          <cell r="E764" t="str">
            <v>setecentos e sessenta e tres centavos</v>
          </cell>
        </row>
        <row r="765">
          <cell r="A765">
            <v>764</v>
          </cell>
          <cell r="B765" t="str">
            <v xml:space="preserve">setecentos e sessenta e quatro milhões, </v>
          </cell>
          <cell r="C765" t="str">
            <v xml:space="preserve">setecentos e sessenta e quatro mil, </v>
          </cell>
          <cell r="D765" t="str">
            <v>setecentos e sessenta e quatro</v>
          </cell>
          <cell r="E765" t="str">
            <v>setecentos e sessenta e quatro centavos</v>
          </cell>
        </row>
        <row r="766">
          <cell r="A766">
            <v>765</v>
          </cell>
          <cell r="B766" t="str">
            <v xml:space="preserve">setecentos e sessenta e cinco milhões, </v>
          </cell>
          <cell r="C766" t="str">
            <v xml:space="preserve">setecentos e sessenta e cinco mil, </v>
          </cell>
          <cell r="D766" t="str">
            <v>setecentos e sessenta e cinco</v>
          </cell>
          <cell r="E766" t="str">
            <v>setecentos e sessenta e cinco centavos</v>
          </cell>
        </row>
        <row r="767">
          <cell r="A767">
            <v>766</v>
          </cell>
          <cell r="B767" t="str">
            <v xml:space="preserve">setecentos e sessenta e seis milhões, </v>
          </cell>
          <cell r="C767" t="str">
            <v xml:space="preserve">setecentos e sessenta e seis mil, </v>
          </cell>
          <cell r="D767" t="str">
            <v>setecentos e sessenta e seis</v>
          </cell>
          <cell r="E767" t="str">
            <v>setecentos e sessenta e seis centavos</v>
          </cell>
        </row>
        <row r="768">
          <cell r="A768">
            <v>767</v>
          </cell>
          <cell r="B768" t="str">
            <v xml:space="preserve">setecentos e sessenta e sete milhões, </v>
          </cell>
          <cell r="C768" t="str">
            <v xml:space="preserve">setecentos e sessenta e sete mil, </v>
          </cell>
          <cell r="D768" t="str">
            <v>setecentos e sessenta e sete</v>
          </cell>
          <cell r="E768" t="str">
            <v>setecentos e sessenta e sete centavos</v>
          </cell>
        </row>
        <row r="769">
          <cell r="A769">
            <v>768</v>
          </cell>
          <cell r="B769" t="str">
            <v xml:space="preserve">setecentos e sessenta e oito milhões, </v>
          </cell>
          <cell r="C769" t="str">
            <v xml:space="preserve">setecentos e sessenta e oito mil, </v>
          </cell>
          <cell r="D769" t="str">
            <v>setecentos e sessenta e oito</v>
          </cell>
          <cell r="E769" t="str">
            <v>setecentos e sessenta e oito centavos</v>
          </cell>
        </row>
        <row r="770">
          <cell r="A770">
            <v>769</v>
          </cell>
          <cell r="B770" t="str">
            <v xml:space="preserve">setecentos e sessenta e nove milhões, </v>
          </cell>
          <cell r="C770" t="str">
            <v xml:space="preserve">setecentos e sessenta e nove mil, </v>
          </cell>
          <cell r="D770" t="str">
            <v>setecentos e sessenta e nove</v>
          </cell>
          <cell r="E770" t="str">
            <v>setecentos e sessenta e nove centavos</v>
          </cell>
        </row>
        <row r="771">
          <cell r="A771">
            <v>770</v>
          </cell>
          <cell r="B771" t="str">
            <v xml:space="preserve">setecentos e setenta milhões, </v>
          </cell>
          <cell r="C771" t="str">
            <v xml:space="preserve">setecentos e setenta mil, </v>
          </cell>
          <cell r="D771" t="str">
            <v>setecentos e setenta</v>
          </cell>
          <cell r="E771" t="str">
            <v>setecentos e setenta centavos</v>
          </cell>
        </row>
        <row r="772">
          <cell r="A772">
            <v>771</v>
          </cell>
          <cell r="B772" t="str">
            <v xml:space="preserve">setecentos e setenta e um milhões, </v>
          </cell>
          <cell r="C772" t="str">
            <v xml:space="preserve">setecentos e setenta e um mil, </v>
          </cell>
          <cell r="D772" t="str">
            <v>setecentos e setenta e um</v>
          </cell>
          <cell r="E772" t="str">
            <v>setecentos e setenta e um centavos</v>
          </cell>
        </row>
        <row r="773">
          <cell r="A773">
            <v>772</v>
          </cell>
          <cell r="B773" t="str">
            <v xml:space="preserve">setecentos e setenta e dois milhões, </v>
          </cell>
          <cell r="C773" t="str">
            <v xml:space="preserve">setecentos e setenta e dois mil, </v>
          </cell>
          <cell r="D773" t="str">
            <v>setecentos e setenta e dois</v>
          </cell>
          <cell r="E773" t="str">
            <v>setecentos e setenta e dois centavos</v>
          </cell>
        </row>
        <row r="774">
          <cell r="A774">
            <v>773</v>
          </cell>
          <cell r="B774" t="str">
            <v xml:space="preserve">setecentos e setenta e tres milhões, </v>
          </cell>
          <cell r="C774" t="str">
            <v xml:space="preserve">setecentos e setenta e tres mil, </v>
          </cell>
          <cell r="D774" t="str">
            <v>setecentos e setenta e tres</v>
          </cell>
          <cell r="E774" t="str">
            <v>setecentos e setenta e tres centavos</v>
          </cell>
        </row>
        <row r="775">
          <cell r="A775">
            <v>774</v>
          </cell>
          <cell r="B775" t="str">
            <v xml:space="preserve">setecentos e setenta e quatro milhões, </v>
          </cell>
          <cell r="C775" t="str">
            <v xml:space="preserve">setecentos e setenta e quatro mil, </v>
          </cell>
          <cell r="D775" t="str">
            <v>setecentos e setenta e quatro</v>
          </cell>
          <cell r="E775" t="str">
            <v>setecentos e setenta e quatro centavos</v>
          </cell>
        </row>
        <row r="776">
          <cell r="A776">
            <v>775</v>
          </cell>
          <cell r="B776" t="str">
            <v xml:space="preserve">setecentos e setenta e cinco milhões, </v>
          </cell>
          <cell r="C776" t="str">
            <v xml:space="preserve">setecentos e setenta e cinco mil, </v>
          </cell>
          <cell r="D776" t="str">
            <v>setecentos e setenta e cinco</v>
          </cell>
          <cell r="E776" t="str">
            <v>setecentos e setenta e cinco centavos</v>
          </cell>
        </row>
        <row r="777">
          <cell r="A777">
            <v>776</v>
          </cell>
          <cell r="B777" t="str">
            <v xml:space="preserve">setecentos e setenta e seis milhões, </v>
          </cell>
          <cell r="C777" t="str">
            <v xml:space="preserve">setecentos e setenta e seis mil, </v>
          </cell>
          <cell r="D777" t="str">
            <v>setecentos e setenta e seis</v>
          </cell>
          <cell r="E777" t="str">
            <v>setecentos e setenta e seis centavos</v>
          </cell>
        </row>
        <row r="778">
          <cell r="A778">
            <v>777</v>
          </cell>
          <cell r="B778" t="str">
            <v xml:space="preserve">setecentos e setenta e sete milhões, </v>
          </cell>
          <cell r="C778" t="str">
            <v xml:space="preserve">setecentos e setenta e sete mil, </v>
          </cell>
          <cell r="D778" t="str">
            <v>setecentos e setenta e sete</v>
          </cell>
          <cell r="E778" t="str">
            <v>setecentos e setenta e sete centavos</v>
          </cell>
        </row>
        <row r="779">
          <cell r="A779">
            <v>778</v>
          </cell>
          <cell r="B779" t="str">
            <v xml:space="preserve">setecentos e setenta e oito milhões, </v>
          </cell>
          <cell r="C779" t="str">
            <v xml:space="preserve">setecentos e setenta e oito mil, </v>
          </cell>
          <cell r="D779" t="str">
            <v>setecentos e setenta e oito</v>
          </cell>
          <cell r="E779" t="str">
            <v>setecentos e setenta e oito centavos</v>
          </cell>
        </row>
        <row r="780">
          <cell r="A780">
            <v>779</v>
          </cell>
          <cell r="B780" t="str">
            <v xml:space="preserve">setecentos e setenta e nove milhões, </v>
          </cell>
          <cell r="C780" t="str">
            <v xml:space="preserve">setecentos e setenta e nove mil, </v>
          </cell>
          <cell r="D780" t="str">
            <v>setecentos e setenta e nove</v>
          </cell>
          <cell r="E780" t="str">
            <v>setecentos e setenta e nove centavos</v>
          </cell>
        </row>
        <row r="781">
          <cell r="A781">
            <v>780</v>
          </cell>
          <cell r="B781" t="str">
            <v xml:space="preserve">setecentos e oitenta milhões, </v>
          </cell>
          <cell r="C781" t="str">
            <v xml:space="preserve">setecentos e oitenta mil, </v>
          </cell>
          <cell r="D781" t="str">
            <v>setecentos e oitenta</v>
          </cell>
          <cell r="E781" t="str">
            <v>setecentos e oitenta centavos</v>
          </cell>
        </row>
        <row r="782">
          <cell r="A782">
            <v>781</v>
          </cell>
          <cell r="B782" t="str">
            <v xml:space="preserve">setecentos e oitenta e um milhões, </v>
          </cell>
          <cell r="C782" t="str">
            <v xml:space="preserve">setecentos e oitenta e um mil, </v>
          </cell>
          <cell r="D782" t="str">
            <v>setecentos e oitenta e um</v>
          </cell>
          <cell r="E782" t="str">
            <v>setecentos e oitenta e um centavos</v>
          </cell>
        </row>
        <row r="783">
          <cell r="A783">
            <v>782</v>
          </cell>
          <cell r="B783" t="str">
            <v xml:space="preserve">setecentos e oitenta e dois milhões, </v>
          </cell>
          <cell r="C783" t="str">
            <v xml:space="preserve">setecentos e oitenta e dois mil, </v>
          </cell>
          <cell r="D783" t="str">
            <v>setecentos e oitenta e dois</v>
          </cell>
          <cell r="E783" t="str">
            <v>setecentos e oitenta e dois centavos</v>
          </cell>
        </row>
        <row r="784">
          <cell r="A784">
            <v>783</v>
          </cell>
          <cell r="B784" t="str">
            <v xml:space="preserve">setecentos e oitenta e tres milhões, </v>
          </cell>
          <cell r="C784" t="str">
            <v xml:space="preserve">setecentos e oitenta e tres mil, </v>
          </cell>
          <cell r="D784" t="str">
            <v>setecentos e oitenta e tres</v>
          </cell>
          <cell r="E784" t="str">
            <v>setecentos e oitenta e tres centavos</v>
          </cell>
        </row>
        <row r="785">
          <cell r="A785">
            <v>784</v>
          </cell>
          <cell r="B785" t="str">
            <v xml:space="preserve">setecentos e oitenta e quatro milhões, </v>
          </cell>
          <cell r="C785" t="str">
            <v xml:space="preserve">setecentos e oitenta e quatro mil, </v>
          </cell>
          <cell r="D785" t="str">
            <v>setecentos e oitenta e quatro</v>
          </cell>
          <cell r="E785" t="str">
            <v>setecentos e oitenta e quatro centavos</v>
          </cell>
        </row>
        <row r="786">
          <cell r="A786">
            <v>785</v>
          </cell>
          <cell r="B786" t="str">
            <v xml:space="preserve">setecentos e oitenta e cinco milhões, </v>
          </cell>
          <cell r="C786" t="str">
            <v xml:space="preserve">setecentos e oitenta e cinco mil, </v>
          </cell>
          <cell r="D786" t="str">
            <v>setecentos e oitenta e cinco</v>
          </cell>
          <cell r="E786" t="str">
            <v>setecentos e oitenta e cinco centavos</v>
          </cell>
        </row>
        <row r="787">
          <cell r="A787">
            <v>786</v>
          </cell>
          <cell r="B787" t="str">
            <v xml:space="preserve">setecentos e oitenta e seis milhões, </v>
          </cell>
          <cell r="C787" t="str">
            <v xml:space="preserve">setecentos e oitenta e seis mil, </v>
          </cell>
          <cell r="D787" t="str">
            <v>setecentos e oitenta e seis</v>
          </cell>
          <cell r="E787" t="str">
            <v>setecentos e oitenta e seis centavos</v>
          </cell>
        </row>
        <row r="788">
          <cell r="A788">
            <v>787</v>
          </cell>
          <cell r="B788" t="str">
            <v xml:space="preserve">setecentos e oitenta e sete milhões, </v>
          </cell>
          <cell r="C788" t="str">
            <v xml:space="preserve">setecentos e oitenta e sete mil, </v>
          </cell>
          <cell r="D788" t="str">
            <v>setecentos e oitenta e sete</v>
          </cell>
          <cell r="E788" t="str">
            <v>setecentos e oitenta e sete centavos</v>
          </cell>
        </row>
        <row r="789">
          <cell r="A789">
            <v>788</v>
          </cell>
          <cell r="B789" t="str">
            <v xml:space="preserve">setecentos e oitenta e oito milhões, </v>
          </cell>
          <cell r="C789" t="str">
            <v xml:space="preserve">setecentos e oitenta e oito mil, </v>
          </cell>
          <cell r="D789" t="str">
            <v>setecentos e oitenta e oito</v>
          </cell>
          <cell r="E789" t="str">
            <v>setecentos e oitenta e oito centavos</v>
          </cell>
        </row>
        <row r="790">
          <cell r="A790">
            <v>789</v>
          </cell>
          <cell r="B790" t="str">
            <v xml:space="preserve">setecentos e oitenta e nove milhões, </v>
          </cell>
          <cell r="C790" t="str">
            <v xml:space="preserve">setecentos e oitenta e nove mil, </v>
          </cell>
          <cell r="D790" t="str">
            <v>setecentos e oitenta e nove</v>
          </cell>
          <cell r="E790" t="str">
            <v>setecentos e oitenta e nove centavos</v>
          </cell>
        </row>
        <row r="791">
          <cell r="A791">
            <v>790</v>
          </cell>
          <cell r="B791" t="str">
            <v xml:space="preserve">setecentos e noventa milhões, </v>
          </cell>
          <cell r="C791" t="str">
            <v xml:space="preserve">setecentos e noventa mil, </v>
          </cell>
          <cell r="D791" t="str">
            <v>setecentos e noventa</v>
          </cell>
          <cell r="E791" t="str">
            <v>setecentos e noventa centavos</v>
          </cell>
        </row>
        <row r="792">
          <cell r="A792">
            <v>791</v>
          </cell>
          <cell r="B792" t="str">
            <v xml:space="preserve">setecentos e noventa e um milhões, </v>
          </cell>
          <cell r="C792" t="str">
            <v xml:space="preserve">setecentos e noventa e um mil, </v>
          </cell>
          <cell r="D792" t="str">
            <v>setecentos e noventa e um</v>
          </cell>
          <cell r="E792" t="str">
            <v>setecentos e noventa e um centavos</v>
          </cell>
        </row>
        <row r="793">
          <cell r="A793">
            <v>792</v>
          </cell>
          <cell r="B793" t="str">
            <v xml:space="preserve">setecentos e noventa e dois milhões, </v>
          </cell>
          <cell r="C793" t="str">
            <v xml:space="preserve">setecentos e noventa e dois mil, </v>
          </cell>
          <cell r="D793" t="str">
            <v>setecentos e noventa e dois</v>
          </cell>
          <cell r="E793" t="str">
            <v>setecentos e noventa e dois centavos</v>
          </cell>
        </row>
        <row r="794">
          <cell r="A794">
            <v>793</v>
          </cell>
          <cell r="B794" t="str">
            <v xml:space="preserve">setecentos e noventa e tres milhões, </v>
          </cell>
          <cell r="C794" t="str">
            <v xml:space="preserve">setecentos e noventa e tres mil, </v>
          </cell>
          <cell r="D794" t="str">
            <v>setecentos e noventa e tres</v>
          </cell>
          <cell r="E794" t="str">
            <v>setecentos e noventa e tres centavos</v>
          </cell>
        </row>
        <row r="795">
          <cell r="A795">
            <v>794</v>
          </cell>
          <cell r="B795" t="str">
            <v xml:space="preserve">setecentos e noventa e quatro milhões, </v>
          </cell>
          <cell r="C795" t="str">
            <v xml:space="preserve">setecentos e noventa e quatro mil, </v>
          </cell>
          <cell r="D795" t="str">
            <v>setecentos e noventa e quatro</v>
          </cell>
          <cell r="E795" t="str">
            <v>setecentos e noventa e quatro centavos</v>
          </cell>
        </row>
        <row r="796">
          <cell r="A796">
            <v>795</v>
          </cell>
          <cell r="B796" t="str">
            <v xml:space="preserve">setecentos e noventa e cinco milhões, </v>
          </cell>
          <cell r="C796" t="str">
            <v xml:space="preserve">setecentos e noventa e cinco mil, </v>
          </cell>
          <cell r="D796" t="str">
            <v>setecentos e noventa e cinco</v>
          </cell>
          <cell r="E796" t="str">
            <v>setecentos e noventa e cinco centavos</v>
          </cell>
        </row>
        <row r="797">
          <cell r="A797">
            <v>796</v>
          </cell>
          <cell r="B797" t="str">
            <v xml:space="preserve">setecentos e noventa e seis milhões, </v>
          </cell>
          <cell r="C797" t="str">
            <v xml:space="preserve">setecentos e noventa e seis mil, </v>
          </cell>
          <cell r="D797" t="str">
            <v>setecentos e noventa e seis</v>
          </cell>
          <cell r="E797" t="str">
            <v>setecentos e noventa e seis centavos</v>
          </cell>
        </row>
        <row r="798">
          <cell r="A798">
            <v>797</v>
          </cell>
          <cell r="B798" t="str">
            <v xml:space="preserve">setecentos e noventa e sete milhões, </v>
          </cell>
          <cell r="C798" t="str">
            <v xml:space="preserve">setecentos e noventa e sete mil, </v>
          </cell>
          <cell r="D798" t="str">
            <v>setecentos e noventa e sete</v>
          </cell>
          <cell r="E798" t="str">
            <v>setecentos e noventa e sete centavos</v>
          </cell>
        </row>
        <row r="799">
          <cell r="A799">
            <v>798</v>
          </cell>
          <cell r="B799" t="str">
            <v xml:space="preserve">setecentos e noventa e oito milhões, </v>
          </cell>
          <cell r="C799" t="str">
            <v xml:space="preserve">setecentos e noventa e oito mil, </v>
          </cell>
          <cell r="D799" t="str">
            <v>setecentos e noventa e oito</v>
          </cell>
          <cell r="E799" t="str">
            <v>setecentos e noventa e oito centavos</v>
          </cell>
        </row>
        <row r="800">
          <cell r="A800">
            <v>799</v>
          </cell>
          <cell r="B800" t="str">
            <v xml:space="preserve">setecentos e noventa e nove milhões, </v>
          </cell>
          <cell r="C800" t="str">
            <v xml:space="preserve">setecentos e noventa e nove mil, </v>
          </cell>
          <cell r="D800" t="str">
            <v>setecentos e noventa e nove</v>
          </cell>
          <cell r="E800" t="str">
            <v>setecentos e noventa e nove centavos</v>
          </cell>
        </row>
        <row r="801">
          <cell r="A801">
            <v>800</v>
          </cell>
          <cell r="B801" t="str">
            <v xml:space="preserve">oitocentos milhões, </v>
          </cell>
          <cell r="C801" t="str">
            <v xml:space="preserve">oitocentos mil, </v>
          </cell>
          <cell r="D801" t="str">
            <v>oitocentos</v>
          </cell>
          <cell r="E801" t="str">
            <v>oitocentos centavos</v>
          </cell>
        </row>
        <row r="802">
          <cell r="A802">
            <v>801</v>
          </cell>
          <cell r="B802" t="str">
            <v xml:space="preserve">oitocentos e um milhões, </v>
          </cell>
          <cell r="C802" t="str">
            <v xml:space="preserve">oitocentos e um mil, </v>
          </cell>
          <cell r="D802" t="str">
            <v>oitocentos e um</v>
          </cell>
          <cell r="E802" t="str">
            <v>oitocentos e um centavos</v>
          </cell>
        </row>
        <row r="803">
          <cell r="A803">
            <v>802</v>
          </cell>
          <cell r="B803" t="str">
            <v xml:space="preserve">oitocentos e dois milhões, </v>
          </cell>
          <cell r="C803" t="str">
            <v xml:space="preserve">oitocentos e dois mil, </v>
          </cell>
          <cell r="D803" t="str">
            <v>oitocentos e dois</v>
          </cell>
          <cell r="E803" t="str">
            <v>oitocentos e dois centavos</v>
          </cell>
        </row>
        <row r="804">
          <cell r="A804">
            <v>803</v>
          </cell>
          <cell r="B804" t="str">
            <v xml:space="preserve">oitocentos e tres milhões, </v>
          </cell>
          <cell r="C804" t="str">
            <v xml:space="preserve">oitocentos e tres mil, </v>
          </cell>
          <cell r="D804" t="str">
            <v>oitocentos e tres</v>
          </cell>
          <cell r="E804" t="str">
            <v>oitocentos e tres centavos</v>
          </cell>
        </row>
        <row r="805">
          <cell r="A805">
            <v>804</v>
          </cell>
          <cell r="B805" t="str">
            <v xml:space="preserve">oitocentos e quatro milhões, </v>
          </cell>
          <cell r="C805" t="str">
            <v xml:space="preserve">oitocentos e quatro mil, </v>
          </cell>
          <cell r="D805" t="str">
            <v>oitocentos e quatro</v>
          </cell>
          <cell r="E805" t="str">
            <v>oitocentos e quatro centavos</v>
          </cell>
        </row>
        <row r="806">
          <cell r="A806">
            <v>805</v>
          </cell>
          <cell r="B806" t="str">
            <v xml:space="preserve">oitocentos e cinco milhões, </v>
          </cell>
          <cell r="C806" t="str">
            <v xml:space="preserve">oitocentos e cinco mil, </v>
          </cell>
          <cell r="D806" t="str">
            <v>oitocentos e cinco</v>
          </cell>
          <cell r="E806" t="str">
            <v>oitocentos e cinco centavos</v>
          </cell>
        </row>
        <row r="807">
          <cell r="A807">
            <v>806</v>
          </cell>
          <cell r="B807" t="str">
            <v xml:space="preserve">oitocentos e seis milhões, </v>
          </cell>
          <cell r="C807" t="str">
            <v xml:space="preserve">oitocentos e seis mil, </v>
          </cell>
          <cell r="D807" t="str">
            <v>oitocentos e seis</v>
          </cell>
          <cell r="E807" t="str">
            <v>oitocentos e seis centavos</v>
          </cell>
        </row>
        <row r="808">
          <cell r="A808">
            <v>807</v>
          </cell>
          <cell r="B808" t="str">
            <v xml:space="preserve">oitocentos e sete milhões, </v>
          </cell>
          <cell r="C808" t="str">
            <v xml:space="preserve">oitocentos e sete mil, </v>
          </cell>
          <cell r="D808" t="str">
            <v>oitocentos e sete</v>
          </cell>
          <cell r="E808" t="str">
            <v>oitocentos e sete centavos</v>
          </cell>
        </row>
        <row r="809">
          <cell r="A809">
            <v>808</v>
          </cell>
          <cell r="B809" t="str">
            <v xml:space="preserve">oitocentos e oito milhões, </v>
          </cell>
          <cell r="C809" t="str">
            <v xml:space="preserve">oitocentos e oito mil, </v>
          </cell>
          <cell r="D809" t="str">
            <v>oitocentos e oito</v>
          </cell>
          <cell r="E809" t="str">
            <v>oitocentos e oito centavos</v>
          </cell>
        </row>
        <row r="810">
          <cell r="A810">
            <v>809</v>
          </cell>
          <cell r="B810" t="str">
            <v xml:space="preserve">oitocentos e nove milhões, </v>
          </cell>
          <cell r="C810" t="str">
            <v xml:space="preserve">oitocentos e nove mil, </v>
          </cell>
          <cell r="D810" t="str">
            <v>oitocentos e nove</v>
          </cell>
          <cell r="E810" t="str">
            <v>oitocentos e nove centavos</v>
          </cell>
        </row>
        <row r="811">
          <cell r="A811">
            <v>810</v>
          </cell>
          <cell r="B811" t="str">
            <v xml:space="preserve">oitocentos e dez milhões, </v>
          </cell>
          <cell r="C811" t="str">
            <v xml:space="preserve">oitocentos e dez mil, </v>
          </cell>
          <cell r="D811" t="str">
            <v>oitocentos e dez</v>
          </cell>
          <cell r="E811" t="str">
            <v>oitocentos e dez centavos</v>
          </cell>
        </row>
        <row r="812">
          <cell r="A812">
            <v>811</v>
          </cell>
          <cell r="B812" t="str">
            <v xml:space="preserve">oitocentos e onze milhões, </v>
          </cell>
          <cell r="C812" t="str">
            <v xml:space="preserve">oitocentos e onze mil, </v>
          </cell>
          <cell r="D812" t="str">
            <v>oitocentos e onze</v>
          </cell>
          <cell r="E812" t="str">
            <v>oitocentos e onze centavos</v>
          </cell>
        </row>
        <row r="813">
          <cell r="A813">
            <v>812</v>
          </cell>
          <cell r="B813" t="str">
            <v xml:space="preserve">oitocentos e doze milhões, </v>
          </cell>
          <cell r="C813" t="str">
            <v xml:space="preserve">oitocentos e doze mil, </v>
          </cell>
          <cell r="D813" t="str">
            <v>oitocentos e doze</v>
          </cell>
          <cell r="E813" t="str">
            <v>oitocentos e doze centavos</v>
          </cell>
        </row>
        <row r="814">
          <cell r="A814">
            <v>813</v>
          </cell>
          <cell r="B814" t="str">
            <v xml:space="preserve">oitocentos e treze milhões, </v>
          </cell>
          <cell r="C814" t="str">
            <v xml:space="preserve">oitocentos e treze mil, </v>
          </cell>
          <cell r="D814" t="str">
            <v>oitocentos e treze</v>
          </cell>
          <cell r="E814" t="str">
            <v>oitocentos e treze centavos</v>
          </cell>
        </row>
        <row r="815">
          <cell r="A815">
            <v>814</v>
          </cell>
          <cell r="B815" t="str">
            <v xml:space="preserve">oitocentos e quatorze milhões, </v>
          </cell>
          <cell r="C815" t="str">
            <v xml:space="preserve">oitocentos e quatorze mil, </v>
          </cell>
          <cell r="D815" t="str">
            <v>oitocentos e quatorze</v>
          </cell>
          <cell r="E815" t="str">
            <v>oitocentos e quatorze centavos</v>
          </cell>
        </row>
        <row r="816">
          <cell r="A816">
            <v>815</v>
          </cell>
          <cell r="B816" t="str">
            <v xml:space="preserve">oitocentos e quinze milhões, </v>
          </cell>
          <cell r="C816" t="str">
            <v xml:space="preserve">oitocentos e quinze mil, </v>
          </cell>
          <cell r="D816" t="str">
            <v>oitocentos e quinze</v>
          </cell>
          <cell r="E816" t="str">
            <v>oitocentos e quinze centavos</v>
          </cell>
        </row>
        <row r="817">
          <cell r="A817">
            <v>816</v>
          </cell>
          <cell r="B817" t="str">
            <v xml:space="preserve">oitocentos e dezesseis milhões, </v>
          </cell>
          <cell r="C817" t="str">
            <v xml:space="preserve">oitocentos e dezesseis mil, </v>
          </cell>
          <cell r="D817" t="str">
            <v>oitocentos e dezesseis</v>
          </cell>
          <cell r="E817" t="str">
            <v>oitocentos e dezesseis centavos</v>
          </cell>
        </row>
        <row r="818">
          <cell r="A818">
            <v>817</v>
          </cell>
          <cell r="B818" t="str">
            <v xml:space="preserve">oitocentos e dezessete milhões, </v>
          </cell>
          <cell r="C818" t="str">
            <v xml:space="preserve">oitocentos e dezessete mil, </v>
          </cell>
          <cell r="D818" t="str">
            <v>oitocentos e dezessete</v>
          </cell>
          <cell r="E818" t="str">
            <v>oitocentos e dezessete centavos</v>
          </cell>
        </row>
        <row r="819">
          <cell r="A819">
            <v>818</v>
          </cell>
          <cell r="B819" t="str">
            <v xml:space="preserve">oitocentos e dezoito milhões, </v>
          </cell>
          <cell r="C819" t="str">
            <v xml:space="preserve">oitocentos e dezoito mil, </v>
          </cell>
          <cell r="D819" t="str">
            <v>oitocentos e dezoito</v>
          </cell>
          <cell r="E819" t="str">
            <v>oitocentos e dezoito centavos</v>
          </cell>
        </row>
        <row r="820">
          <cell r="A820">
            <v>819</v>
          </cell>
          <cell r="B820" t="str">
            <v xml:space="preserve">oitocentos e dezenove milhões, </v>
          </cell>
          <cell r="C820" t="str">
            <v xml:space="preserve">oitocentos e dezenove mil, </v>
          </cell>
          <cell r="D820" t="str">
            <v>oitocentos e dezenove</v>
          </cell>
          <cell r="E820" t="str">
            <v>oitocentos e dezenove centavos</v>
          </cell>
        </row>
        <row r="821">
          <cell r="A821">
            <v>820</v>
          </cell>
          <cell r="B821" t="str">
            <v xml:space="preserve">oitocentos e vinte milhões, </v>
          </cell>
          <cell r="C821" t="str">
            <v xml:space="preserve">oitocentos e vinte mil, </v>
          </cell>
          <cell r="D821" t="str">
            <v>oitocentos e vinte</v>
          </cell>
          <cell r="E821" t="str">
            <v>oitocentos e vinte centavos</v>
          </cell>
        </row>
        <row r="822">
          <cell r="A822">
            <v>821</v>
          </cell>
          <cell r="B822" t="str">
            <v xml:space="preserve">oitocentos e vinte e um milhões, </v>
          </cell>
          <cell r="C822" t="str">
            <v xml:space="preserve">oitocentos e vinte e um mil, </v>
          </cell>
          <cell r="D822" t="str">
            <v>oitocentos e vinte e um</v>
          </cell>
          <cell r="E822" t="str">
            <v>oitocentos e vinte e um centavos</v>
          </cell>
        </row>
        <row r="823">
          <cell r="A823">
            <v>822</v>
          </cell>
          <cell r="B823" t="str">
            <v xml:space="preserve">oitocentos e vinte e dois milhões, </v>
          </cell>
          <cell r="C823" t="str">
            <v xml:space="preserve">oitocentos e vinte e dois mil, </v>
          </cell>
          <cell r="D823" t="str">
            <v>oitocentos e vinte e dois</v>
          </cell>
          <cell r="E823" t="str">
            <v>oitocentos e vinte e dois centavos</v>
          </cell>
        </row>
        <row r="824">
          <cell r="A824">
            <v>823</v>
          </cell>
          <cell r="B824" t="str">
            <v xml:space="preserve">oitocentos e vinte e tres milhões, </v>
          </cell>
          <cell r="C824" t="str">
            <v xml:space="preserve">oitocentos e vinte e tres mil, </v>
          </cell>
          <cell r="D824" t="str">
            <v>oitocentos e vinte e tres</v>
          </cell>
          <cell r="E824" t="str">
            <v>oitocentos e vinte e tres centavos</v>
          </cell>
        </row>
        <row r="825">
          <cell r="A825">
            <v>824</v>
          </cell>
          <cell r="B825" t="str">
            <v xml:space="preserve">oitocentos e vinte e quatro milhões, </v>
          </cell>
          <cell r="C825" t="str">
            <v xml:space="preserve">oitocentos e vinte e quatro mil, </v>
          </cell>
          <cell r="D825" t="str">
            <v>oitocentos e vinte e quatro</v>
          </cell>
          <cell r="E825" t="str">
            <v>oitocentos e vinte e quatro centavos</v>
          </cell>
        </row>
        <row r="826">
          <cell r="A826">
            <v>825</v>
          </cell>
          <cell r="B826" t="str">
            <v xml:space="preserve">oitocentos e vinte e cinco milhões, </v>
          </cell>
          <cell r="C826" t="str">
            <v xml:space="preserve">oitocentos e vinte e cinco mil, </v>
          </cell>
          <cell r="D826" t="str">
            <v>oitocentos e vinte e cinco</v>
          </cell>
          <cell r="E826" t="str">
            <v>oitocentos e vinte e cinco centavos</v>
          </cell>
        </row>
        <row r="827">
          <cell r="A827">
            <v>826</v>
          </cell>
          <cell r="B827" t="str">
            <v xml:space="preserve">oitocentos e vinte e seis milhões, </v>
          </cell>
          <cell r="C827" t="str">
            <v xml:space="preserve">oitocentos e vinte e seis mil, </v>
          </cell>
          <cell r="D827" t="str">
            <v>oitocentos e vinte e seis</v>
          </cell>
          <cell r="E827" t="str">
            <v>oitocentos e vinte e seis centavos</v>
          </cell>
        </row>
        <row r="828">
          <cell r="A828">
            <v>827</v>
          </cell>
          <cell r="B828" t="str">
            <v xml:space="preserve">oitocentos e vinte e sete milhões, </v>
          </cell>
          <cell r="C828" t="str">
            <v xml:space="preserve">oitocentos e vinte e sete mil, </v>
          </cell>
          <cell r="D828" t="str">
            <v>oitocentos e vinte e sete</v>
          </cell>
          <cell r="E828" t="str">
            <v>oitocentos e vinte e sete centavos</v>
          </cell>
        </row>
        <row r="829">
          <cell r="A829">
            <v>828</v>
          </cell>
          <cell r="B829" t="str">
            <v xml:space="preserve">oitocentos e vinte e oito milhões, </v>
          </cell>
          <cell r="C829" t="str">
            <v xml:space="preserve">oitocentos e vinte e oito mil, </v>
          </cell>
          <cell r="D829" t="str">
            <v>oitocentos e vinte e oito</v>
          </cell>
          <cell r="E829" t="str">
            <v>oitocentos e vinte e oito centavos</v>
          </cell>
        </row>
        <row r="830">
          <cell r="A830">
            <v>829</v>
          </cell>
          <cell r="B830" t="str">
            <v xml:space="preserve">oitocentos e vinte e nove milhões, </v>
          </cell>
          <cell r="C830" t="str">
            <v xml:space="preserve">oitocentos e vinte e nove mil, </v>
          </cell>
          <cell r="D830" t="str">
            <v>oitocentos e vinte e nove</v>
          </cell>
          <cell r="E830" t="str">
            <v>oitocentos e vinte e nove centavos</v>
          </cell>
        </row>
        <row r="831">
          <cell r="A831">
            <v>830</v>
          </cell>
          <cell r="B831" t="str">
            <v xml:space="preserve">oitocentos e trinta milhões, </v>
          </cell>
          <cell r="C831" t="str">
            <v xml:space="preserve">oitocentos e trinta mil, </v>
          </cell>
          <cell r="D831" t="str">
            <v>oitocentos e trinta</v>
          </cell>
          <cell r="E831" t="str">
            <v>oitocentos e trinta centavos</v>
          </cell>
        </row>
        <row r="832">
          <cell r="A832">
            <v>831</v>
          </cell>
          <cell r="B832" t="str">
            <v xml:space="preserve">oitocentos e trinta e um milhões, </v>
          </cell>
          <cell r="C832" t="str">
            <v xml:space="preserve">oitocentos e trinta e um mil, </v>
          </cell>
          <cell r="D832" t="str">
            <v>oitocentos e trinta e um</v>
          </cell>
          <cell r="E832" t="str">
            <v>oitocentos e trinta e um centavos</v>
          </cell>
        </row>
        <row r="833">
          <cell r="A833">
            <v>832</v>
          </cell>
          <cell r="B833" t="str">
            <v xml:space="preserve">oitocentos e trinta e dois milhões, </v>
          </cell>
          <cell r="C833" t="str">
            <v xml:space="preserve">oitocentos e trinta e dois mil, </v>
          </cell>
          <cell r="D833" t="str">
            <v>oitocentos e trinta e dois</v>
          </cell>
          <cell r="E833" t="str">
            <v>oitocentos e trinta e dois centavos</v>
          </cell>
        </row>
        <row r="834">
          <cell r="A834">
            <v>833</v>
          </cell>
          <cell r="B834" t="str">
            <v xml:space="preserve">oitocentos e trinta e tres milhões, </v>
          </cell>
          <cell r="C834" t="str">
            <v xml:space="preserve">oitocentos e trinta e tres mil, </v>
          </cell>
          <cell r="D834" t="str">
            <v>oitocentos e trinta e tres</v>
          </cell>
          <cell r="E834" t="str">
            <v>oitocentos e trinta e tres centavos</v>
          </cell>
        </row>
        <row r="835">
          <cell r="A835">
            <v>834</v>
          </cell>
          <cell r="B835" t="str">
            <v xml:space="preserve">oitocentos e trinta e quatro milhões, </v>
          </cell>
          <cell r="C835" t="str">
            <v xml:space="preserve">oitocentos e trinta e quatro mil, </v>
          </cell>
          <cell r="D835" t="str">
            <v>oitocentos e trinta e quatro</v>
          </cell>
          <cell r="E835" t="str">
            <v>oitocentos e trinta e quatro centavos</v>
          </cell>
        </row>
        <row r="836">
          <cell r="A836">
            <v>835</v>
          </cell>
          <cell r="B836" t="str">
            <v xml:space="preserve">oitocentos e trinta e cinco milhões, </v>
          </cell>
          <cell r="C836" t="str">
            <v xml:space="preserve">oitocentos e trinta e cinco mil, </v>
          </cell>
          <cell r="D836" t="str">
            <v>oitocentos e trinta e cinco</v>
          </cell>
          <cell r="E836" t="str">
            <v>oitocentos e trinta e cinco centavos</v>
          </cell>
        </row>
        <row r="837">
          <cell r="A837">
            <v>836</v>
          </cell>
          <cell r="B837" t="str">
            <v xml:space="preserve">oitocentos e trinta e seis milhões, </v>
          </cell>
          <cell r="C837" t="str">
            <v xml:space="preserve">oitocentos e trinta e seis mil, </v>
          </cell>
          <cell r="D837" t="str">
            <v>oitocentos e trinta e seis</v>
          </cell>
          <cell r="E837" t="str">
            <v>oitocentos e trinta e seis centavos</v>
          </cell>
        </row>
        <row r="838">
          <cell r="A838">
            <v>837</v>
          </cell>
          <cell r="B838" t="str">
            <v xml:space="preserve">oitocentos e trinta e sete milhões, </v>
          </cell>
          <cell r="C838" t="str">
            <v xml:space="preserve">oitocentos e trinta e sete mil, </v>
          </cell>
          <cell r="D838" t="str">
            <v>oitocentos e trinta e sete</v>
          </cell>
          <cell r="E838" t="str">
            <v>oitocentos e trinta e sete centavos</v>
          </cell>
        </row>
        <row r="839">
          <cell r="A839">
            <v>838</v>
          </cell>
          <cell r="B839" t="str">
            <v xml:space="preserve">oitocentos e trinta e oito milhões, </v>
          </cell>
          <cell r="C839" t="str">
            <v xml:space="preserve">oitocentos e trinta e oito mil, </v>
          </cell>
          <cell r="D839" t="str">
            <v>oitocentos e trinta e oito</v>
          </cell>
          <cell r="E839" t="str">
            <v>oitocentos e trinta e oito centavos</v>
          </cell>
        </row>
        <row r="840">
          <cell r="A840">
            <v>839</v>
          </cell>
          <cell r="B840" t="str">
            <v xml:space="preserve">oitocentos e trinta e nove milhões, </v>
          </cell>
          <cell r="C840" t="str">
            <v xml:space="preserve">oitocentos e trinta e nove mil, </v>
          </cell>
          <cell r="D840" t="str">
            <v>oitocentos e trinta e nove</v>
          </cell>
          <cell r="E840" t="str">
            <v>oitocentos e trinta e nove centavos</v>
          </cell>
        </row>
        <row r="841">
          <cell r="A841">
            <v>840</v>
          </cell>
          <cell r="B841" t="str">
            <v xml:space="preserve">oitocentos e quarenta milhões, </v>
          </cell>
          <cell r="C841" t="str">
            <v xml:space="preserve">oitocentos e quarenta mil, </v>
          </cell>
          <cell r="D841" t="str">
            <v>oitocentos e quarenta</v>
          </cell>
          <cell r="E841" t="str">
            <v>oitocentos e quarenta centavos</v>
          </cell>
        </row>
        <row r="842">
          <cell r="A842">
            <v>841</v>
          </cell>
          <cell r="B842" t="str">
            <v xml:space="preserve">oitocentos e quarenta e um milhões, </v>
          </cell>
          <cell r="C842" t="str">
            <v xml:space="preserve">oitocentos e quarenta e um mil, </v>
          </cell>
          <cell r="D842" t="str">
            <v>oitocentos e quarenta e um</v>
          </cell>
          <cell r="E842" t="str">
            <v>oitocentos e quarenta e um centavos</v>
          </cell>
        </row>
        <row r="843">
          <cell r="A843">
            <v>842</v>
          </cell>
          <cell r="B843" t="str">
            <v xml:space="preserve">oitocentos e quarenta e dois milhões, </v>
          </cell>
          <cell r="C843" t="str">
            <v xml:space="preserve">oitocentos e quarenta e dois mil, </v>
          </cell>
          <cell r="D843" t="str">
            <v>oitocentos e quarenta e dois</v>
          </cell>
          <cell r="E843" t="str">
            <v>oitocentos e quarenta e dois centavos</v>
          </cell>
        </row>
        <row r="844">
          <cell r="A844">
            <v>843</v>
          </cell>
          <cell r="B844" t="str">
            <v xml:space="preserve">oitocentos e quarenta e tres milhões, </v>
          </cell>
          <cell r="C844" t="str">
            <v xml:space="preserve">oitocentos e quarenta e tres mil, </v>
          </cell>
          <cell r="D844" t="str">
            <v>oitocentos e quarenta e tres</v>
          </cell>
          <cell r="E844" t="str">
            <v>oitocentos e quarenta e tres centavos</v>
          </cell>
        </row>
        <row r="845">
          <cell r="A845">
            <v>844</v>
          </cell>
          <cell r="B845" t="str">
            <v xml:space="preserve">oitocentos e quarenta e quatro milhões, </v>
          </cell>
          <cell r="C845" t="str">
            <v xml:space="preserve">oitocentos e quarenta e quatro mil, </v>
          </cell>
          <cell r="D845" t="str">
            <v>oitocentos e quarenta e quatro</v>
          </cell>
          <cell r="E845" t="str">
            <v>oitocentos e quarenta e quatro centavos</v>
          </cell>
        </row>
        <row r="846">
          <cell r="A846">
            <v>845</v>
          </cell>
          <cell r="B846" t="str">
            <v xml:space="preserve">oitocentos e quarenta e cinco milhões, </v>
          </cell>
          <cell r="C846" t="str">
            <v xml:space="preserve">oitocentos e quarenta e cinco mil, </v>
          </cell>
          <cell r="D846" t="str">
            <v>oitocentos e quarenta e cinco</v>
          </cell>
          <cell r="E846" t="str">
            <v>oitocentos e quarenta e cinco centavos</v>
          </cell>
        </row>
        <row r="847">
          <cell r="A847">
            <v>846</v>
          </cell>
          <cell r="B847" t="str">
            <v xml:space="preserve">oitocentos e quarenta e seis milhões, </v>
          </cell>
          <cell r="C847" t="str">
            <v xml:space="preserve">oitocentos e quarenta e seis mil, </v>
          </cell>
          <cell r="D847" t="str">
            <v>oitocentos e quarenta e seis</v>
          </cell>
          <cell r="E847" t="str">
            <v>oitocentos e quarenta e seis centavos</v>
          </cell>
        </row>
        <row r="848">
          <cell r="A848">
            <v>847</v>
          </cell>
          <cell r="B848" t="str">
            <v xml:space="preserve">oitocentos e quarenta e sete milhões, </v>
          </cell>
          <cell r="C848" t="str">
            <v xml:space="preserve">oitocentos e quarenta e sete mil, </v>
          </cell>
          <cell r="D848" t="str">
            <v>oitocentos e quarenta e sete</v>
          </cell>
          <cell r="E848" t="str">
            <v>oitocentos e quarenta e sete centavos</v>
          </cell>
        </row>
        <row r="849">
          <cell r="A849">
            <v>848</v>
          </cell>
          <cell r="B849" t="str">
            <v xml:space="preserve">oitocentos e quarenta e oito milhões, </v>
          </cell>
          <cell r="C849" t="str">
            <v xml:space="preserve">oitocentos e quarenta e oito mil, </v>
          </cell>
          <cell r="D849" t="str">
            <v>oitocentos e quarenta e oito</v>
          </cell>
          <cell r="E849" t="str">
            <v>oitocentos e quarenta e oito centavos</v>
          </cell>
        </row>
        <row r="850">
          <cell r="A850">
            <v>849</v>
          </cell>
          <cell r="B850" t="str">
            <v xml:space="preserve">oitocentos e quarenta e nove milhões, </v>
          </cell>
          <cell r="C850" t="str">
            <v xml:space="preserve">oitocentos e quarenta e nove mil, </v>
          </cell>
          <cell r="D850" t="str">
            <v>oitocentos e quarenta e nove</v>
          </cell>
          <cell r="E850" t="str">
            <v>oitocentos e quarenta e nove centavos</v>
          </cell>
        </row>
        <row r="851">
          <cell r="A851">
            <v>850</v>
          </cell>
          <cell r="B851" t="str">
            <v xml:space="preserve">oitocentos e cinquenta milhões, </v>
          </cell>
          <cell r="C851" t="str">
            <v xml:space="preserve">oitocentos e cinquenta mil, </v>
          </cell>
          <cell r="D851" t="str">
            <v>oitocentos e cinquenta</v>
          </cell>
          <cell r="E851" t="str">
            <v>oitocentos e cinquenta centavos</v>
          </cell>
        </row>
        <row r="852">
          <cell r="A852">
            <v>851</v>
          </cell>
          <cell r="B852" t="str">
            <v xml:space="preserve">oitocentos e cinquenta e um milhões, </v>
          </cell>
          <cell r="C852" t="str">
            <v xml:space="preserve">oitocentos e cinquenta e um mil, </v>
          </cell>
          <cell r="D852" t="str">
            <v>oitocentos e cinquenta e um</v>
          </cell>
          <cell r="E852" t="str">
            <v>oitocentos e cinquenta e um centavos</v>
          </cell>
        </row>
        <row r="853">
          <cell r="A853">
            <v>852</v>
          </cell>
          <cell r="B853" t="str">
            <v xml:space="preserve">oitocentos e cinquenta e dois milhões, </v>
          </cell>
          <cell r="C853" t="str">
            <v xml:space="preserve">oitocentos e cinquenta e dois mil, </v>
          </cell>
          <cell r="D853" t="str">
            <v>oitocentos e cinquenta e dois</v>
          </cell>
          <cell r="E853" t="str">
            <v>oitocentos e cinquenta e dois centavos</v>
          </cell>
        </row>
        <row r="854">
          <cell r="A854">
            <v>853</v>
          </cell>
          <cell r="B854" t="str">
            <v xml:space="preserve">oitocentos e cinquenta e tres milhões, </v>
          </cell>
          <cell r="C854" t="str">
            <v xml:space="preserve">oitocentos e cinquenta e tres mil, </v>
          </cell>
          <cell r="D854" t="str">
            <v>oitocentos e cinquenta e tres</v>
          </cell>
          <cell r="E854" t="str">
            <v>oitocentos e cinquenta e tres centavos</v>
          </cell>
        </row>
        <row r="855">
          <cell r="A855">
            <v>854</v>
          </cell>
          <cell r="B855" t="str">
            <v xml:space="preserve">oitocentos e cinquenta e quatro milhões, </v>
          </cell>
          <cell r="C855" t="str">
            <v xml:space="preserve">oitocentos e cinquenta e quatro mil, </v>
          </cell>
          <cell r="D855" t="str">
            <v>oitocentos e cinquenta e quatro</v>
          </cell>
          <cell r="E855" t="str">
            <v>oitocentos e cinquenta e quatro centavos</v>
          </cell>
        </row>
        <row r="856">
          <cell r="A856">
            <v>855</v>
          </cell>
          <cell r="B856" t="str">
            <v xml:space="preserve">oitocentos e cinquenta e cinco milhões, </v>
          </cell>
          <cell r="C856" t="str">
            <v xml:space="preserve">oitocentos e cinquenta e cinco mil, </v>
          </cell>
          <cell r="D856" t="str">
            <v>oitocentos e cinquenta e cinco</v>
          </cell>
          <cell r="E856" t="str">
            <v>oitocentos e cinquenta e cinco centavos</v>
          </cell>
        </row>
        <row r="857">
          <cell r="A857">
            <v>856</v>
          </cell>
          <cell r="B857" t="str">
            <v xml:space="preserve">oitocentos e cinquenta e seis milhões, </v>
          </cell>
          <cell r="C857" t="str">
            <v xml:space="preserve">oitocentos e cinquenta e seis mil, </v>
          </cell>
          <cell r="D857" t="str">
            <v>oitocentos e cinquenta e seis</v>
          </cell>
          <cell r="E857" t="str">
            <v>oitocentos e cinquenta e seis centavos</v>
          </cell>
        </row>
        <row r="858">
          <cell r="A858">
            <v>857</v>
          </cell>
          <cell r="B858" t="str">
            <v xml:space="preserve">oitocentos e cinquenta e sete milhões, </v>
          </cell>
          <cell r="C858" t="str">
            <v xml:space="preserve">oitocentos e cinquenta e sete mil, </v>
          </cell>
          <cell r="D858" t="str">
            <v>oitocentos e cinquenta e sete</v>
          </cell>
          <cell r="E858" t="str">
            <v>oitocentos e cinquenta e sete centavos</v>
          </cell>
        </row>
        <row r="859">
          <cell r="A859">
            <v>858</v>
          </cell>
          <cell r="B859" t="str">
            <v xml:space="preserve">oitocentos e cinquenta e oito milhões, </v>
          </cell>
          <cell r="C859" t="str">
            <v xml:space="preserve">oitocentos e cinquenta e oito mil, </v>
          </cell>
          <cell r="D859" t="str">
            <v>oitocentos e cinquenta e oito</v>
          </cell>
          <cell r="E859" t="str">
            <v>oitocentos e cinquenta e oito centavos</v>
          </cell>
        </row>
        <row r="860">
          <cell r="A860">
            <v>859</v>
          </cell>
          <cell r="B860" t="str">
            <v xml:space="preserve">oitocentos e cinquenta e nove milhões, </v>
          </cell>
          <cell r="C860" t="str">
            <v xml:space="preserve">oitocentos e cinquenta e nove mil, </v>
          </cell>
          <cell r="D860" t="str">
            <v>oitocentos e cinquenta e nove</v>
          </cell>
          <cell r="E860" t="str">
            <v>oitocentos e cinquenta e nove centavos</v>
          </cell>
        </row>
        <row r="861">
          <cell r="A861">
            <v>860</v>
          </cell>
          <cell r="B861" t="str">
            <v xml:space="preserve">oitocentos e sessenta milhões, </v>
          </cell>
          <cell r="C861" t="str">
            <v xml:space="preserve">oitocentos e sessenta mil, </v>
          </cell>
          <cell r="D861" t="str">
            <v>oitocentos e sessenta</v>
          </cell>
          <cell r="E861" t="str">
            <v>oitocentos e sessenta centavos</v>
          </cell>
        </row>
        <row r="862">
          <cell r="A862">
            <v>861</v>
          </cell>
          <cell r="B862" t="str">
            <v xml:space="preserve">oitocentos e sessenta e um milhões, </v>
          </cell>
          <cell r="C862" t="str">
            <v xml:space="preserve">oitocentos e sessenta e um mil, </v>
          </cell>
          <cell r="D862" t="str">
            <v>oitocentos e sessenta e um</v>
          </cell>
          <cell r="E862" t="str">
            <v>oitocentos e sessenta e um centavos</v>
          </cell>
        </row>
        <row r="863">
          <cell r="A863">
            <v>862</v>
          </cell>
          <cell r="B863" t="str">
            <v xml:space="preserve">oitocentos e sessenta e dois milhões, </v>
          </cell>
          <cell r="C863" t="str">
            <v xml:space="preserve">oitocentos e sessenta e dois mil, </v>
          </cell>
          <cell r="D863" t="str">
            <v>oitocentos e sessenta e dois</v>
          </cell>
          <cell r="E863" t="str">
            <v>oitocentos e sessenta e dois centavos</v>
          </cell>
        </row>
        <row r="864">
          <cell r="A864">
            <v>863</v>
          </cell>
          <cell r="B864" t="str">
            <v xml:space="preserve">oitocentos e sessenta e tres milhões, </v>
          </cell>
          <cell r="C864" t="str">
            <v xml:space="preserve">oitocentos e sessenta e tres mil, </v>
          </cell>
          <cell r="D864" t="str">
            <v>oitocentos e sessenta e tres</v>
          </cell>
          <cell r="E864" t="str">
            <v>oitocentos e sessenta e tres centavos</v>
          </cell>
        </row>
        <row r="865">
          <cell r="A865">
            <v>864</v>
          </cell>
          <cell r="B865" t="str">
            <v xml:space="preserve">oitocentos e sessenta e quatro milhões, </v>
          </cell>
          <cell r="C865" t="str">
            <v xml:space="preserve">oitocentos e sessenta e quatro mil, </v>
          </cell>
          <cell r="D865" t="str">
            <v>oitocentos e sessenta e quatro</v>
          </cell>
          <cell r="E865" t="str">
            <v>oitocentos e sessenta e quatro centavos</v>
          </cell>
        </row>
        <row r="866">
          <cell r="A866">
            <v>865</v>
          </cell>
          <cell r="B866" t="str">
            <v xml:space="preserve">oitocentos e sessenta e cinco milhões, </v>
          </cell>
          <cell r="C866" t="str">
            <v xml:space="preserve">oitocentos e sessenta e cinco mil, </v>
          </cell>
          <cell r="D866" t="str">
            <v>oitocentos e sessenta e cinco</v>
          </cell>
          <cell r="E866" t="str">
            <v>oitocentos e sessenta e cinco centavos</v>
          </cell>
        </row>
        <row r="867">
          <cell r="A867">
            <v>866</v>
          </cell>
          <cell r="B867" t="str">
            <v xml:space="preserve">oitocentos e sessenta e seis milhões, </v>
          </cell>
          <cell r="C867" t="str">
            <v xml:space="preserve">oitocentos e sessenta e seis mil, </v>
          </cell>
          <cell r="D867" t="str">
            <v>oitocentos e sessenta e seis</v>
          </cell>
          <cell r="E867" t="str">
            <v>oitocentos e sessenta e seis centavos</v>
          </cell>
        </row>
        <row r="868">
          <cell r="A868">
            <v>867</v>
          </cell>
          <cell r="B868" t="str">
            <v xml:space="preserve">oitocentos e sessenta e sete milhões, </v>
          </cell>
          <cell r="C868" t="str">
            <v xml:space="preserve">oitocentos e sessenta e sete mil, </v>
          </cell>
          <cell r="D868" t="str">
            <v>oitocentos e sessenta e sete</v>
          </cell>
          <cell r="E868" t="str">
            <v>oitocentos e sessenta e sete centavos</v>
          </cell>
        </row>
        <row r="869">
          <cell r="A869">
            <v>868</v>
          </cell>
          <cell r="B869" t="str">
            <v xml:space="preserve">oitocentos e sessenta e oito milhões, </v>
          </cell>
          <cell r="C869" t="str">
            <v xml:space="preserve">oitocentos e sessenta e oito mil, </v>
          </cell>
          <cell r="D869" t="str">
            <v>oitocentos e sessenta e oito</v>
          </cell>
          <cell r="E869" t="str">
            <v>oitocentos e sessenta e oito centavos</v>
          </cell>
        </row>
        <row r="870">
          <cell r="A870">
            <v>869</v>
          </cell>
          <cell r="B870" t="str">
            <v xml:space="preserve">oitocentos e sessenta e nove milhões, </v>
          </cell>
          <cell r="C870" t="str">
            <v xml:space="preserve">oitocentos e sessenta e nove mil, </v>
          </cell>
          <cell r="D870" t="str">
            <v>oitocentos e sessenta e nove</v>
          </cell>
          <cell r="E870" t="str">
            <v>oitocentos e sessenta e nove centavos</v>
          </cell>
        </row>
        <row r="871">
          <cell r="A871">
            <v>870</v>
          </cell>
          <cell r="B871" t="str">
            <v xml:space="preserve">oitocentos e setenta milhões, </v>
          </cell>
          <cell r="C871" t="str">
            <v xml:space="preserve">oitocentos e setenta mil, </v>
          </cell>
          <cell r="D871" t="str">
            <v>oitocentos e setenta</v>
          </cell>
          <cell r="E871" t="str">
            <v>oitocentos e setenta centavos</v>
          </cell>
        </row>
        <row r="872">
          <cell r="A872">
            <v>871</v>
          </cell>
          <cell r="B872" t="str">
            <v xml:space="preserve">oitocentos e setenta e um milhões, </v>
          </cell>
          <cell r="C872" t="str">
            <v xml:space="preserve">oitocentos e setenta e um mil, </v>
          </cell>
          <cell r="D872" t="str">
            <v>oitocentos e setenta e um</v>
          </cell>
          <cell r="E872" t="str">
            <v>oitocentos e setenta e um centavos</v>
          </cell>
        </row>
        <row r="873">
          <cell r="A873">
            <v>872</v>
          </cell>
          <cell r="B873" t="str">
            <v xml:space="preserve">oitocentos e setenta e dois milhões, </v>
          </cell>
          <cell r="C873" t="str">
            <v xml:space="preserve">oitocentos e setenta e dois mil, </v>
          </cell>
          <cell r="D873" t="str">
            <v>oitocentos e setenta e dois</v>
          </cell>
          <cell r="E873" t="str">
            <v>oitocentos e setenta e dois centavos</v>
          </cell>
        </row>
        <row r="874">
          <cell r="A874">
            <v>873</v>
          </cell>
          <cell r="B874" t="str">
            <v xml:space="preserve">oitocentos e setenta e tres milhões, </v>
          </cell>
          <cell r="C874" t="str">
            <v xml:space="preserve">oitocentos e setenta e tres mil, </v>
          </cell>
          <cell r="D874" t="str">
            <v>oitocentos e setenta e tres</v>
          </cell>
          <cell r="E874" t="str">
            <v>oitocentos e setenta e tres centavos</v>
          </cell>
        </row>
        <row r="875">
          <cell r="A875">
            <v>874</v>
          </cell>
          <cell r="B875" t="str">
            <v xml:space="preserve">oitocentos e setenta e quatro milhões, </v>
          </cell>
          <cell r="C875" t="str">
            <v xml:space="preserve">oitocentos e setenta e quatro mil, </v>
          </cell>
          <cell r="D875" t="str">
            <v>oitocentos e setenta e quatro</v>
          </cell>
          <cell r="E875" t="str">
            <v>oitocentos e setenta e quatro centavos</v>
          </cell>
        </row>
        <row r="876">
          <cell r="A876">
            <v>875</v>
          </cell>
          <cell r="B876" t="str">
            <v xml:space="preserve">oitocentos e setenta e cinco milhões, </v>
          </cell>
          <cell r="C876" t="str">
            <v xml:space="preserve">oitocentos e setenta e cinco mil, </v>
          </cell>
          <cell r="D876" t="str">
            <v>oitocentos e setenta e cinco</v>
          </cell>
          <cell r="E876" t="str">
            <v>oitocentos e setenta e cinco centavos</v>
          </cell>
        </row>
        <row r="877">
          <cell r="A877">
            <v>876</v>
          </cell>
          <cell r="B877" t="str">
            <v xml:space="preserve">oitocentos e setenta e seis milhões, </v>
          </cell>
          <cell r="C877" t="str">
            <v xml:space="preserve">oitocentos e setenta e seis mil, </v>
          </cell>
          <cell r="D877" t="str">
            <v>oitocentos e setenta e seis</v>
          </cell>
          <cell r="E877" t="str">
            <v>oitocentos e setenta e seis centavos</v>
          </cell>
        </row>
        <row r="878">
          <cell r="A878">
            <v>877</v>
          </cell>
          <cell r="B878" t="str">
            <v xml:space="preserve">oitocentos e setenta e sete milhões, </v>
          </cell>
          <cell r="C878" t="str">
            <v xml:space="preserve">oitocentos e setenta e sete mil, </v>
          </cell>
          <cell r="D878" t="str">
            <v>oitocentos e setenta e sete</v>
          </cell>
          <cell r="E878" t="str">
            <v>oitocentos e setenta e sete centavos</v>
          </cell>
        </row>
        <row r="879">
          <cell r="A879">
            <v>878</v>
          </cell>
          <cell r="B879" t="str">
            <v xml:space="preserve">oitocentos e setenta e oito milhões, </v>
          </cell>
          <cell r="C879" t="str">
            <v xml:space="preserve">oitocentos e setenta e oito mil, </v>
          </cell>
          <cell r="D879" t="str">
            <v>oitocentos e setenta e oito</v>
          </cell>
          <cell r="E879" t="str">
            <v>oitocentos e setenta e oito centavos</v>
          </cell>
        </row>
        <row r="880">
          <cell r="A880">
            <v>879</v>
          </cell>
          <cell r="B880" t="str">
            <v xml:space="preserve">oitocentos e setenta e nove milhões, </v>
          </cell>
          <cell r="C880" t="str">
            <v xml:space="preserve">oitocentos e setenta e nove mil, </v>
          </cell>
          <cell r="D880" t="str">
            <v>oitocentos e setenta e nove</v>
          </cell>
          <cell r="E880" t="str">
            <v>oitocentos e setenta e nove centavos</v>
          </cell>
        </row>
        <row r="881">
          <cell r="A881">
            <v>880</v>
          </cell>
          <cell r="B881" t="str">
            <v xml:space="preserve">oitocentos e oitenta milhões, </v>
          </cell>
          <cell r="C881" t="str">
            <v xml:space="preserve">oitocentos e oitenta mil, </v>
          </cell>
          <cell r="D881" t="str">
            <v>oitocentos e oitenta</v>
          </cell>
          <cell r="E881" t="str">
            <v>oitocentos e oitenta centavos</v>
          </cell>
        </row>
        <row r="882">
          <cell r="A882">
            <v>881</v>
          </cell>
          <cell r="B882" t="str">
            <v xml:space="preserve">oitocentos e oitenta e um milhões, </v>
          </cell>
          <cell r="C882" t="str">
            <v xml:space="preserve">oitocentos e oitenta e um mil, </v>
          </cell>
          <cell r="D882" t="str">
            <v>oitocentos e oitenta e um</v>
          </cell>
          <cell r="E882" t="str">
            <v>oitocentos e oitenta e um centavos</v>
          </cell>
        </row>
        <row r="883">
          <cell r="A883">
            <v>882</v>
          </cell>
          <cell r="B883" t="str">
            <v xml:space="preserve">oitocentos e oitenta e dois milhões, </v>
          </cell>
          <cell r="C883" t="str">
            <v xml:space="preserve">oitocentos e oitenta e dois mil, </v>
          </cell>
          <cell r="D883" t="str">
            <v>oitocentos e oitenta e dois</v>
          </cell>
          <cell r="E883" t="str">
            <v>oitocentos e oitenta e dois centavos</v>
          </cell>
        </row>
        <row r="884">
          <cell r="A884">
            <v>883</v>
          </cell>
          <cell r="B884" t="str">
            <v xml:space="preserve">oitocentos e oitenta e tres milhões, </v>
          </cell>
          <cell r="C884" t="str">
            <v xml:space="preserve">oitocentos e oitenta e tres mil, </v>
          </cell>
          <cell r="D884" t="str">
            <v>oitocentos e oitenta e tres</v>
          </cell>
          <cell r="E884" t="str">
            <v>oitocentos e oitenta e tres centavos</v>
          </cell>
        </row>
        <row r="885">
          <cell r="A885">
            <v>884</v>
          </cell>
          <cell r="B885" t="str">
            <v xml:space="preserve">oitocentos e oitenta e quatro milhões, </v>
          </cell>
          <cell r="C885" t="str">
            <v xml:space="preserve">oitocentos e oitenta e quatro mil, </v>
          </cell>
          <cell r="D885" t="str">
            <v>oitocentos e oitenta e quatro</v>
          </cell>
          <cell r="E885" t="str">
            <v>oitocentos e oitenta e quatro centavos</v>
          </cell>
        </row>
        <row r="886">
          <cell r="A886">
            <v>885</v>
          </cell>
          <cell r="B886" t="str">
            <v xml:space="preserve">oitocentos e oitenta e cinco milhões, </v>
          </cell>
          <cell r="C886" t="str">
            <v xml:space="preserve">oitocentos e oitenta e cinco mil, </v>
          </cell>
          <cell r="D886" t="str">
            <v>oitocentos e oitenta e cinco</v>
          </cell>
          <cell r="E886" t="str">
            <v>oitocentos e oitenta e cinco centavos</v>
          </cell>
        </row>
        <row r="887">
          <cell r="A887">
            <v>886</v>
          </cell>
          <cell r="B887" t="str">
            <v xml:space="preserve">oitocentos e oitenta e seis milhões, </v>
          </cell>
          <cell r="C887" t="str">
            <v xml:space="preserve">oitocentos e oitenta e seis mil, </v>
          </cell>
          <cell r="D887" t="str">
            <v>oitocentos e oitenta e seis</v>
          </cell>
          <cell r="E887" t="str">
            <v>oitocentos e oitenta e seis centavos</v>
          </cell>
        </row>
        <row r="888">
          <cell r="A888">
            <v>887</v>
          </cell>
          <cell r="B888" t="str">
            <v xml:space="preserve">oitocentos e oitenta e sete milhões, </v>
          </cell>
          <cell r="C888" t="str">
            <v xml:space="preserve">oitocentos e oitenta e sete mil, </v>
          </cell>
          <cell r="D888" t="str">
            <v>oitocentos e oitenta e sete</v>
          </cell>
          <cell r="E888" t="str">
            <v>oitocentos e oitenta e sete centavos</v>
          </cell>
        </row>
        <row r="889">
          <cell r="A889">
            <v>888</v>
          </cell>
          <cell r="B889" t="str">
            <v xml:space="preserve">oitocentos e oitenta e oito milhões, </v>
          </cell>
          <cell r="C889" t="str">
            <v xml:space="preserve">oitocentos e oitenta e oito mil, </v>
          </cell>
          <cell r="D889" t="str">
            <v>oitocentos e oitenta e oito</v>
          </cell>
          <cell r="E889" t="str">
            <v>oitocentos e oitenta e oito centavos</v>
          </cell>
        </row>
        <row r="890">
          <cell r="A890">
            <v>889</v>
          </cell>
          <cell r="B890" t="str">
            <v xml:space="preserve">oitocentos e oitenta e nove milhões, </v>
          </cell>
          <cell r="C890" t="str">
            <v xml:space="preserve">oitocentos e oitenta e nove mil, </v>
          </cell>
          <cell r="D890" t="str">
            <v>oitocentos e oitenta e nove</v>
          </cell>
          <cell r="E890" t="str">
            <v>oitocentos e oitenta e nove centavos</v>
          </cell>
        </row>
        <row r="891">
          <cell r="A891">
            <v>890</v>
          </cell>
          <cell r="B891" t="str">
            <v xml:space="preserve">oitocentos e noventa milhões, </v>
          </cell>
          <cell r="C891" t="str">
            <v xml:space="preserve">oitocentos e noventa mil, </v>
          </cell>
          <cell r="D891" t="str">
            <v>oitocentos e noventa</v>
          </cell>
          <cell r="E891" t="str">
            <v>oitocentos e noventa centavos</v>
          </cell>
        </row>
        <row r="892">
          <cell r="A892">
            <v>891</v>
          </cell>
          <cell r="B892" t="str">
            <v xml:space="preserve">oitocentos e noventa e um milhões, </v>
          </cell>
          <cell r="C892" t="str">
            <v xml:space="preserve">oitocentos e noventa e um mil, </v>
          </cell>
          <cell r="D892" t="str">
            <v>oitocentos e noventa e um</v>
          </cell>
          <cell r="E892" t="str">
            <v>oitocentos e noventa e um centavos</v>
          </cell>
        </row>
        <row r="893">
          <cell r="A893">
            <v>892</v>
          </cell>
          <cell r="B893" t="str">
            <v xml:space="preserve">oitocentos e noventa e dois milhões, </v>
          </cell>
          <cell r="C893" t="str">
            <v xml:space="preserve">oitocentos e noventa e dois mil, </v>
          </cell>
          <cell r="D893" t="str">
            <v>oitocentos e noventa e dois</v>
          </cell>
          <cell r="E893" t="str">
            <v>oitocentos e noventa e dois centavos</v>
          </cell>
        </row>
        <row r="894">
          <cell r="A894">
            <v>893</v>
          </cell>
          <cell r="B894" t="str">
            <v xml:space="preserve">oitocentos e noventa e tres milhões, </v>
          </cell>
          <cell r="C894" t="str">
            <v xml:space="preserve">oitocentos e noventa e tres mil, </v>
          </cell>
          <cell r="D894" t="str">
            <v>oitocentos e noventa e tres</v>
          </cell>
          <cell r="E894" t="str">
            <v>oitocentos e noventa e tres centavos</v>
          </cell>
        </row>
        <row r="895">
          <cell r="A895">
            <v>894</v>
          </cell>
          <cell r="B895" t="str">
            <v xml:space="preserve">oitocentos e noventa e quatro milhões, </v>
          </cell>
          <cell r="C895" t="str">
            <v xml:space="preserve">oitocentos e noventa e quatro mil, </v>
          </cell>
          <cell r="D895" t="str">
            <v>oitocentos e noventa e quatro</v>
          </cell>
          <cell r="E895" t="str">
            <v>oitocentos e noventa e quatro centavos</v>
          </cell>
        </row>
        <row r="896">
          <cell r="A896">
            <v>895</v>
          </cell>
          <cell r="B896" t="str">
            <v xml:space="preserve">oitocentos e noventa e cinco milhões, </v>
          </cell>
          <cell r="C896" t="str">
            <v xml:space="preserve">oitocentos e noventa e cinco mil, </v>
          </cell>
          <cell r="D896" t="str">
            <v>oitocentos e noventa e cinco</v>
          </cell>
          <cell r="E896" t="str">
            <v>oitocentos e noventa e cinco centavos</v>
          </cell>
        </row>
        <row r="897">
          <cell r="A897">
            <v>896</v>
          </cell>
          <cell r="B897" t="str">
            <v xml:space="preserve">oitocentos e noventa e seis milhões, </v>
          </cell>
          <cell r="C897" t="str">
            <v xml:space="preserve">oitocentos e noventa e seis mil, </v>
          </cell>
          <cell r="D897" t="str">
            <v>oitocentos e noventa e seis</v>
          </cell>
          <cell r="E897" t="str">
            <v>oitocentos e noventa e seis centavos</v>
          </cell>
        </row>
        <row r="898">
          <cell r="A898">
            <v>897</v>
          </cell>
          <cell r="B898" t="str">
            <v xml:space="preserve">oitocentos e noventa e sete milhões, </v>
          </cell>
          <cell r="C898" t="str">
            <v xml:space="preserve">oitocentos e noventa e sete mil, </v>
          </cell>
          <cell r="D898" t="str">
            <v>oitocentos e noventa e sete</v>
          </cell>
          <cell r="E898" t="str">
            <v>oitocentos e noventa e sete centavos</v>
          </cell>
        </row>
        <row r="899">
          <cell r="A899">
            <v>898</v>
          </cell>
          <cell r="B899" t="str">
            <v xml:space="preserve">oitocentos e noventa e oito milhões, </v>
          </cell>
          <cell r="C899" t="str">
            <v xml:space="preserve">oitocentos e noventa e oito mil, </v>
          </cell>
          <cell r="D899" t="str">
            <v>oitocentos e noventa e oito</v>
          </cell>
          <cell r="E899" t="str">
            <v>oitocentos e noventa e oito centavos</v>
          </cell>
        </row>
        <row r="900">
          <cell r="A900">
            <v>899</v>
          </cell>
          <cell r="B900" t="str">
            <v xml:space="preserve">oitocentos e noventa e nove milhões, </v>
          </cell>
          <cell r="C900" t="str">
            <v xml:space="preserve">oitocentos e noventa e nove mil, </v>
          </cell>
          <cell r="D900" t="str">
            <v>oitocentos e noventa e nove</v>
          </cell>
          <cell r="E900" t="str">
            <v>oitocentos e noventa e nove centavos</v>
          </cell>
        </row>
        <row r="901">
          <cell r="A901">
            <v>900</v>
          </cell>
          <cell r="B901" t="str">
            <v xml:space="preserve">novecentos milhões, </v>
          </cell>
          <cell r="C901" t="str">
            <v xml:space="preserve">novecentos mil, </v>
          </cell>
          <cell r="D901" t="str">
            <v>novecentos</v>
          </cell>
          <cell r="E901" t="str">
            <v>novecentos centavos</v>
          </cell>
        </row>
        <row r="902">
          <cell r="A902">
            <v>901</v>
          </cell>
          <cell r="B902" t="str">
            <v xml:space="preserve">novecentos e um milhões, </v>
          </cell>
          <cell r="C902" t="str">
            <v xml:space="preserve">novecentos e um mil, </v>
          </cell>
          <cell r="D902" t="str">
            <v>novecentos e um</v>
          </cell>
          <cell r="E902" t="str">
            <v>novecentos e um centavos</v>
          </cell>
        </row>
        <row r="903">
          <cell r="A903">
            <v>902</v>
          </cell>
          <cell r="B903" t="str">
            <v xml:space="preserve">novecentos e dois milhões, </v>
          </cell>
          <cell r="C903" t="str">
            <v xml:space="preserve">novecentos e dois mil, </v>
          </cell>
          <cell r="D903" t="str">
            <v>novecentos e dois</v>
          </cell>
          <cell r="E903" t="str">
            <v>novecentos e dois centavos</v>
          </cell>
        </row>
        <row r="904">
          <cell r="A904">
            <v>903</v>
          </cell>
          <cell r="B904" t="str">
            <v xml:space="preserve">novecentos e tres milhões, </v>
          </cell>
          <cell r="C904" t="str">
            <v xml:space="preserve">novecentos e tres mil, </v>
          </cell>
          <cell r="D904" t="str">
            <v>novecentos e tres</v>
          </cell>
          <cell r="E904" t="str">
            <v>novecentos e tres centavos</v>
          </cell>
        </row>
        <row r="905">
          <cell r="A905">
            <v>904</v>
          </cell>
          <cell r="B905" t="str">
            <v xml:space="preserve">novecentos e quatro milhões, </v>
          </cell>
          <cell r="C905" t="str">
            <v xml:space="preserve">novecentos e quatro mil, </v>
          </cell>
          <cell r="D905" t="str">
            <v>novecentos e quatro</v>
          </cell>
          <cell r="E905" t="str">
            <v>novecentos e quatro centavos</v>
          </cell>
        </row>
        <row r="906">
          <cell r="A906">
            <v>905</v>
          </cell>
          <cell r="B906" t="str">
            <v xml:space="preserve">novecentos e cinco milhões, </v>
          </cell>
          <cell r="C906" t="str">
            <v xml:space="preserve">novecentos e cinco mil, </v>
          </cell>
          <cell r="D906" t="str">
            <v>novecentos e cinco</v>
          </cell>
          <cell r="E906" t="str">
            <v>novecentos e cinco centavos</v>
          </cell>
        </row>
        <row r="907">
          <cell r="A907">
            <v>906</v>
          </cell>
          <cell r="B907" t="str">
            <v xml:space="preserve">novecentos e seis milhões, </v>
          </cell>
          <cell r="C907" t="str">
            <v xml:space="preserve">novecentos e seis mil, </v>
          </cell>
          <cell r="D907" t="str">
            <v>novecentos e seis</v>
          </cell>
          <cell r="E907" t="str">
            <v>novecentos e seis centavos</v>
          </cell>
        </row>
        <row r="908">
          <cell r="A908">
            <v>907</v>
          </cell>
          <cell r="B908" t="str">
            <v xml:space="preserve">novecentos e sete milhões, </v>
          </cell>
          <cell r="C908" t="str">
            <v xml:space="preserve">novecentos e sete mil, </v>
          </cell>
          <cell r="D908" t="str">
            <v>novecentos e sete</v>
          </cell>
          <cell r="E908" t="str">
            <v>novecentos e sete centavos</v>
          </cell>
        </row>
        <row r="909">
          <cell r="A909">
            <v>908</v>
          </cell>
          <cell r="B909" t="str">
            <v xml:space="preserve">novecentos e oito milhões, </v>
          </cell>
          <cell r="C909" t="str">
            <v xml:space="preserve">novecentos e oito mil, </v>
          </cell>
          <cell r="D909" t="str">
            <v>novecentos e oito</v>
          </cell>
          <cell r="E909" t="str">
            <v>novecentos e oito centavos</v>
          </cell>
        </row>
        <row r="910">
          <cell r="A910">
            <v>909</v>
          </cell>
          <cell r="B910" t="str">
            <v xml:space="preserve">novecentos e nove milhões, </v>
          </cell>
          <cell r="C910" t="str">
            <v xml:space="preserve">novecentos e nove mil, </v>
          </cell>
          <cell r="D910" t="str">
            <v>novecentos e nove</v>
          </cell>
          <cell r="E910" t="str">
            <v>novecentos e nove centavos</v>
          </cell>
        </row>
        <row r="911">
          <cell r="A911">
            <v>910</v>
          </cell>
          <cell r="B911" t="str">
            <v xml:space="preserve">novecentos e dez milhões, </v>
          </cell>
          <cell r="C911" t="str">
            <v xml:space="preserve">novecentos e dez mil, </v>
          </cell>
          <cell r="D911" t="str">
            <v>novecentos e dez</v>
          </cell>
          <cell r="E911" t="str">
            <v>novecentos e dez centavos</v>
          </cell>
        </row>
        <row r="912">
          <cell r="A912">
            <v>911</v>
          </cell>
          <cell r="B912" t="str">
            <v xml:space="preserve">novecentos e onze milhões, </v>
          </cell>
          <cell r="C912" t="str">
            <v xml:space="preserve">novecentos e onze mil, </v>
          </cell>
          <cell r="D912" t="str">
            <v>novecentos e onze</v>
          </cell>
          <cell r="E912" t="str">
            <v>novecentos e onze centavos</v>
          </cell>
        </row>
        <row r="913">
          <cell r="A913">
            <v>912</v>
          </cell>
          <cell r="B913" t="str">
            <v xml:space="preserve">novecentos e doze milhões, </v>
          </cell>
          <cell r="C913" t="str">
            <v xml:space="preserve">novecentos e doze mil, </v>
          </cell>
          <cell r="D913" t="str">
            <v>novecentos e doze</v>
          </cell>
          <cell r="E913" t="str">
            <v>novecentos e doze centavos</v>
          </cell>
        </row>
        <row r="914">
          <cell r="A914">
            <v>913</v>
          </cell>
          <cell r="B914" t="str">
            <v xml:space="preserve">novecentos e treze milhões, </v>
          </cell>
          <cell r="C914" t="str">
            <v xml:space="preserve">novecentos e treze mil, </v>
          </cell>
          <cell r="D914" t="str">
            <v>novecentos e treze</v>
          </cell>
          <cell r="E914" t="str">
            <v>novecentos e treze centavos</v>
          </cell>
        </row>
        <row r="915">
          <cell r="A915">
            <v>914</v>
          </cell>
          <cell r="B915" t="str">
            <v xml:space="preserve">novecentos e quatorze milhões, </v>
          </cell>
          <cell r="C915" t="str">
            <v xml:space="preserve">novecentos e quatorze mil, </v>
          </cell>
          <cell r="D915" t="str">
            <v>novecentos e quatorze</v>
          </cell>
          <cell r="E915" t="str">
            <v>novecentos e quatorze centavos</v>
          </cell>
        </row>
        <row r="916">
          <cell r="A916">
            <v>915</v>
          </cell>
          <cell r="B916" t="str">
            <v xml:space="preserve">novecentos e quinze milhões, </v>
          </cell>
          <cell r="C916" t="str">
            <v xml:space="preserve">novecentos e quinze mil, </v>
          </cell>
          <cell r="D916" t="str">
            <v>novecentos e quinze</v>
          </cell>
          <cell r="E916" t="str">
            <v>novecentos e quinze centavos</v>
          </cell>
        </row>
        <row r="917">
          <cell r="A917">
            <v>916</v>
          </cell>
          <cell r="B917" t="str">
            <v xml:space="preserve">novecentos e dezesseis milhões, </v>
          </cell>
          <cell r="C917" t="str">
            <v xml:space="preserve">novecentos e dezesseis mil, </v>
          </cell>
          <cell r="D917" t="str">
            <v>novecentos e dezesseis</v>
          </cell>
          <cell r="E917" t="str">
            <v>novecentos e dezesseis centavos</v>
          </cell>
        </row>
        <row r="918">
          <cell r="A918">
            <v>917</v>
          </cell>
          <cell r="B918" t="str">
            <v xml:space="preserve">novecentos e dezessete milhões, </v>
          </cell>
          <cell r="C918" t="str">
            <v xml:space="preserve">novecentos e dezessete mil, </v>
          </cell>
          <cell r="D918" t="str">
            <v>novecentos e dezessete</v>
          </cell>
          <cell r="E918" t="str">
            <v>novecentos e dezessete centavos</v>
          </cell>
        </row>
        <row r="919">
          <cell r="A919">
            <v>918</v>
          </cell>
          <cell r="B919" t="str">
            <v xml:space="preserve">novecentos e dezoito milhões, </v>
          </cell>
          <cell r="C919" t="str">
            <v xml:space="preserve">novecentos e dezoito mil, </v>
          </cell>
          <cell r="D919" t="str">
            <v>novecentos e dezoito</v>
          </cell>
          <cell r="E919" t="str">
            <v>novecentos e dezoito centavos</v>
          </cell>
        </row>
        <row r="920">
          <cell r="A920">
            <v>919</v>
          </cell>
          <cell r="B920" t="str">
            <v xml:space="preserve">novecentos e dezenove milhões, </v>
          </cell>
          <cell r="C920" t="str">
            <v xml:space="preserve">novecentos e dezenove mil, </v>
          </cell>
          <cell r="D920" t="str">
            <v>novecentos e dezenove</v>
          </cell>
          <cell r="E920" t="str">
            <v>novecentos e dezenove centavos</v>
          </cell>
        </row>
        <row r="921">
          <cell r="A921">
            <v>920</v>
          </cell>
          <cell r="B921" t="str">
            <v xml:space="preserve">novecentos e vinte milhões, </v>
          </cell>
          <cell r="C921" t="str">
            <v xml:space="preserve">novecentos e vinte mil, </v>
          </cell>
          <cell r="D921" t="str">
            <v>novecentos e vinte</v>
          </cell>
          <cell r="E921" t="str">
            <v>novecentos e vinte centavos</v>
          </cell>
        </row>
        <row r="922">
          <cell r="A922">
            <v>921</v>
          </cell>
          <cell r="B922" t="str">
            <v xml:space="preserve">novecentos e vinte e um milhões, </v>
          </cell>
          <cell r="C922" t="str">
            <v xml:space="preserve">novecentos e vinte e um mil, </v>
          </cell>
          <cell r="D922" t="str">
            <v>novecentos e vinte e um</v>
          </cell>
          <cell r="E922" t="str">
            <v>novecentos e vinte e um centavos</v>
          </cell>
        </row>
        <row r="923">
          <cell r="A923">
            <v>922</v>
          </cell>
          <cell r="B923" t="str">
            <v xml:space="preserve">novecentos e vinte e dois milhões, </v>
          </cell>
          <cell r="C923" t="str">
            <v xml:space="preserve">novecentos e vinte e dois mil, </v>
          </cell>
          <cell r="D923" t="str">
            <v>novecentos e vinte e dois</v>
          </cell>
          <cell r="E923" t="str">
            <v>novecentos e vinte e dois centavos</v>
          </cell>
        </row>
        <row r="924">
          <cell r="A924">
            <v>923</v>
          </cell>
          <cell r="B924" t="str">
            <v xml:space="preserve">novecentos e vinte e tres milhões, </v>
          </cell>
          <cell r="C924" t="str">
            <v xml:space="preserve">novecentos e vinte e tres mil, </v>
          </cell>
          <cell r="D924" t="str">
            <v>novecentos e vinte e tres</v>
          </cell>
          <cell r="E924" t="str">
            <v>novecentos e vinte e tres centavos</v>
          </cell>
        </row>
        <row r="925">
          <cell r="A925">
            <v>924</v>
          </cell>
          <cell r="B925" t="str">
            <v xml:space="preserve">novecentos e vinte e quatro milhões, </v>
          </cell>
          <cell r="C925" t="str">
            <v xml:space="preserve">novecentos e vinte e quatro mil, </v>
          </cell>
          <cell r="D925" t="str">
            <v>novecentos e vinte e quatro</v>
          </cell>
          <cell r="E925" t="str">
            <v>novecentos e vinte e quatro centavos</v>
          </cell>
        </row>
        <row r="926">
          <cell r="A926">
            <v>925</v>
          </cell>
          <cell r="B926" t="str">
            <v xml:space="preserve">novecentos e vinte e cinco milhões, </v>
          </cell>
          <cell r="C926" t="str">
            <v xml:space="preserve">novecentos e vinte e cinco mil, </v>
          </cell>
          <cell r="D926" t="str">
            <v>novecentos e vinte e cinco</v>
          </cell>
          <cell r="E926" t="str">
            <v>novecentos e vinte e cinco centavos</v>
          </cell>
        </row>
        <row r="927">
          <cell r="A927">
            <v>926</v>
          </cell>
          <cell r="B927" t="str">
            <v xml:space="preserve">novecentos e vinte e seis milhões, </v>
          </cell>
          <cell r="C927" t="str">
            <v xml:space="preserve">novecentos e vinte e seis mil, </v>
          </cell>
          <cell r="D927" t="str">
            <v>novecentos e vinte e seis</v>
          </cell>
          <cell r="E927" t="str">
            <v>novecentos e vinte e seis centavos</v>
          </cell>
        </row>
        <row r="928">
          <cell r="A928">
            <v>927</v>
          </cell>
          <cell r="B928" t="str">
            <v xml:space="preserve">novecentos e vinte e sete milhões, </v>
          </cell>
          <cell r="C928" t="str">
            <v xml:space="preserve">novecentos e vinte e sete mil, </v>
          </cell>
          <cell r="D928" t="str">
            <v>novecentos e vinte e sete</v>
          </cell>
          <cell r="E928" t="str">
            <v>novecentos e vinte e sete centavos</v>
          </cell>
        </row>
        <row r="929">
          <cell r="A929">
            <v>928</v>
          </cell>
          <cell r="B929" t="str">
            <v xml:space="preserve">novecentos e vinte e oito milhões, </v>
          </cell>
          <cell r="C929" t="str">
            <v xml:space="preserve">novecentos e vinte e oito mil, </v>
          </cell>
          <cell r="D929" t="str">
            <v>novecentos e vinte e oito</v>
          </cell>
          <cell r="E929" t="str">
            <v>novecentos e vinte e oito centavos</v>
          </cell>
        </row>
        <row r="930">
          <cell r="A930">
            <v>929</v>
          </cell>
          <cell r="B930" t="str">
            <v xml:space="preserve">novecentos e vinte e nove milhões, </v>
          </cell>
          <cell r="C930" t="str">
            <v xml:space="preserve">novecentos e vinte e nove mil, </v>
          </cell>
          <cell r="D930" t="str">
            <v>novecentos e vinte e nove</v>
          </cell>
          <cell r="E930" t="str">
            <v>novecentos e vinte e nove centavos</v>
          </cell>
        </row>
        <row r="931">
          <cell r="A931">
            <v>930</v>
          </cell>
          <cell r="B931" t="str">
            <v xml:space="preserve">novecentos e trinta milhões, </v>
          </cell>
          <cell r="C931" t="str">
            <v xml:space="preserve">novecentos e trinta mil, </v>
          </cell>
          <cell r="D931" t="str">
            <v>novecentos e trinta</v>
          </cell>
          <cell r="E931" t="str">
            <v>novecentos e trinta centavos</v>
          </cell>
        </row>
        <row r="932">
          <cell r="A932">
            <v>931</v>
          </cell>
          <cell r="B932" t="str">
            <v xml:space="preserve">novecentos e trinta e um milhões, </v>
          </cell>
          <cell r="C932" t="str">
            <v xml:space="preserve">novecentos e trinta e um mil, </v>
          </cell>
          <cell r="D932" t="str">
            <v>novecentos e trinta e um</v>
          </cell>
          <cell r="E932" t="str">
            <v>novecentos e trinta e um centavos</v>
          </cell>
        </row>
        <row r="933">
          <cell r="A933">
            <v>932</v>
          </cell>
          <cell r="B933" t="str">
            <v xml:space="preserve">novecentos e trinta e dois milhões, </v>
          </cell>
          <cell r="C933" t="str">
            <v xml:space="preserve">novecentos e trinta e dois mil, </v>
          </cell>
          <cell r="D933" t="str">
            <v>novecentos e trinta e dois</v>
          </cell>
          <cell r="E933" t="str">
            <v>novecentos e trinta e dois centavos</v>
          </cell>
        </row>
        <row r="934">
          <cell r="A934">
            <v>933</v>
          </cell>
          <cell r="B934" t="str">
            <v xml:space="preserve">novecentos e trinta e tres milhões, </v>
          </cell>
          <cell r="C934" t="str">
            <v xml:space="preserve">novecentos e trinta e tres mil, </v>
          </cell>
          <cell r="D934" t="str">
            <v>novecentos e trinta e tres</v>
          </cell>
          <cell r="E934" t="str">
            <v>novecentos e trinta e tres centavos</v>
          </cell>
        </row>
        <row r="935">
          <cell r="A935">
            <v>934</v>
          </cell>
          <cell r="B935" t="str">
            <v xml:space="preserve">novecentos e trinta e quatro milhões, </v>
          </cell>
          <cell r="C935" t="str">
            <v xml:space="preserve">novecentos e trinta e quatro mil, </v>
          </cell>
          <cell r="D935" t="str">
            <v>novecentos e trinta e quatro</v>
          </cell>
          <cell r="E935" t="str">
            <v>novecentos e trinta e quatro centavos</v>
          </cell>
        </row>
        <row r="936">
          <cell r="A936">
            <v>935</v>
          </cell>
          <cell r="B936" t="str">
            <v xml:space="preserve">novecentos e trinta e cinco milhões, </v>
          </cell>
          <cell r="C936" t="str">
            <v xml:space="preserve">novecentos e trinta e cinco mil, </v>
          </cell>
          <cell r="D936" t="str">
            <v>novecentos e trinta e cinco</v>
          </cell>
          <cell r="E936" t="str">
            <v>novecentos e trinta e cinco centavos</v>
          </cell>
        </row>
        <row r="937">
          <cell r="A937">
            <v>936</v>
          </cell>
          <cell r="B937" t="str">
            <v xml:space="preserve">novecentos e trinta e seis milhões, </v>
          </cell>
          <cell r="C937" t="str">
            <v xml:space="preserve">novecentos e trinta e seis mil, </v>
          </cell>
          <cell r="D937" t="str">
            <v>novecentos e trinta e seis</v>
          </cell>
          <cell r="E937" t="str">
            <v>novecentos e trinta e seis centavos</v>
          </cell>
        </row>
        <row r="938">
          <cell r="A938">
            <v>937</v>
          </cell>
          <cell r="B938" t="str">
            <v xml:space="preserve">novecentos e trinta e sete milhões, </v>
          </cell>
          <cell r="C938" t="str">
            <v xml:space="preserve">novecentos e trinta e sete mil, </v>
          </cell>
          <cell r="D938" t="str">
            <v>novecentos e trinta e sete</v>
          </cell>
          <cell r="E938" t="str">
            <v>novecentos e trinta e sete centavos</v>
          </cell>
        </row>
        <row r="939">
          <cell r="A939">
            <v>938</v>
          </cell>
          <cell r="B939" t="str">
            <v xml:space="preserve">novecentos e trinta e oito milhões, </v>
          </cell>
          <cell r="C939" t="str">
            <v xml:space="preserve">novecentos e trinta e oito mil, </v>
          </cell>
          <cell r="D939" t="str">
            <v>novecentos e trinta e oito</v>
          </cell>
          <cell r="E939" t="str">
            <v>novecentos e trinta e oito centavos</v>
          </cell>
        </row>
        <row r="940">
          <cell r="A940">
            <v>939</v>
          </cell>
          <cell r="B940" t="str">
            <v xml:space="preserve">novecentos e trinta e nove milhões, </v>
          </cell>
          <cell r="C940" t="str">
            <v xml:space="preserve">novecentos e trinta e nove mil, </v>
          </cell>
          <cell r="D940" t="str">
            <v>novecentos e trinta e nove</v>
          </cell>
          <cell r="E940" t="str">
            <v>novecentos e trinta e nove centavos</v>
          </cell>
        </row>
        <row r="941">
          <cell r="A941">
            <v>940</v>
          </cell>
          <cell r="B941" t="str">
            <v xml:space="preserve">novecentos e quarenta milhões, </v>
          </cell>
          <cell r="C941" t="str">
            <v xml:space="preserve">novecentos e quarenta mil, </v>
          </cell>
          <cell r="D941" t="str">
            <v>novecentos e quarenta</v>
          </cell>
          <cell r="E941" t="str">
            <v>novecentos e quarenta centavos</v>
          </cell>
        </row>
        <row r="942">
          <cell r="A942">
            <v>941</v>
          </cell>
          <cell r="B942" t="str">
            <v xml:space="preserve">novecentos e quarenta e um milhões, </v>
          </cell>
          <cell r="C942" t="str">
            <v xml:space="preserve">novecentos e quarenta e um mil, </v>
          </cell>
          <cell r="D942" t="str">
            <v>novecentos e quarenta e um</v>
          </cell>
          <cell r="E942" t="str">
            <v>novecentos e quarenta e um centavos</v>
          </cell>
        </row>
        <row r="943">
          <cell r="A943">
            <v>942</v>
          </cell>
          <cell r="B943" t="str">
            <v xml:space="preserve">novecentos e quarenta e dois milhões, </v>
          </cell>
          <cell r="C943" t="str">
            <v xml:space="preserve">novecentos e quarenta e dois mil, </v>
          </cell>
          <cell r="D943" t="str">
            <v>novecentos e quarenta e dois</v>
          </cell>
          <cell r="E943" t="str">
            <v>novecentos e quarenta e dois centavos</v>
          </cell>
        </row>
        <row r="944">
          <cell r="A944">
            <v>943</v>
          </cell>
          <cell r="B944" t="str">
            <v xml:space="preserve">novecentos e quarenta e tres milhões, </v>
          </cell>
          <cell r="C944" t="str">
            <v xml:space="preserve">novecentos e quarenta e tres mil, </v>
          </cell>
          <cell r="D944" t="str">
            <v>novecentos e quarenta e tres</v>
          </cell>
          <cell r="E944" t="str">
            <v>novecentos e quarenta e tres centavos</v>
          </cell>
        </row>
        <row r="945">
          <cell r="A945">
            <v>944</v>
          </cell>
          <cell r="B945" t="str">
            <v xml:space="preserve">novecentos e quarenta e quatro milhões, </v>
          </cell>
          <cell r="C945" t="str">
            <v xml:space="preserve">novecentos e quarenta e quatro mil, </v>
          </cell>
          <cell r="D945" t="str">
            <v>novecentos e quarenta e quatro</v>
          </cell>
          <cell r="E945" t="str">
            <v>novecentos e quarenta e quatro centavos</v>
          </cell>
        </row>
        <row r="946">
          <cell r="A946">
            <v>945</v>
          </cell>
          <cell r="B946" t="str">
            <v xml:space="preserve">novecentos e quarenta e cinco milhões, </v>
          </cell>
          <cell r="C946" t="str">
            <v xml:space="preserve">novecentos e quarenta e cinco mil, </v>
          </cell>
          <cell r="D946" t="str">
            <v>novecentos e quarenta e cinco</v>
          </cell>
          <cell r="E946" t="str">
            <v>novecentos e quarenta e cinco centavos</v>
          </cell>
        </row>
        <row r="947">
          <cell r="A947">
            <v>946</v>
          </cell>
          <cell r="B947" t="str">
            <v xml:space="preserve">novecentos e quarenta e seis milhões, </v>
          </cell>
          <cell r="C947" t="str">
            <v xml:space="preserve">novecentos e quarenta e seis mil, </v>
          </cell>
          <cell r="D947" t="str">
            <v>novecentos e quarenta e seis</v>
          </cell>
          <cell r="E947" t="str">
            <v>novecentos e quarenta e seis centavos</v>
          </cell>
        </row>
        <row r="948">
          <cell r="A948">
            <v>947</v>
          </cell>
          <cell r="B948" t="str">
            <v xml:space="preserve">novecentos e quarenta e sete milhões, </v>
          </cell>
          <cell r="C948" t="str">
            <v xml:space="preserve">novecentos e quarenta e sete mil, </v>
          </cell>
          <cell r="D948" t="str">
            <v>novecentos e quarenta e sete</v>
          </cell>
          <cell r="E948" t="str">
            <v>novecentos e quarenta e sete centavos</v>
          </cell>
        </row>
        <row r="949">
          <cell r="A949">
            <v>948</v>
          </cell>
          <cell r="B949" t="str">
            <v xml:space="preserve">novecentos e quarenta e oito milhões, </v>
          </cell>
          <cell r="C949" t="str">
            <v xml:space="preserve">novecentos e quarenta e oito mil, </v>
          </cell>
          <cell r="D949" t="str">
            <v>novecentos e quarenta e oito</v>
          </cell>
          <cell r="E949" t="str">
            <v>novecentos e quarenta e oito centavos</v>
          </cell>
        </row>
        <row r="950">
          <cell r="A950">
            <v>949</v>
          </cell>
          <cell r="B950" t="str">
            <v xml:space="preserve">novecentos e quarenta e nove milhões, </v>
          </cell>
          <cell r="C950" t="str">
            <v xml:space="preserve">novecentos e quarenta e nove mil, </v>
          </cell>
          <cell r="D950" t="str">
            <v>novecentos e quarenta e nove</v>
          </cell>
          <cell r="E950" t="str">
            <v>novecentos e quarenta e nove centavos</v>
          </cell>
        </row>
        <row r="951">
          <cell r="A951">
            <v>950</v>
          </cell>
          <cell r="B951" t="str">
            <v xml:space="preserve">novecentos e cinquenta milhões, </v>
          </cell>
          <cell r="C951" t="str">
            <v xml:space="preserve">novecentos e cinquenta mil, </v>
          </cell>
          <cell r="D951" t="str">
            <v>novecentos e cinquenta</v>
          </cell>
          <cell r="E951" t="str">
            <v>novecentos e cinquenta centavos</v>
          </cell>
        </row>
        <row r="952">
          <cell r="A952">
            <v>951</v>
          </cell>
          <cell r="B952" t="str">
            <v xml:space="preserve">novecentos e cinquenta e um milhões, </v>
          </cell>
          <cell r="C952" t="str">
            <v xml:space="preserve">novecentos e cinquenta e um mil, </v>
          </cell>
          <cell r="D952" t="str">
            <v>novecentos e cinquenta e um</v>
          </cell>
          <cell r="E952" t="str">
            <v>novecentos e cinquenta e um centavos</v>
          </cell>
        </row>
        <row r="953">
          <cell r="A953">
            <v>952</v>
          </cell>
          <cell r="B953" t="str">
            <v xml:space="preserve">novecentos e cinquenta e dois milhões, </v>
          </cell>
          <cell r="C953" t="str">
            <v xml:space="preserve">novecentos e cinquenta e dois mil, </v>
          </cell>
          <cell r="D953" t="str">
            <v>novecentos e cinquenta e dois</v>
          </cell>
          <cell r="E953" t="str">
            <v>novecentos e cinquenta e dois centavos</v>
          </cell>
        </row>
        <row r="954">
          <cell r="A954">
            <v>953</v>
          </cell>
          <cell r="B954" t="str">
            <v xml:space="preserve">novecentos e cinquenta e tres milhões, </v>
          </cell>
          <cell r="C954" t="str">
            <v xml:space="preserve">novecentos e cinquenta e tres mil, </v>
          </cell>
          <cell r="D954" t="str">
            <v>novecentos e cinquenta e tres</v>
          </cell>
          <cell r="E954" t="str">
            <v>novecentos e cinquenta e tres centavos</v>
          </cell>
        </row>
        <row r="955">
          <cell r="A955">
            <v>954</v>
          </cell>
          <cell r="B955" t="str">
            <v xml:space="preserve">novecentos e cinquenta e quatro milhões, </v>
          </cell>
          <cell r="C955" t="str">
            <v xml:space="preserve">novecentos e cinquenta e quatro mil, </v>
          </cell>
          <cell r="D955" t="str">
            <v>novecentos e cinquenta e quatro</v>
          </cell>
          <cell r="E955" t="str">
            <v>novecentos e cinquenta e quatro centavos</v>
          </cell>
        </row>
        <row r="956">
          <cell r="A956">
            <v>955</v>
          </cell>
          <cell r="B956" t="str">
            <v xml:space="preserve">novecentos e cinquenta e cinco milhões, </v>
          </cell>
          <cell r="C956" t="str">
            <v xml:space="preserve">novecentos e cinquenta e cinco mil, </v>
          </cell>
          <cell r="D956" t="str">
            <v>novecentos e cinquenta e cinco</v>
          </cell>
          <cell r="E956" t="str">
            <v>novecentos e cinquenta e cinco centavos</v>
          </cell>
        </row>
        <row r="957">
          <cell r="A957">
            <v>956</v>
          </cell>
          <cell r="B957" t="str">
            <v xml:space="preserve">novecentos e cinquenta e seis milhões, </v>
          </cell>
          <cell r="C957" t="str">
            <v xml:space="preserve">novecentos e cinquenta e seis mil, </v>
          </cell>
          <cell r="D957" t="str">
            <v>novecentos e cinquenta e seis</v>
          </cell>
          <cell r="E957" t="str">
            <v>novecentos e cinquenta e seis centavos</v>
          </cell>
        </row>
        <row r="958">
          <cell r="A958">
            <v>957</v>
          </cell>
          <cell r="B958" t="str">
            <v xml:space="preserve">novecentos e cinquenta e sete milhões, </v>
          </cell>
          <cell r="C958" t="str">
            <v xml:space="preserve">novecentos e cinquenta e sete mil, </v>
          </cell>
          <cell r="D958" t="str">
            <v>novecentos e cinquenta e sete</v>
          </cell>
          <cell r="E958" t="str">
            <v>novecentos e cinquenta e sete centavos</v>
          </cell>
        </row>
        <row r="959">
          <cell r="A959">
            <v>958</v>
          </cell>
          <cell r="B959" t="str">
            <v xml:space="preserve">novecentos e cinquenta e oito milhões, </v>
          </cell>
          <cell r="C959" t="str">
            <v xml:space="preserve">novecentos e cinquenta e oito mil, </v>
          </cell>
          <cell r="D959" t="str">
            <v>novecentos e cinquenta e oito</v>
          </cell>
          <cell r="E959" t="str">
            <v>novecentos e cinquenta e oito centavos</v>
          </cell>
        </row>
        <row r="960">
          <cell r="A960">
            <v>959</v>
          </cell>
          <cell r="B960" t="str">
            <v xml:space="preserve">novecentos e cinquenta e nove milhões, </v>
          </cell>
          <cell r="C960" t="str">
            <v xml:space="preserve">novecentos e cinquenta e nove mil, </v>
          </cell>
          <cell r="D960" t="str">
            <v>novecentos e cinquenta e nove</v>
          </cell>
          <cell r="E960" t="str">
            <v>novecentos e cinquenta e nove centavos</v>
          </cell>
        </row>
        <row r="961">
          <cell r="A961">
            <v>960</v>
          </cell>
          <cell r="B961" t="str">
            <v xml:space="preserve">novecentos e sessenta milhões, </v>
          </cell>
          <cell r="C961" t="str">
            <v xml:space="preserve">novecentos e sessenta mil, </v>
          </cell>
          <cell r="D961" t="str">
            <v>novecentos e sessenta</v>
          </cell>
          <cell r="E961" t="str">
            <v>novecentos e sessenta centavos</v>
          </cell>
        </row>
        <row r="962">
          <cell r="A962">
            <v>961</v>
          </cell>
          <cell r="B962" t="str">
            <v xml:space="preserve">novecentos e sessenta e um milhões, </v>
          </cell>
          <cell r="C962" t="str">
            <v xml:space="preserve">novecentos e sessenta e um mil, </v>
          </cell>
          <cell r="D962" t="str">
            <v>novecentos e sessenta e um</v>
          </cell>
          <cell r="E962" t="str">
            <v>novecentos e sessenta e um centavos</v>
          </cell>
        </row>
        <row r="963">
          <cell r="A963">
            <v>962</v>
          </cell>
          <cell r="B963" t="str">
            <v xml:space="preserve">novecentos e sessenta e dois milhões, </v>
          </cell>
          <cell r="C963" t="str">
            <v xml:space="preserve">novecentos e sessenta e dois mil, </v>
          </cell>
          <cell r="D963" t="str">
            <v>novecentos e sessenta e dois</v>
          </cell>
          <cell r="E963" t="str">
            <v>novecentos e sessenta e dois centavos</v>
          </cell>
        </row>
        <row r="964">
          <cell r="A964">
            <v>963</v>
          </cell>
          <cell r="B964" t="str">
            <v xml:space="preserve">novecentos e sessenta e tres milhões, </v>
          </cell>
          <cell r="C964" t="str">
            <v xml:space="preserve">novecentos e sessenta e tres mil, </v>
          </cell>
          <cell r="D964" t="str">
            <v>novecentos e sessenta e tres</v>
          </cell>
          <cell r="E964" t="str">
            <v>novecentos e sessenta e tres centavos</v>
          </cell>
        </row>
        <row r="965">
          <cell r="A965">
            <v>964</v>
          </cell>
          <cell r="B965" t="str">
            <v xml:space="preserve">novecentos e sessenta e quatro milhões, </v>
          </cell>
          <cell r="C965" t="str">
            <v xml:space="preserve">novecentos e sessenta e quatro mil, </v>
          </cell>
          <cell r="D965" t="str">
            <v>novecentos e sessenta e quatro</v>
          </cell>
          <cell r="E965" t="str">
            <v>novecentos e sessenta e quatro centavos</v>
          </cell>
        </row>
        <row r="966">
          <cell r="A966">
            <v>965</v>
          </cell>
          <cell r="B966" t="str">
            <v xml:space="preserve">novecentos e sessenta e cinco milhões, </v>
          </cell>
          <cell r="C966" t="str">
            <v xml:space="preserve">novecentos e sessenta e cinco mil, </v>
          </cell>
          <cell r="D966" t="str">
            <v>novecentos e sessenta e cinco</v>
          </cell>
          <cell r="E966" t="str">
            <v>novecentos e sessenta e cinco centavos</v>
          </cell>
        </row>
        <row r="967">
          <cell r="A967">
            <v>966</v>
          </cell>
          <cell r="B967" t="str">
            <v xml:space="preserve">novecentos e sessenta e seis milhões, </v>
          </cell>
          <cell r="C967" t="str">
            <v xml:space="preserve">novecentos e sessenta e seis mil, </v>
          </cell>
          <cell r="D967" t="str">
            <v>novecentos e sessenta e seis</v>
          </cell>
          <cell r="E967" t="str">
            <v>novecentos e sessenta e seis centavos</v>
          </cell>
        </row>
        <row r="968">
          <cell r="A968">
            <v>967</v>
          </cell>
          <cell r="B968" t="str">
            <v xml:space="preserve">novecentos e sessenta e sete milhões, </v>
          </cell>
          <cell r="C968" t="str">
            <v xml:space="preserve">novecentos e sessenta e sete mil, </v>
          </cell>
          <cell r="D968" t="str">
            <v>novecentos e sessenta e sete</v>
          </cell>
          <cell r="E968" t="str">
            <v>novecentos e sessenta e sete centavos</v>
          </cell>
        </row>
        <row r="969">
          <cell r="A969">
            <v>968</v>
          </cell>
          <cell r="B969" t="str">
            <v xml:space="preserve">novecentos e sessenta e oito milhões, </v>
          </cell>
          <cell r="C969" t="str">
            <v xml:space="preserve">novecentos e sessenta e oito mil, </v>
          </cell>
          <cell r="D969" t="str">
            <v>novecentos e sessenta e oito</v>
          </cell>
          <cell r="E969" t="str">
            <v>novecentos e sessenta e oito centavos</v>
          </cell>
        </row>
        <row r="970">
          <cell r="A970">
            <v>969</v>
          </cell>
          <cell r="B970" t="str">
            <v xml:space="preserve">novecentos e sessenta e nove milhões, </v>
          </cell>
          <cell r="C970" t="str">
            <v xml:space="preserve">novecentos e sessenta e nove mil, </v>
          </cell>
          <cell r="D970" t="str">
            <v>novecentos e sessenta e nove</v>
          </cell>
          <cell r="E970" t="str">
            <v>novecentos e sessenta e nove centavos</v>
          </cell>
        </row>
        <row r="971">
          <cell r="A971">
            <v>970</v>
          </cell>
          <cell r="B971" t="str">
            <v xml:space="preserve">novecentos e setenta milhões, </v>
          </cell>
          <cell r="C971" t="str">
            <v xml:space="preserve">novecentos e setenta mil, </v>
          </cell>
          <cell r="D971" t="str">
            <v>novecentos e setenta</v>
          </cell>
          <cell r="E971" t="str">
            <v>novecentos e setenta centavos</v>
          </cell>
        </row>
        <row r="972">
          <cell r="A972">
            <v>971</v>
          </cell>
          <cell r="B972" t="str">
            <v xml:space="preserve">novecentos e setenta e um milhões, </v>
          </cell>
          <cell r="C972" t="str">
            <v xml:space="preserve">novecentos e setenta e um mil, </v>
          </cell>
          <cell r="D972" t="str">
            <v>novecentos e setenta e um</v>
          </cell>
          <cell r="E972" t="str">
            <v>novecentos e setenta e um centavos</v>
          </cell>
        </row>
        <row r="973">
          <cell r="A973">
            <v>972</v>
          </cell>
          <cell r="B973" t="str">
            <v xml:space="preserve">novecentos e setenta e dois milhões, </v>
          </cell>
          <cell r="C973" t="str">
            <v xml:space="preserve">novecentos e setenta e dois mil, </v>
          </cell>
          <cell r="D973" t="str">
            <v>novecentos e setenta e dois</v>
          </cell>
          <cell r="E973" t="str">
            <v>novecentos e setenta e dois centavos</v>
          </cell>
        </row>
        <row r="974">
          <cell r="A974">
            <v>973</v>
          </cell>
          <cell r="B974" t="str">
            <v xml:space="preserve">novecentos e setenta e tres milhões, </v>
          </cell>
          <cell r="C974" t="str">
            <v xml:space="preserve">novecentos e setenta e tres mil, </v>
          </cell>
          <cell r="D974" t="str">
            <v>novecentos e setenta e tres</v>
          </cell>
          <cell r="E974" t="str">
            <v>novecentos e setenta e tres centavos</v>
          </cell>
        </row>
        <row r="975">
          <cell r="A975">
            <v>974</v>
          </cell>
          <cell r="B975" t="str">
            <v xml:space="preserve">novecentos e setenta e quatro milhões, </v>
          </cell>
          <cell r="C975" t="str">
            <v xml:space="preserve">novecentos e setenta e quatro mil, </v>
          </cell>
          <cell r="D975" t="str">
            <v>novecentos e setenta e quatro</v>
          </cell>
          <cell r="E975" t="str">
            <v>novecentos e setenta e quatro centavos</v>
          </cell>
        </row>
        <row r="976">
          <cell r="A976">
            <v>975</v>
          </cell>
          <cell r="B976" t="str">
            <v xml:space="preserve">novecentos e setenta e cinco milhões, </v>
          </cell>
          <cell r="C976" t="str">
            <v xml:space="preserve">novecentos e setenta e cinco mil, </v>
          </cell>
          <cell r="D976" t="str">
            <v>novecentos e setenta e cinco</v>
          </cell>
          <cell r="E976" t="str">
            <v>novecentos e setenta e cinco centavos</v>
          </cell>
        </row>
        <row r="977">
          <cell r="A977">
            <v>976</v>
          </cell>
          <cell r="B977" t="str">
            <v xml:space="preserve">novecentos e setenta e seis milhões, </v>
          </cell>
          <cell r="C977" t="str">
            <v xml:space="preserve">novecentos e setenta e seis mil, </v>
          </cell>
          <cell r="D977" t="str">
            <v>novecentos e setenta e seis</v>
          </cell>
          <cell r="E977" t="str">
            <v>novecentos e setenta e seis centavos</v>
          </cell>
        </row>
        <row r="978">
          <cell r="A978">
            <v>977</v>
          </cell>
          <cell r="B978" t="str">
            <v xml:space="preserve">novecentos e setenta e sete milhões, </v>
          </cell>
          <cell r="C978" t="str">
            <v xml:space="preserve">novecentos e setenta e sete mil, </v>
          </cell>
          <cell r="D978" t="str">
            <v>novecentos e setenta e sete</v>
          </cell>
          <cell r="E978" t="str">
            <v>novecentos e setenta e sete centavos</v>
          </cell>
        </row>
        <row r="979">
          <cell r="A979">
            <v>978</v>
          </cell>
          <cell r="B979" t="str">
            <v xml:space="preserve">novecentos e setenta e oito milhões, </v>
          </cell>
          <cell r="C979" t="str">
            <v xml:space="preserve">novecentos e setenta e oito mil, </v>
          </cell>
          <cell r="D979" t="str">
            <v>novecentos e setenta e oito</v>
          </cell>
          <cell r="E979" t="str">
            <v>novecentos e setenta e oito centavos</v>
          </cell>
        </row>
        <row r="980">
          <cell r="A980">
            <v>979</v>
          </cell>
          <cell r="B980" t="str">
            <v xml:space="preserve">novecentos e setenta e nove milhões, </v>
          </cell>
          <cell r="C980" t="str">
            <v xml:space="preserve">novecentos e setenta e nove mil, </v>
          </cell>
          <cell r="D980" t="str">
            <v>novecentos e setenta e nove</v>
          </cell>
          <cell r="E980" t="str">
            <v>novecentos e setenta e nove centavos</v>
          </cell>
        </row>
        <row r="981">
          <cell r="A981">
            <v>980</v>
          </cell>
          <cell r="B981" t="str">
            <v xml:space="preserve">novecentos e oitenta milhões, </v>
          </cell>
          <cell r="C981" t="str">
            <v xml:space="preserve">novecentos e oitenta mil, </v>
          </cell>
          <cell r="D981" t="str">
            <v>novecentos e oitenta</v>
          </cell>
          <cell r="E981" t="str">
            <v>novecentos e oitenta centavos</v>
          </cell>
        </row>
        <row r="982">
          <cell r="A982">
            <v>981</v>
          </cell>
          <cell r="B982" t="str">
            <v xml:space="preserve">novecentos e oitenta e um milhões, </v>
          </cell>
          <cell r="C982" t="str">
            <v xml:space="preserve">novecentos e oitenta e um mil, </v>
          </cell>
          <cell r="D982" t="str">
            <v>novecentos e oitenta e um</v>
          </cell>
          <cell r="E982" t="str">
            <v>novecentos e oitenta e um centavos</v>
          </cell>
        </row>
        <row r="983">
          <cell r="A983">
            <v>982</v>
          </cell>
          <cell r="B983" t="str">
            <v xml:space="preserve">novecentos e oitenta e dois milhões, </v>
          </cell>
          <cell r="C983" t="str">
            <v xml:space="preserve">novecentos e oitenta e dois mil, </v>
          </cell>
          <cell r="D983" t="str">
            <v>novecentos e oitenta e dois</v>
          </cell>
          <cell r="E983" t="str">
            <v>novecentos e oitenta e dois centavos</v>
          </cell>
        </row>
        <row r="984">
          <cell r="A984">
            <v>983</v>
          </cell>
          <cell r="B984" t="str">
            <v xml:space="preserve">novecentos e oitenta e tres milhões, </v>
          </cell>
          <cell r="C984" t="str">
            <v xml:space="preserve">novecentos e oitenta e tres mil, </v>
          </cell>
          <cell r="D984" t="str">
            <v>novecentos e oitenta e tres</v>
          </cell>
          <cell r="E984" t="str">
            <v>novecentos e oitenta e tres centavos</v>
          </cell>
        </row>
        <row r="985">
          <cell r="A985">
            <v>984</v>
          </cell>
          <cell r="B985" t="str">
            <v xml:space="preserve">novecentos e oitenta e quatro milhões, </v>
          </cell>
          <cell r="C985" t="str">
            <v xml:space="preserve">novecentos e oitenta e quatro mil, </v>
          </cell>
          <cell r="D985" t="str">
            <v>novecentos e oitenta e quatro</v>
          </cell>
          <cell r="E985" t="str">
            <v>novecentos e oitenta e quatro centavos</v>
          </cell>
        </row>
        <row r="986">
          <cell r="A986">
            <v>985</v>
          </cell>
          <cell r="B986" t="str">
            <v xml:space="preserve">novecentos e oitenta e cinco milhões, </v>
          </cell>
          <cell r="C986" t="str">
            <v xml:space="preserve">novecentos e oitenta e cinco mil, </v>
          </cell>
          <cell r="D986" t="str">
            <v>novecentos e oitenta e cinco</v>
          </cell>
          <cell r="E986" t="str">
            <v>novecentos e oitenta e cinco centavos</v>
          </cell>
        </row>
        <row r="987">
          <cell r="A987">
            <v>986</v>
          </cell>
          <cell r="B987" t="str">
            <v xml:space="preserve">novecentos e oitenta e seis milhões, </v>
          </cell>
          <cell r="C987" t="str">
            <v xml:space="preserve">novecentos e oitenta e seis mil, </v>
          </cell>
          <cell r="D987" t="str">
            <v>novecentos e oitenta e seis</v>
          </cell>
          <cell r="E987" t="str">
            <v>novecentos e oitenta e seis centavos</v>
          </cell>
        </row>
        <row r="988">
          <cell r="A988">
            <v>987</v>
          </cell>
          <cell r="B988" t="str">
            <v xml:space="preserve">novecentos e oitenta e sete milhões, </v>
          </cell>
          <cell r="C988" t="str">
            <v xml:space="preserve">novecentos e oitenta e sete mil, </v>
          </cell>
          <cell r="D988" t="str">
            <v>novecentos e oitenta e sete</v>
          </cell>
          <cell r="E988" t="str">
            <v>novecentos e oitenta e sete centavos</v>
          </cell>
        </row>
        <row r="989">
          <cell r="A989">
            <v>988</v>
          </cell>
          <cell r="B989" t="str">
            <v xml:space="preserve">novecentos e oitenta e oito milhões, </v>
          </cell>
          <cell r="C989" t="str">
            <v xml:space="preserve">novecentos e oitenta e oito mil, </v>
          </cell>
          <cell r="D989" t="str">
            <v>novecentos e oitenta e oito</v>
          </cell>
          <cell r="E989" t="str">
            <v>novecentos e oitenta e oito centavos</v>
          </cell>
        </row>
        <row r="990">
          <cell r="A990">
            <v>989</v>
          </cell>
          <cell r="B990" t="str">
            <v xml:space="preserve">novecentos e oitenta e nove milhões, </v>
          </cell>
          <cell r="C990" t="str">
            <v xml:space="preserve">novecentos e oitenta e nove mil, </v>
          </cell>
          <cell r="D990" t="str">
            <v>novecentos e oitenta e nove</v>
          </cell>
          <cell r="E990" t="str">
            <v>novecentos e oitenta e nove centavos</v>
          </cell>
        </row>
        <row r="991">
          <cell r="A991">
            <v>990</v>
          </cell>
          <cell r="B991" t="str">
            <v xml:space="preserve">novecentos e noventa milhões, </v>
          </cell>
          <cell r="C991" t="str">
            <v xml:space="preserve">novecentos e noventa mil, </v>
          </cell>
          <cell r="D991" t="str">
            <v>novecentos e noventa</v>
          </cell>
          <cell r="E991" t="str">
            <v>novecentos e noventa centavos</v>
          </cell>
        </row>
        <row r="992">
          <cell r="A992">
            <v>991</v>
          </cell>
          <cell r="B992" t="str">
            <v xml:space="preserve">novecentos e noventa e um milhões, </v>
          </cell>
          <cell r="C992" t="str">
            <v xml:space="preserve">novecentos e noventa e um mil, </v>
          </cell>
          <cell r="D992" t="str">
            <v>novecentos e noventa e um</v>
          </cell>
          <cell r="E992" t="str">
            <v>novecentos e noventa e um centavos</v>
          </cell>
        </row>
        <row r="993">
          <cell r="A993">
            <v>992</v>
          </cell>
          <cell r="B993" t="str">
            <v xml:space="preserve">novecentos e noventa e dois milhões, </v>
          </cell>
          <cell r="C993" t="str">
            <v xml:space="preserve">novecentos e noventa e dois mil, </v>
          </cell>
          <cell r="D993" t="str">
            <v>novecentos e noventa e dois</v>
          </cell>
          <cell r="E993" t="str">
            <v>novecentos e noventa e dois centavos</v>
          </cell>
        </row>
        <row r="994">
          <cell r="A994">
            <v>993</v>
          </cell>
          <cell r="B994" t="str">
            <v xml:space="preserve">novecentos e noventa e tres milhões, </v>
          </cell>
          <cell r="C994" t="str">
            <v xml:space="preserve">novecentos e noventa e tres mil, </v>
          </cell>
          <cell r="D994" t="str">
            <v>novecentos e noventa e tres</v>
          </cell>
          <cell r="E994" t="str">
            <v>novecentos e noventa e tres centavos</v>
          </cell>
        </row>
        <row r="995">
          <cell r="A995">
            <v>994</v>
          </cell>
          <cell r="B995" t="str">
            <v xml:space="preserve">novecentos e noventa e quatro milhões, </v>
          </cell>
          <cell r="C995" t="str">
            <v xml:space="preserve">novecentos e noventa e quatro mil, </v>
          </cell>
          <cell r="D995" t="str">
            <v>novecentos e noventa e quatro</v>
          </cell>
          <cell r="E995" t="str">
            <v>novecentos e noventa e quatro centavos</v>
          </cell>
        </row>
        <row r="996">
          <cell r="A996">
            <v>995</v>
          </cell>
          <cell r="B996" t="str">
            <v xml:space="preserve">novecentos e noventa e cinco milhões, </v>
          </cell>
          <cell r="C996" t="str">
            <v xml:space="preserve">novecentos e noventa e cinco mil, </v>
          </cell>
          <cell r="D996" t="str">
            <v>novecentos e noventa e cinco</v>
          </cell>
          <cell r="E996" t="str">
            <v>novecentos e noventa e cinco centavos</v>
          </cell>
        </row>
        <row r="997">
          <cell r="A997">
            <v>996</v>
          </cell>
          <cell r="B997" t="str">
            <v xml:space="preserve">novecentos e noventa e seis milhões, </v>
          </cell>
          <cell r="C997" t="str">
            <v xml:space="preserve">novecentos e noventa e seis mil, </v>
          </cell>
          <cell r="D997" t="str">
            <v>novecentos e noventa e seis</v>
          </cell>
          <cell r="E997" t="str">
            <v>novecentos e noventa e seis centavos</v>
          </cell>
        </row>
        <row r="998">
          <cell r="A998">
            <v>997</v>
          </cell>
          <cell r="B998" t="str">
            <v xml:space="preserve">novecentos e noventa e sete milhões, </v>
          </cell>
          <cell r="C998" t="str">
            <v xml:space="preserve">novecentos e noventa e sete mil, </v>
          </cell>
          <cell r="D998" t="str">
            <v>novecentos e noventa e sete</v>
          </cell>
          <cell r="E998" t="str">
            <v>novecentos e noventa e sete centavos</v>
          </cell>
        </row>
        <row r="999">
          <cell r="A999">
            <v>998</v>
          </cell>
          <cell r="B999" t="str">
            <v xml:space="preserve">novecentos e noventa e oito milhões, </v>
          </cell>
          <cell r="C999" t="str">
            <v xml:space="preserve">novecentos e noventa e oito mil, </v>
          </cell>
          <cell r="D999" t="str">
            <v>novecentos e noventa e oito</v>
          </cell>
          <cell r="E999" t="str">
            <v>novecentos e noventa e oito centavos</v>
          </cell>
        </row>
        <row r="1000">
          <cell r="A1000">
            <v>999</v>
          </cell>
          <cell r="B1000" t="str">
            <v xml:space="preserve">novecentos e noventa e nove milhões, </v>
          </cell>
          <cell r="C1000" t="str">
            <v xml:space="preserve">novecentos e noventa e nove mil, </v>
          </cell>
          <cell r="D1000" t="str">
            <v>novecentos e noventa e nove</v>
          </cell>
          <cell r="E1000" t="str">
            <v>novecentos e noventa e nove centavos</v>
          </cell>
        </row>
        <row r="1001">
          <cell r="A1001">
            <v>1000</v>
          </cell>
          <cell r="B1001" t="str">
            <v xml:space="preserve">mil milhões, </v>
          </cell>
          <cell r="C1001" t="str">
            <v xml:space="preserve">mil, mil, </v>
          </cell>
          <cell r="D1001" t="str">
            <v>mil</v>
          </cell>
          <cell r="E1001" t="str">
            <v>centavos centavos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_Físicas"/>
      <sheetName val="Mod_Log"/>
      <sheetName val="Res_Fluxo_Caixa"/>
      <sheetName val="FLUXO DE CAIXA"/>
      <sheetName val="DEPRECIAÇÃO"/>
      <sheetName val="Receita"/>
      <sheetName val="DD_Dados"/>
      <sheetName val="DD_Finance"/>
      <sheetName val="EQUIPAM_ Fis"/>
      <sheetName val="EQUIPAM_Finance"/>
      <sheetName val="VEIC_RT"/>
      <sheetName val="VEI_ Fis"/>
      <sheetName val="VEI_Finance"/>
      <sheetName val="MDO_Perm"/>
      <sheetName val="MDO_Finance"/>
      <sheetName val="Resumo_Invest"/>
      <sheetName val="Oeste"/>
      <sheetName val="Dados Oeste"/>
      <sheetName val="Resumo Oe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1">
          <cell r="E1">
            <v>0.14999963618726533</v>
          </cell>
        </row>
      </sheetData>
      <sheetData sheetId="16"/>
      <sheetData sheetId="17"/>
      <sheetData sheetId="18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  <sheetName val="Serviços"/>
    </sheetNames>
    <sheetDataSet>
      <sheetData sheetId="0"/>
      <sheetData sheetId="1"/>
      <sheetData sheetId="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apa Simulador"/>
      <sheetName val="FLUXO + DRE  Original 20 anos"/>
      <sheetName val="Fatores 20 anos"/>
      <sheetName val="Prorrogação Fluxo 23 anos"/>
      <sheetName val="Comparativo de Mercado "/>
      <sheetName val="RELATA VÉIO"/>
      <sheetName val="Capa_Simulador"/>
      <sheetName val="FLUXO_+_DRE__Original_20_anos"/>
      <sheetName val="Fatores_20_anos"/>
      <sheetName val="Prorrogação_Fluxo_23_anos"/>
      <sheetName val="Comparativo_de_Mercado_"/>
      <sheetName val="RELATA_VÉIO"/>
      <sheetName val="Capa_Simulador1"/>
      <sheetName val="FLUXO_+_DRE__Original_20_anos1"/>
      <sheetName val="Fatores_20_anos1"/>
      <sheetName val="Prorrogação_Fluxo_23_anos1"/>
      <sheetName val="Comparativo_de_Mercado_1"/>
      <sheetName val="RELATA_VÉIO1"/>
      <sheetName val="Capa_Simulador2"/>
      <sheetName val="FLUXO_+_DRE__Original_20_anos2"/>
      <sheetName val="Fatores_20_anos2"/>
      <sheetName val="Prorrogação_Fluxo_23_anos2"/>
      <sheetName val="Comparativo_de_Mercado_2"/>
      <sheetName val="RELATA_VÉIO2"/>
      <sheetName val="Capa_Simulador3"/>
      <sheetName val="FLUXO_+_DRE__Original_20_anos3"/>
      <sheetName val="Fatores_20_anos3"/>
      <sheetName val="Prorrogação_Fluxo_23_anos3"/>
      <sheetName val="Comparativo_de_Mercado_3"/>
      <sheetName val="RELATA_VÉIO3"/>
      <sheetName val="Capa_Simulador4"/>
      <sheetName val="FLUXO_+_DRE__Original_20_anos4"/>
      <sheetName val="Fatores_20_anos4"/>
      <sheetName val="Prorrogação_Fluxo_23_anos4"/>
      <sheetName val="Comparativo_de_Mercado_4"/>
      <sheetName val="RELATA_VÉIO4"/>
      <sheetName val="Capa_Simulador5"/>
      <sheetName val="FLUXO_+_DRE__Original_20_anos5"/>
      <sheetName val="Fatores_20_anos5"/>
      <sheetName val="Prorrogação_Fluxo_23_anos5"/>
      <sheetName val="Comparativo_de_Mercado_5"/>
      <sheetName val="RELATA_VÉIO5"/>
      <sheetName val="Capa_Simulador6"/>
      <sheetName val="FLUXO_+_DRE__Original_20_anos6"/>
      <sheetName val="Fatores_20_anos6"/>
      <sheetName val="Prorrogação_Fluxo_23_anos6"/>
      <sheetName val="Comparativo_de_Mercado_6"/>
      <sheetName val="RELATA_VÉIO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TRIÂNGULO DO SOL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17531.025769499331</v>
          </cell>
          <cell r="H67">
            <v>100237.94899716858</v>
          </cell>
          <cell r="I67">
            <v>0.24696226534922128</v>
          </cell>
        </row>
        <row r="68">
          <cell r="B68" t="str">
            <v>FATOR 2</v>
          </cell>
          <cell r="C68" t="str">
            <v>2ª Adequação - Investimentos</v>
          </cell>
          <cell r="G68">
            <v>-17535.412516555556</v>
          </cell>
          <cell r="H68">
            <v>-100263.03130173347</v>
          </cell>
          <cell r="I68">
            <v>0.18665688885108117</v>
          </cell>
        </row>
        <row r="69">
          <cell r="B69" t="str">
            <v>FATOR 3</v>
          </cell>
          <cell r="C69" t="str">
            <v>3ª Adequação - Investimentos</v>
          </cell>
          <cell r="G69">
            <v>11672.668432667002</v>
          </cell>
          <cell r="H69">
            <v>66741.35092826061</v>
          </cell>
          <cell r="I69">
            <v>0.23205558086970621</v>
          </cell>
        </row>
        <row r="70">
          <cell r="B70" t="str">
            <v>FATOR 4</v>
          </cell>
          <cell r="C70" t="str">
            <v>Perda de Receita - Praça Jaboticabal - SP 333</v>
          </cell>
          <cell r="G70">
            <v>-8254.1137599353187</v>
          </cell>
          <cell r="H70">
            <v>-47194.924299563849</v>
          </cell>
          <cell r="I70">
            <v>0.20209534824846426</v>
          </cell>
        </row>
        <row r="71">
          <cell r="B71" t="str">
            <v>FATOR 5</v>
          </cell>
          <cell r="C71" t="str">
            <v>Perda de Receita - Parcelamento do Reajuste Tarifário de Julho de 2003.</v>
          </cell>
          <cell r="G71">
            <v>-562.64996557147754</v>
          </cell>
          <cell r="H71">
            <v>-3217.0894786051713</v>
          </cell>
          <cell r="I71">
            <v>0.21296315596990562</v>
          </cell>
        </row>
        <row r="72">
          <cell r="B72" t="str">
            <v>FATOR 6</v>
          </cell>
          <cell r="C72" t="str">
            <v>Majoração da COFINS</v>
          </cell>
          <cell r="G72">
            <v>-3172.0966653015266</v>
          </cell>
          <cell r="H72">
            <v>-18137.242391359723</v>
          </cell>
          <cell r="I72">
            <v>0.20922654010764014</v>
          </cell>
        </row>
        <row r="73">
          <cell r="B73" t="str">
            <v>FATOR 7</v>
          </cell>
          <cell r="C73" t="str">
            <v>Majoração do PIS</v>
          </cell>
          <cell r="G73">
            <v>-187.01112667205356</v>
          </cell>
          <cell r="H73">
            <v>-1069.2820844442633</v>
          </cell>
          <cell r="I73">
            <v>0.21350091488485656</v>
          </cell>
        </row>
        <row r="74">
          <cell r="B74" t="str">
            <v>FATOR 8</v>
          </cell>
          <cell r="C74" t="str">
            <v>Alteração do ISSQN</v>
          </cell>
          <cell r="G74">
            <v>-3169.02260989263</v>
          </cell>
          <cell r="H74">
            <v>-18119.665723950591</v>
          </cell>
          <cell r="I74">
            <v>0.20916542097622126</v>
          </cell>
        </row>
        <row r="75">
          <cell r="B75" t="str">
            <v>FATOR 9</v>
          </cell>
          <cell r="C75" t="str">
            <v>4ª Adequação - Investimentos</v>
          </cell>
          <cell r="G75">
            <v>127.1995200178546</v>
          </cell>
          <cell r="H75">
            <v>727.2945215902314</v>
          </cell>
          <cell r="I75">
            <v>0.21395204411495194</v>
          </cell>
        </row>
        <row r="76">
          <cell r="B76" t="str">
            <v>FATOR 10</v>
          </cell>
          <cell r="C76" t="str">
            <v>5ª Adequação - Investimentos</v>
          </cell>
          <cell r="G76">
            <v>264.65299830189173</v>
          </cell>
          <cell r="H76">
            <v>1513.2185700101443</v>
          </cell>
          <cell r="I76">
            <v>0.21414919614264244</v>
          </cell>
        </row>
        <row r="77">
          <cell r="B77" t="str">
            <v>FATOR 11</v>
          </cell>
          <cell r="C77" t="str">
            <v>6ª Adequação - Investimentos</v>
          </cell>
          <cell r="G77">
            <v>444.19799278732711</v>
          </cell>
          <cell r="H77">
            <v>2539.8112084876798</v>
          </cell>
          <cell r="I77">
            <v>0.2144076656800544</v>
          </cell>
        </row>
        <row r="78">
          <cell r="B78" t="str">
            <v>FATOR 12</v>
          </cell>
          <cell r="C78">
            <v>0</v>
          </cell>
          <cell r="G78">
            <v>6.7812953345933189E-11</v>
          </cell>
          <cell r="H78">
            <v>3.877372293105215E-10</v>
          </cell>
          <cell r="I78">
            <v>0.21376914659013574</v>
          </cell>
        </row>
        <row r="79">
          <cell r="B79" t="str">
            <v>FATOR 13</v>
          </cell>
          <cell r="C79">
            <v>0</v>
          </cell>
          <cell r="G79">
            <v>6.7812953345933189E-11</v>
          </cell>
          <cell r="H79">
            <v>3.877372293105215E-10</v>
          </cell>
          <cell r="I79">
            <v>0.21376914659013574</v>
          </cell>
        </row>
        <row r="80">
          <cell r="B80" t="str">
            <v>FATOR 14</v>
          </cell>
          <cell r="C80">
            <v>0</v>
          </cell>
          <cell r="G80">
            <v>6.7812953345933189E-11</v>
          </cell>
          <cell r="H80">
            <v>3.877372293105215E-10</v>
          </cell>
          <cell r="I80">
            <v>0.21376914659013574</v>
          </cell>
        </row>
        <row r="81">
          <cell r="B81" t="str">
            <v>FATOR 15</v>
          </cell>
          <cell r="C81">
            <v>0</v>
          </cell>
          <cell r="G81">
            <v>6.7812953345933189E-11</v>
          </cell>
          <cell r="H81">
            <v>3.877372293105215E-10</v>
          </cell>
          <cell r="I81">
            <v>0.21376914659013574</v>
          </cell>
        </row>
        <row r="82">
          <cell r="B82" t="str">
            <v>TOTAL GERAL</v>
          </cell>
          <cell r="G82">
            <v>-2840.5619306548856</v>
          </cell>
          <cell r="H82">
            <v>-16241.611054138271</v>
          </cell>
          <cell r="I82">
            <v>0.20714524689834499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23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0.21376914659013574</v>
          </cell>
        </row>
        <row r="98">
          <cell r="B98" t="str">
            <v>TIR Resultante dos Desequilibrio no Contrato Original (ao ano)</v>
          </cell>
          <cell r="J98">
            <v>0.20714524689834499</v>
          </cell>
        </row>
        <row r="100">
          <cell r="B100" t="str">
            <v>Diferença entre a TIR Original x TIR Desequilibrios</v>
          </cell>
          <cell r="J100">
            <v>-6.6238996917907522E-3</v>
          </cell>
        </row>
        <row r="102">
          <cell r="B102" t="str">
            <v>TIR Resultante das Alternativas Utilizadas para o Reequilibrio (ao ano)</v>
          </cell>
          <cell r="J102">
            <v>0.2144305147714714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6.7812953345933189E-11</v>
          </cell>
          <cell r="G136">
            <v>0.21376914659013574</v>
          </cell>
          <cell r="H136">
            <v>-55467.026100546813</v>
          </cell>
          <cell r="I136">
            <v>-58486.250509087418</v>
          </cell>
          <cell r="J136">
            <v>-14001.236301379788</v>
          </cell>
          <cell r="K136">
            <v>-5917.0385956415557</v>
          </cell>
          <cell r="L136">
            <v>27035.8482549498</v>
          </cell>
          <cell r="M136">
            <v>34070.156432472533</v>
          </cell>
          <cell r="N136">
            <v>33894.040008648139</v>
          </cell>
          <cell r="O136">
            <v>50832.46751669723</v>
          </cell>
          <cell r="P136">
            <v>57981.821582342178</v>
          </cell>
          <cell r="Q136">
            <v>25002.751737808605</v>
          </cell>
          <cell r="R136">
            <v>31834.672655489092</v>
          </cell>
          <cell r="S136">
            <v>68671.546088620467</v>
          </cell>
          <cell r="T136">
            <v>74573.848792032863</v>
          </cell>
          <cell r="U136">
            <v>78463.516217114549</v>
          </cell>
          <cell r="V136">
            <v>84062.017591921744</v>
          </cell>
          <cell r="W136">
            <v>92214.689488707387</v>
          </cell>
          <cell r="X136">
            <v>101596.24123737995</v>
          </cell>
          <cell r="Y136">
            <v>78058.178958428529</v>
          </cell>
          <cell r="Z136">
            <v>106665.7970964089</v>
          </cell>
          <cell r="AA136">
            <v>118165.46593119178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42262.428161025142</v>
          </cell>
          <cell r="I139">
            <v>16024.36196379851</v>
          </cell>
          <cell r="J139">
            <v>-26378.283655114079</v>
          </cell>
          <cell r="K139">
            <v>-1300.481216047009</v>
          </cell>
          <cell r="L139">
            <v>-17000.690211049132</v>
          </cell>
          <cell r="M139">
            <v>-6206.0199042755221</v>
          </cell>
          <cell r="N139">
            <v>-19746.91842338039</v>
          </cell>
          <cell r="O139">
            <v>-12153.528227805746</v>
          </cell>
          <cell r="P139">
            <v>-10534.130147978836</v>
          </cell>
          <cell r="Q139">
            <v>33329.311016682128</v>
          </cell>
          <cell r="R139">
            <v>19930.836153090862</v>
          </cell>
          <cell r="S139">
            <v>-5622.038220686024</v>
          </cell>
          <cell r="T139">
            <v>-8154.7591877442646</v>
          </cell>
          <cell r="U139">
            <v>-6870.0156325618227</v>
          </cell>
          <cell r="V139">
            <v>-10762.218307652065</v>
          </cell>
          <cell r="W139">
            <v>-7990.2987031465982</v>
          </cell>
          <cell r="X139">
            <v>-10504.109196462958</v>
          </cell>
          <cell r="Y139">
            <v>24079.638390378248</v>
          </cell>
          <cell r="Z139">
            <v>6551.3684429720797</v>
          </cell>
          <cell r="AA139">
            <v>1048.2212836289873</v>
          </cell>
        </row>
        <row r="140">
          <cell r="B140" t="str">
            <v>Somatoria com Projeto Original</v>
          </cell>
          <cell r="F140">
            <v>17531.025769499331</v>
          </cell>
          <cell r="G140">
            <v>0.24696226534922128</v>
          </cell>
          <cell r="H140">
            <v>-13204.597939521671</v>
          </cell>
          <cell r="I140">
            <v>-42461.888545288908</v>
          </cell>
          <cell r="J140">
            <v>-40379.519956493867</v>
          </cell>
          <cell r="K140">
            <v>-7217.5198116885649</v>
          </cell>
          <cell r="L140">
            <v>10035.158043900668</v>
          </cell>
          <cell r="M140">
            <v>27864.13652819701</v>
          </cell>
          <cell r="N140">
            <v>14147.121585267749</v>
          </cell>
          <cell r="O140">
            <v>38678.939288891488</v>
          </cell>
          <cell r="P140">
            <v>47447.69143436334</v>
          </cell>
          <cell r="Q140">
            <v>58332.062754490733</v>
          </cell>
          <cell r="R140">
            <v>51765.508808579951</v>
          </cell>
          <cell r="S140">
            <v>63049.507867934444</v>
          </cell>
          <cell r="T140">
            <v>66419.089604288602</v>
          </cell>
          <cell r="U140">
            <v>71593.500584552734</v>
          </cell>
          <cell r="V140">
            <v>73299.799284269684</v>
          </cell>
          <cell r="W140">
            <v>84224.390785560783</v>
          </cell>
          <cell r="X140">
            <v>91092.132040916986</v>
          </cell>
          <cell r="Y140">
            <v>102137.81734880677</v>
          </cell>
          <cell r="Z140">
            <v>113217.16553938098</v>
          </cell>
          <cell r="AA140">
            <v>119213.68721482076</v>
          </cell>
        </row>
        <row r="141">
          <cell r="B141" t="str">
            <v>2ª Adequação - Investimentos</v>
          </cell>
        </row>
        <row r="142">
          <cell r="B142" t="str">
            <v>Fluxo de Caixa do Fator</v>
          </cell>
          <cell r="H142">
            <v>-13964.230412711882</v>
          </cell>
          <cell r="I142">
            <v>19664.773443524718</v>
          </cell>
          <cell r="J142">
            <v>35615.04391094255</v>
          </cell>
          <cell r="K142">
            <v>-14101.716827123626</v>
          </cell>
          <cell r="L142">
            <v>-37757.71779790151</v>
          </cell>
          <cell r="M142">
            <v>-34152.429500505386</v>
          </cell>
          <cell r="N142">
            <v>-2177.5420061929626</v>
          </cell>
          <cell r="O142">
            <v>3918.7659983299491</v>
          </cell>
          <cell r="P142">
            <v>1814.6134037838492</v>
          </cell>
          <cell r="Q142">
            <v>-21270.966465748905</v>
          </cell>
          <cell r="R142">
            <v>-361.08312948269213</v>
          </cell>
          <cell r="S142">
            <v>-8066.6675783124665</v>
          </cell>
          <cell r="T142">
            <v>-9095.5196960275352</v>
          </cell>
          <cell r="U142">
            <v>-10058.159965981471</v>
          </cell>
          <cell r="V142">
            <v>-9704.0188395984587</v>
          </cell>
          <cell r="W142">
            <v>-12825.276265503999</v>
          </cell>
          <cell r="X142">
            <v>-12689.875690873012</v>
          </cell>
          <cell r="Y142">
            <v>-18360.134566336827</v>
          </cell>
          <cell r="Z142">
            <v>-22928.212367299617</v>
          </cell>
          <cell r="AA142">
            <v>-17166.307636289457</v>
          </cell>
        </row>
        <row r="143">
          <cell r="B143" t="str">
            <v>Somatoria com Projeto Original</v>
          </cell>
          <cell r="F143">
            <v>-17535.412516555556</v>
          </cell>
          <cell r="G143">
            <v>0.18665688885108117</v>
          </cell>
          <cell r="H143">
            <v>-69431.25651325869</v>
          </cell>
          <cell r="I143">
            <v>-38821.4770655627</v>
          </cell>
          <cell r="J143">
            <v>21613.807609562762</v>
          </cell>
          <cell r="K143">
            <v>-20018.755422765182</v>
          </cell>
          <cell r="L143">
            <v>-10721.86954295171</v>
          </cell>
          <cell r="M143">
            <v>-82.273068032853189</v>
          </cell>
          <cell r="N143">
            <v>31716.498002455177</v>
          </cell>
          <cell r="O143">
            <v>54751.233515027183</v>
          </cell>
          <cell r="P143">
            <v>59796.434986126027</v>
          </cell>
          <cell r="Q143">
            <v>3731.7852720597002</v>
          </cell>
          <cell r="R143">
            <v>31473.589526006399</v>
          </cell>
          <cell r="S143">
            <v>60604.878510308001</v>
          </cell>
          <cell r="T143">
            <v>65478.329096005327</v>
          </cell>
          <cell r="U143">
            <v>68405.356251133082</v>
          </cell>
          <cell r="V143">
            <v>74357.998752323285</v>
          </cell>
          <cell r="W143">
            <v>79389.413223203388</v>
          </cell>
          <cell r="X143">
            <v>88906.365546506931</v>
          </cell>
          <cell r="Y143">
            <v>59698.044392091702</v>
          </cell>
          <cell r="Z143">
            <v>83737.58472910928</v>
          </cell>
          <cell r="AA143">
            <v>100999.15829490233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170.24719000000078</v>
          </cell>
          <cell r="I145">
            <v>-337.66221578947506</v>
          </cell>
          <cell r="J145">
            <v>-4812.7715691228068</v>
          </cell>
          <cell r="K145">
            <v>18843.632815812627</v>
          </cell>
          <cell r="L145">
            <v>25195.526375451602</v>
          </cell>
          <cell r="M145">
            <v>28408.7077554516</v>
          </cell>
          <cell r="N145">
            <v>4774.5057583087446</v>
          </cell>
          <cell r="O145">
            <v>-27822.690921691261</v>
          </cell>
          <cell r="P145">
            <v>-23699.117520677435</v>
          </cell>
          <cell r="Q145">
            <v>-15375.080220677479</v>
          </cell>
          <cell r="R145">
            <v>-17568.949098116427</v>
          </cell>
          <cell r="S145">
            <v>-20525.311902721351</v>
          </cell>
          <cell r="T145">
            <v>10490.21664227865</v>
          </cell>
          <cell r="U145">
            <v>11258.249557992936</v>
          </cell>
          <cell r="V145">
            <v>9178.9208579929327</v>
          </cell>
          <cell r="W145">
            <v>11103.686520036857</v>
          </cell>
          <cell r="X145">
            <v>9118.4800600368562</v>
          </cell>
          <cell r="Y145">
            <v>-5225.8062599631412</v>
          </cell>
          <cell r="Z145">
            <v>-4806.3206399631435</v>
          </cell>
          <cell r="AA145">
            <v>-9671.7931399631379</v>
          </cell>
        </row>
        <row r="146">
          <cell r="B146" t="str">
            <v>Somatoria com Projeto Original</v>
          </cell>
          <cell r="F146">
            <v>11672.668432667002</v>
          </cell>
          <cell r="G146">
            <v>0.23205558086970621</v>
          </cell>
          <cell r="H146">
            <v>-55296.778910546811</v>
          </cell>
          <cell r="I146">
            <v>-58823.912724876893</v>
          </cell>
          <cell r="J146">
            <v>-18814.007870502595</v>
          </cell>
          <cell r="K146">
            <v>12926.594220171071</v>
          </cell>
          <cell r="L146">
            <v>52231.374630401406</v>
          </cell>
          <cell r="M146">
            <v>62478.864187924133</v>
          </cell>
          <cell r="N146">
            <v>38668.545766956886</v>
          </cell>
          <cell r="O146">
            <v>23009.776595005969</v>
          </cell>
          <cell r="P146">
            <v>34282.704061664743</v>
          </cell>
          <cell r="Q146">
            <v>9627.6715171311262</v>
          </cell>
          <cell r="R146">
            <v>14265.723557372665</v>
          </cell>
          <cell r="S146">
            <v>48146.234185899113</v>
          </cell>
          <cell r="T146">
            <v>85064.065434311517</v>
          </cell>
          <cell r="U146">
            <v>89721.765775107488</v>
          </cell>
          <cell r="V146">
            <v>93240.938449914684</v>
          </cell>
          <cell r="W146">
            <v>103318.37600874425</v>
          </cell>
          <cell r="X146">
            <v>110714.72129741681</v>
          </cell>
          <cell r="Y146">
            <v>72832.372698465391</v>
          </cell>
          <cell r="Z146">
            <v>101859.47645644576</v>
          </cell>
          <cell r="AA146">
            <v>108493.67279122864</v>
          </cell>
        </row>
        <row r="147">
          <cell r="B147" t="str">
            <v>Perda de Receita - Praça Jaboticabal - SP 333</v>
          </cell>
        </row>
        <row r="148">
          <cell r="B148" t="str">
            <v>Fluxo de Caixa do Fator</v>
          </cell>
          <cell r="H148">
            <v>0.28527238225049251</v>
          </cell>
          <cell r="I148">
            <v>-2083.9030580557492</v>
          </cell>
          <cell r="J148">
            <v>-2023.0396183230016</v>
          </cell>
          <cell r="K148">
            <v>-2051.7879186678756</v>
          </cell>
          <cell r="L148">
            <v>-2582.1492961503614</v>
          </cell>
          <cell r="M148">
            <v>-2816.5612772397931</v>
          </cell>
          <cell r="N148">
            <v>-2893.6240481820928</v>
          </cell>
          <cell r="O148">
            <v>-1779.4974223389879</v>
          </cell>
          <cell r="P148">
            <v>-1824.329394356791</v>
          </cell>
          <cell r="Q148">
            <v>-1872.2988442263511</v>
          </cell>
          <cell r="R148">
            <v>-1924.3900012786248</v>
          </cell>
          <cell r="S148">
            <v>-1978.8859422273736</v>
          </cell>
          <cell r="T148">
            <v>-2037.2553415904611</v>
          </cell>
          <cell r="U148">
            <v>-2098.6768294972871</v>
          </cell>
          <cell r="V148">
            <v>-2122.281728145766</v>
          </cell>
          <cell r="W148">
            <v>-2147.9986436639247</v>
          </cell>
          <cell r="X148">
            <v>-2175.4188520637681</v>
          </cell>
          <cell r="Y148">
            <v>-2204.1005563494305</v>
          </cell>
          <cell r="Z148">
            <v>-2235.0005829562901</v>
          </cell>
          <cell r="AA148">
            <v>-2267.6827058528447</v>
          </cell>
        </row>
        <row r="149">
          <cell r="B149" t="str">
            <v>Somatoria com Projeto Original</v>
          </cell>
          <cell r="F149">
            <v>-8254.1137599353187</v>
          </cell>
          <cell r="G149">
            <v>0.20209534824846426</v>
          </cell>
          <cell r="H149">
            <v>-55466.740828164562</v>
          </cell>
          <cell r="I149">
            <v>-60570.15356714317</v>
          </cell>
          <cell r="J149">
            <v>-16024.27591970279</v>
          </cell>
          <cell r="K149">
            <v>-7968.8265143094313</v>
          </cell>
          <cell r="L149">
            <v>24453.698958799439</v>
          </cell>
          <cell r="M149">
            <v>31253.595155232739</v>
          </cell>
          <cell r="N149">
            <v>31000.415960466045</v>
          </cell>
          <cell r="O149">
            <v>49052.970094358243</v>
          </cell>
          <cell r="P149">
            <v>56157.492187985386</v>
          </cell>
          <cell r="Q149">
            <v>23130.452893582253</v>
          </cell>
          <cell r="R149">
            <v>29910.282654210467</v>
          </cell>
          <cell r="S149">
            <v>66692.6601463931</v>
          </cell>
          <cell r="T149">
            <v>72536.593450442408</v>
          </cell>
          <cell r="U149">
            <v>76364.839387617263</v>
          </cell>
          <cell r="V149">
            <v>81939.735863775975</v>
          </cell>
          <cell r="W149">
            <v>90066.690845043457</v>
          </cell>
          <cell r="X149">
            <v>99420.822385316176</v>
          </cell>
          <cell r="Y149">
            <v>75854.078402079103</v>
          </cell>
          <cell r="Z149">
            <v>104430.79651345262</v>
          </cell>
          <cell r="AA149">
            <v>115897.78322533894</v>
          </cell>
        </row>
        <row r="150">
          <cell r="B150" t="str">
            <v>Perda de Receita - Parcelamento do Reajuste Tarifário de Julho de 2003.</v>
          </cell>
        </row>
        <row r="151">
          <cell r="B151" t="str">
            <v>Fluxo de Caixa do Fator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-1799.0981587926644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</row>
        <row r="152">
          <cell r="B152" t="str">
            <v>Somatoria com Projeto Original</v>
          </cell>
          <cell r="F152">
            <v>-562.64996557147754</v>
          </cell>
          <cell r="G152">
            <v>0.21296315596990562</v>
          </cell>
          <cell r="H152">
            <v>-55467.026100546813</v>
          </cell>
          <cell r="I152">
            <v>-58486.250509087418</v>
          </cell>
          <cell r="J152">
            <v>-14001.236301379788</v>
          </cell>
          <cell r="K152">
            <v>-5917.0385956415557</v>
          </cell>
          <cell r="L152">
            <v>27035.8482549498</v>
          </cell>
          <cell r="M152">
            <v>32271.058273679868</v>
          </cell>
          <cell r="N152">
            <v>33894.040008648139</v>
          </cell>
          <cell r="O152">
            <v>50832.46751669723</v>
          </cell>
          <cell r="P152">
            <v>57981.821582342178</v>
          </cell>
          <cell r="Q152">
            <v>25002.751737808605</v>
          </cell>
          <cell r="R152">
            <v>31834.672655489092</v>
          </cell>
          <cell r="S152">
            <v>68671.546088620467</v>
          </cell>
          <cell r="T152">
            <v>74573.848792032863</v>
          </cell>
          <cell r="U152">
            <v>78463.516217114549</v>
          </cell>
          <cell r="V152">
            <v>84062.017591921744</v>
          </cell>
          <cell r="W152">
            <v>92214.689488707387</v>
          </cell>
          <cell r="X152">
            <v>101596.24123737995</v>
          </cell>
          <cell r="Y152">
            <v>78058.178958428529</v>
          </cell>
          <cell r="Z152">
            <v>106665.7970964089</v>
          </cell>
          <cell r="AA152">
            <v>118165.46593119178</v>
          </cell>
        </row>
        <row r="153">
          <cell r="B153" t="str">
            <v>Majoração da COFINS</v>
          </cell>
        </row>
        <row r="154">
          <cell r="B154" t="str">
            <v>Fluxo de Caixa do Fator</v>
          </cell>
          <cell r="H154">
            <v>-125.28132084791665</v>
          </cell>
          <cell r="I154">
            <v>-560.10911799290091</v>
          </cell>
          <cell r="J154">
            <v>-667.05378633465943</v>
          </cell>
          <cell r="K154">
            <v>-644.72625716388598</v>
          </cell>
          <cell r="L154">
            <v>-640.26520483239665</v>
          </cell>
          <cell r="M154">
            <v>-1229.5349253983645</v>
          </cell>
          <cell r="N154">
            <v>-752.63350129534672</v>
          </cell>
          <cell r="O154">
            <v>-810.80156809149969</v>
          </cell>
          <cell r="P154">
            <v>-884.24850328839671</v>
          </cell>
          <cell r="Q154">
            <v>-966.570247962748</v>
          </cell>
          <cell r="R154">
            <v>-994.65326202277993</v>
          </cell>
          <cell r="S154">
            <v>-1033.0087115229862</v>
          </cell>
          <cell r="T154">
            <v>-1126.4646920250411</v>
          </cell>
          <cell r="U154">
            <v>-1224.0991988479725</v>
          </cell>
          <cell r="V154">
            <v>-1351.2055080062701</v>
          </cell>
          <cell r="W154">
            <v>-1477.0635825810498</v>
          </cell>
          <cell r="X154">
            <v>-1604.4696502822653</v>
          </cell>
          <cell r="Y154">
            <v>-1733.8818770536905</v>
          </cell>
          <cell r="Z154">
            <v>-1834.4238113288184</v>
          </cell>
          <cell r="AA154">
            <v>-1956.2677273626969</v>
          </cell>
        </row>
        <row r="155">
          <cell r="B155" t="str">
            <v>Somatoria com Projeto Original</v>
          </cell>
          <cell r="F155">
            <v>-3172.0966653015266</v>
          </cell>
          <cell r="G155">
            <v>0.20922654010764014</v>
          </cell>
          <cell r="H155">
            <v>-55592.307421394733</v>
          </cell>
          <cell r="I155">
            <v>-59046.359627080317</v>
          </cell>
          <cell r="J155">
            <v>-14668.290087714448</v>
          </cell>
          <cell r="K155">
            <v>-6561.7648528054415</v>
          </cell>
          <cell r="L155">
            <v>26395.583050117402</v>
          </cell>
          <cell r="M155">
            <v>32840.621507074167</v>
          </cell>
          <cell r="N155">
            <v>33141.406507352789</v>
          </cell>
          <cell r="O155">
            <v>50021.665948605732</v>
          </cell>
          <cell r="P155">
            <v>57097.573079053778</v>
          </cell>
          <cell r="Q155">
            <v>24036.181489845858</v>
          </cell>
          <cell r="R155">
            <v>30840.019393466311</v>
          </cell>
          <cell r="S155">
            <v>67638.537377097484</v>
          </cell>
          <cell r="T155">
            <v>73447.384100007825</v>
          </cell>
          <cell r="U155">
            <v>77239.417018266584</v>
          </cell>
          <cell r="V155">
            <v>82710.812083915473</v>
          </cell>
          <cell r="W155">
            <v>90737.625906126341</v>
          </cell>
          <cell r="X155">
            <v>99991.771587097683</v>
          </cell>
          <cell r="Y155">
            <v>76324.29708137484</v>
          </cell>
          <cell r="Z155">
            <v>104831.37328508009</v>
          </cell>
          <cell r="AA155">
            <v>116209.19820382909</v>
          </cell>
        </row>
        <row r="156">
          <cell r="B156" t="str">
            <v>Majoração do PIS</v>
          </cell>
        </row>
        <row r="157">
          <cell r="B157" t="str">
            <v>Fluxo de Caixa do Fator</v>
          </cell>
          <cell r="H157">
            <v>0</v>
          </cell>
          <cell r="I157">
            <v>-0.67501363321185859</v>
          </cell>
          <cell r="J157">
            <v>-16.102361386509592</v>
          </cell>
          <cell r="K157">
            <v>-6.8449237103837</v>
          </cell>
          <cell r="L157">
            <v>-107.50910573449309</v>
          </cell>
          <cell r="M157">
            <v>-195.26502660521874</v>
          </cell>
          <cell r="N157">
            <v>-14.348535085218465</v>
          </cell>
          <cell r="O157">
            <v>-19.718878331173414</v>
          </cell>
          <cell r="P157">
            <v>-31.111479116224128</v>
          </cell>
          <cell r="Q157">
            <v>-44.427050680340997</v>
          </cell>
          <cell r="R157">
            <v>-45.993316333571755</v>
          </cell>
          <cell r="S157">
            <v>-49.782208308469166</v>
          </cell>
          <cell r="T157">
            <v>-65.511370777903736</v>
          </cell>
          <cell r="U157">
            <v>-82.145790189951896</v>
          </cell>
          <cell r="V157">
            <v>-105.16559516748742</v>
          </cell>
          <cell r="W157">
            <v>-127.91263882876932</v>
          </cell>
          <cell r="X157">
            <v>-151.00053610110137</v>
          </cell>
          <cell r="Y157">
            <v>-174.52025415998023</v>
          </cell>
          <cell r="Z157">
            <v>-191.78268109637605</v>
          </cell>
          <cell r="AA157">
            <v>-213.66037073186209</v>
          </cell>
        </row>
        <row r="158">
          <cell r="B158" t="str">
            <v>Somatoria com Projeto Original</v>
          </cell>
          <cell r="F158">
            <v>-187.01112667205356</v>
          </cell>
          <cell r="G158">
            <v>0.21350091488485656</v>
          </cell>
          <cell r="H158">
            <v>-55467.026100546813</v>
          </cell>
          <cell r="I158">
            <v>-58486.92552272063</v>
          </cell>
          <cell r="J158">
            <v>-14017.338662766297</v>
          </cell>
          <cell r="K158">
            <v>-5923.8835193519399</v>
          </cell>
          <cell r="L158">
            <v>26928.339149215306</v>
          </cell>
          <cell r="M158">
            <v>33874.891405867311</v>
          </cell>
          <cell r="N158">
            <v>33879.691473562918</v>
          </cell>
          <cell r="O158">
            <v>50812.748638366058</v>
          </cell>
          <cell r="P158">
            <v>57950.710103225952</v>
          </cell>
          <cell r="Q158">
            <v>24958.324687128264</v>
          </cell>
          <cell r="R158">
            <v>31788.679339155522</v>
          </cell>
          <cell r="S158">
            <v>68621.763880311992</v>
          </cell>
          <cell r="T158">
            <v>74508.337421254953</v>
          </cell>
          <cell r="U158">
            <v>78381.370426924594</v>
          </cell>
          <cell r="V158">
            <v>83956.851996754252</v>
          </cell>
          <cell r="W158">
            <v>92086.776849878617</v>
          </cell>
          <cell r="X158">
            <v>101445.24070127885</v>
          </cell>
          <cell r="Y158">
            <v>77883.658704268542</v>
          </cell>
          <cell r="Z158">
            <v>106474.01441531253</v>
          </cell>
          <cell r="AA158">
            <v>117951.80556045992</v>
          </cell>
        </row>
        <row r="159">
          <cell r="B159" t="str">
            <v>Alteração do ISSQN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-2059.2284796291688</v>
          </cell>
          <cell r="O160">
            <v>-2159.3740812274827</v>
          </cell>
          <cell r="P160">
            <v>-2221.9711836405486</v>
          </cell>
          <cell r="Q160">
            <v>-2284.5669652373681</v>
          </cell>
          <cell r="R160">
            <v>-2347.129252218886</v>
          </cell>
          <cell r="S160">
            <v>-2409.7340195286188</v>
          </cell>
          <cell r="T160">
            <v>-2472.3135576118425</v>
          </cell>
          <cell r="U160">
            <v>-2534.8943477599692</v>
          </cell>
          <cell r="V160">
            <v>-2597.4775140074471</v>
          </cell>
          <cell r="W160">
            <v>-2660.0926716524987</v>
          </cell>
          <cell r="X160">
            <v>-2722.6322971392392</v>
          </cell>
          <cell r="Y160">
            <v>-2785.211342792114</v>
          </cell>
          <cell r="Z160">
            <v>-2847.8189264981711</v>
          </cell>
          <cell r="AA160">
            <v>-2910.4288181084617</v>
          </cell>
        </row>
        <row r="161">
          <cell r="B161" t="str">
            <v>Somatoria com Projeto Original</v>
          </cell>
          <cell r="F161">
            <v>-3169.02260989263</v>
          </cell>
          <cell r="G161">
            <v>0.20916542097622126</v>
          </cell>
          <cell r="H161">
            <v>-55467.026100546813</v>
          </cell>
          <cell r="I161">
            <v>-58486.250509087418</v>
          </cell>
          <cell r="J161">
            <v>-14001.236301379788</v>
          </cell>
          <cell r="K161">
            <v>-5917.0385956415557</v>
          </cell>
          <cell r="L161">
            <v>27035.8482549498</v>
          </cell>
          <cell r="M161">
            <v>34070.156432472533</v>
          </cell>
          <cell r="N161">
            <v>31834.811529018971</v>
          </cell>
          <cell r="O161">
            <v>48673.093435469746</v>
          </cell>
          <cell r="P161">
            <v>55759.85039870163</v>
          </cell>
          <cell r="Q161">
            <v>22718.184772571236</v>
          </cell>
          <cell r="R161">
            <v>29487.543403270207</v>
          </cell>
          <cell r="S161">
            <v>66261.812069091844</v>
          </cell>
          <cell r="T161">
            <v>72101.535234421026</v>
          </cell>
          <cell r="U161">
            <v>75928.621869354582</v>
          </cell>
          <cell r="V161">
            <v>81464.540077914295</v>
          </cell>
          <cell r="W161">
            <v>89554.596817054888</v>
          </cell>
          <cell r="X161">
            <v>98873.608940240709</v>
          </cell>
          <cell r="Y161">
            <v>75272.967615636415</v>
          </cell>
          <cell r="Z161">
            <v>103817.97816991073</v>
          </cell>
          <cell r="AA161">
            <v>115255.03711308332</v>
          </cell>
        </row>
        <row r="162">
          <cell r="B162" t="str">
            <v>4ª Adequação - Investimentos</v>
          </cell>
        </row>
        <row r="163">
          <cell r="B163" t="str">
            <v>Fluxo de Caixa do Fator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1021.1100000000006</v>
          </cell>
          <cell r="N163">
            <v>4602.1909785714288</v>
          </cell>
          <cell r="O163">
            <v>-4510.5748521978021</v>
          </cell>
          <cell r="P163">
            <v>-1908.6354271978023</v>
          </cell>
          <cell r="Q163">
            <v>-484.41702719780227</v>
          </cell>
          <cell r="R163">
            <v>-143.58758719780224</v>
          </cell>
          <cell r="S163">
            <v>-136.40092053113557</v>
          </cell>
          <cell r="T163">
            <v>67.684079468864439</v>
          </cell>
          <cell r="U163">
            <v>67.684079468864439</v>
          </cell>
          <cell r="V163">
            <v>67.684079468864439</v>
          </cell>
          <cell r="W163">
            <v>67.684079468864439</v>
          </cell>
          <cell r="X163">
            <v>67.684079468864439</v>
          </cell>
          <cell r="Y163">
            <v>-128.31592053113556</v>
          </cell>
          <cell r="Z163">
            <v>-95.975920531135557</v>
          </cell>
          <cell r="AA163">
            <v>33.384079468864456</v>
          </cell>
        </row>
        <row r="164">
          <cell r="B164" t="str">
            <v>Somatoria com Projeto Original</v>
          </cell>
          <cell r="F164">
            <v>127.1995200178546</v>
          </cell>
          <cell r="G164">
            <v>0.21395204411495194</v>
          </cell>
          <cell r="H164">
            <v>-55467.026100546813</v>
          </cell>
          <cell r="I164">
            <v>-58486.250509087418</v>
          </cell>
          <cell r="J164">
            <v>-14001.236301379788</v>
          </cell>
          <cell r="K164">
            <v>-5917.0385956415557</v>
          </cell>
          <cell r="L164">
            <v>27035.8482549498</v>
          </cell>
          <cell r="M164">
            <v>35091.266432472534</v>
          </cell>
          <cell r="N164">
            <v>38496.230987219569</v>
          </cell>
          <cell r="O164">
            <v>46321.892664499428</v>
          </cell>
          <cell r="P164">
            <v>56073.186155144373</v>
          </cell>
          <cell r="Q164">
            <v>24518.334710610801</v>
          </cell>
          <cell r="R164">
            <v>31691.08506829129</v>
          </cell>
          <cell r="S164">
            <v>68535.145168089337</v>
          </cell>
          <cell r="T164">
            <v>74641.532871501724</v>
          </cell>
          <cell r="U164">
            <v>78531.200296583411</v>
          </cell>
          <cell r="V164">
            <v>84129.701671390605</v>
          </cell>
          <cell r="W164">
            <v>92282.373568176248</v>
          </cell>
          <cell r="X164">
            <v>101663.92531684881</v>
          </cell>
          <cell r="Y164">
            <v>77929.86303789739</v>
          </cell>
          <cell r="Z164">
            <v>106569.82117587776</v>
          </cell>
          <cell r="AA164">
            <v>118198.85001066064</v>
          </cell>
        </row>
        <row r="165">
          <cell r="B165" t="str">
            <v>5ª Adequação - Investimentos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-203.15</v>
          </cell>
          <cell r="O166">
            <v>8170.1868846153857</v>
          </cell>
          <cell r="P166">
            <v>-8201.3514403846148</v>
          </cell>
          <cell r="Q166">
            <v>40.167659615384743</v>
          </cell>
          <cell r="R166">
            <v>19.414689615384592</v>
          </cell>
          <cell r="S166">
            <v>19.414689615384592</v>
          </cell>
          <cell r="T166">
            <v>19.414689615384592</v>
          </cell>
          <cell r="U166">
            <v>19.414689615384592</v>
          </cell>
          <cell r="V166">
            <v>19.414689615384592</v>
          </cell>
          <cell r="W166">
            <v>19.414689615384592</v>
          </cell>
          <cell r="X166">
            <v>19.414689615384592</v>
          </cell>
          <cell r="Y166">
            <v>19.414689615384592</v>
          </cell>
          <cell r="Z166">
            <v>19.414689615384592</v>
          </cell>
          <cell r="AA166">
            <v>19.414689615384592</v>
          </cell>
        </row>
        <row r="167">
          <cell r="B167" t="str">
            <v>Somatoria com Projeto Original</v>
          </cell>
          <cell r="F167">
            <v>264.65299830189173</v>
          </cell>
          <cell r="G167">
            <v>0.21414919614264244</v>
          </cell>
          <cell r="H167">
            <v>-55467.026100546813</v>
          </cell>
          <cell r="I167">
            <v>-58486.250509087418</v>
          </cell>
          <cell r="J167">
            <v>-14001.236301379788</v>
          </cell>
          <cell r="K167">
            <v>-5917.0385956415557</v>
          </cell>
          <cell r="L167">
            <v>27035.8482549498</v>
          </cell>
          <cell r="M167">
            <v>34070.156432472533</v>
          </cell>
          <cell r="N167">
            <v>33690.890008648137</v>
          </cell>
          <cell r="O167">
            <v>59002.654401312619</v>
          </cell>
          <cell r="P167">
            <v>49780.470141957565</v>
          </cell>
          <cell r="Q167">
            <v>25042.91939742399</v>
          </cell>
          <cell r="R167">
            <v>31854.087345104475</v>
          </cell>
          <cell r="S167">
            <v>68690.960778235851</v>
          </cell>
          <cell r="T167">
            <v>74593.263481648246</v>
          </cell>
          <cell r="U167">
            <v>78482.930906729933</v>
          </cell>
          <cell r="V167">
            <v>84081.432281537127</v>
          </cell>
          <cell r="W167">
            <v>92234.10417832277</v>
          </cell>
          <cell r="X167">
            <v>101615.65592699533</v>
          </cell>
          <cell r="Y167">
            <v>78077.593648043912</v>
          </cell>
          <cell r="Z167">
            <v>106685.21178602429</v>
          </cell>
          <cell r="AA167">
            <v>118184.88062080716</v>
          </cell>
        </row>
        <row r="168">
          <cell r="B168" t="str">
            <v>6ª Adequação - Investimentos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138.29</v>
          </cell>
          <cell r="N169">
            <v>585.39030714285855</v>
          </cell>
          <cell r="O169">
            <v>4175.6576532967028</v>
          </cell>
          <cell r="P169">
            <v>4800.0165032967052</v>
          </cell>
          <cell r="Q169">
            <v>-10459.569996703298</v>
          </cell>
          <cell r="R169">
            <v>54.33499329670326</v>
          </cell>
          <cell r="S169">
            <v>54.33499329670326</v>
          </cell>
          <cell r="T169">
            <v>54.33499329670326</v>
          </cell>
          <cell r="U169">
            <v>54.33499329670326</v>
          </cell>
          <cell r="V169">
            <v>54.33499329670326</v>
          </cell>
          <cell r="W169">
            <v>54.33499329670326</v>
          </cell>
          <cell r="X169">
            <v>54.33499329670326</v>
          </cell>
          <cell r="Y169">
            <v>54.33499329670326</v>
          </cell>
          <cell r="Z169">
            <v>54.33499329670326</v>
          </cell>
          <cell r="AA169">
            <v>54.33499329670326</v>
          </cell>
        </row>
        <row r="170">
          <cell r="B170" t="str">
            <v>Somatoria com Projeto Original</v>
          </cell>
          <cell r="F170">
            <v>444.19799278732711</v>
          </cell>
          <cell r="G170">
            <v>0.2144076656800544</v>
          </cell>
          <cell r="H170">
            <v>-55467.026100546813</v>
          </cell>
          <cell r="I170">
            <v>-58486.250509087418</v>
          </cell>
          <cell r="J170">
            <v>-14001.236301379788</v>
          </cell>
          <cell r="K170">
            <v>-5917.0385956415557</v>
          </cell>
          <cell r="L170">
            <v>27035.8482549498</v>
          </cell>
          <cell r="M170">
            <v>34208.446432472534</v>
          </cell>
          <cell r="N170">
            <v>34479.430315790996</v>
          </cell>
          <cell r="O170">
            <v>55008.125169993931</v>
          </cell>
          <cell r="P170">
            <v>62781.838085638883</v>
          </cell>
          <cell r="Q170">
            <v>14543.181741105307</v>
          </cell>
          <cell r="R170">
            <v>31889.007648785795</v>
          </cell>
          <cell r="S170">
            <v>68725.881081917178</v>
          </cell>
          <cell r="T170">
            <v>74628.183785329573</v>
          </cell>
          <cell r="U170">
            <v>78517.85121041126</v>
          </cell>
          <cell r="V170">
            <v>84116.352585218454</v>
          </cell>
          <cell r="W170">
            <v>92269.024482004097</v>
          </cell>
          <cell r="X170">
            <v>101650.57623067666</v>
          </cell>
          <cell r="Y170">
            <v>78112.513951725239</v>
          </cell>
          <cell r="Z170">
            <v>106720.13208970561</v>
          </cell>
          <cell r="AA170">
            <v>118219.80092448849</v>
          </cell>
        </row>
        <row r="171">
          <cell r="B171">
            <v>0</v>
          </cell>
        </row>
        <row r="172">
          <cell r="B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>
            <v>0</v>
          </cell>
          <cell r="F173">
            <v>6.7812953345933189E-11</v>
          </cell>
          <cell r="G173">
            <v>0.21376914659013574</v>
          </cell>
          <cell r="H173">
            <v>-55467.026100546813</v>
          </cell>
          <cell r="I173">
            <v>-58486.250509087418</v>
          </cell>
          <cell r="J173">
            <v>-14001.236301379788</v>
          </cell>
          <cell r="K173">
            <v>-5917.0385956415557</v>
          </cell>
          <cell r="L173">
            <v>27035.8482549498</v>
          </cell>
          <cell r="M173">
            <v>34070.156432472533</v>
          </cell>
          <cell r="N173">
            <v>33894.040008648139</v>
          </cell>
          <cell r="O173">
            <v>50832.46751669723</v>
          </cell>
          <cell r="P173">
            <v>57981.821582342178</v>
          </cell>
          <cell r="Q173">
            <v>25002.751737808605</v>
          </cell>
          <cell r="R173">
            <v>31834.672655489092</v>
          </cell>
          <cell r="S173">
            <v>68671.546088620467</v>
          </cell>
          <cell r="T173">
            <v>74573.848792032863</v>
          </cell>
          <cell r="U173">
            <v>78463.516217114549</v>
          </cell>
          <cell r="V173">
            <v>84062.017591921744</v>
          </cell>
          <cell r="W173">
            <v>92214.689488707387</v>
          </cell>
          <cell r="X173">
            <v>101596.24123737995</v>
          </cell>
          <cell r="Y173">
            <v>78058.178958428529</v>
          </cell>
          <cell r="Z173">
            <v>106665.7970964089</v>
          </cell>
          <cell r="AA173">
            <v>118165.46593119178</v>
          </cell>
        </row>
        <row r="174">
          <cell r="B174">
            <v>0</v>
          </cell>
        </row>
        <row r="175">
          <cell r="B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>
            <v>0</v>
          </cell>
          <cell r="F176">
            <v>6.7812953345933189E-11</v>
          </cell>
          <cell r="G176">
            <v>0.21376914659013574</v>
          </cell>
          <cell r="H176">
            <v>-55467.026100546813</v>
          </cell>
          <cell r="I176">
            <v>-58486.250509087418</v>
          </cell>
          <cell r="J176">
            <v>-14001.236301379788</v>
          </cell>
          <cell r="K176">
            <v>-5917.0385956415557</v>
          </cell>
          <cell r="L176">
            <v>27035.8482549498</v>
          </cell>
          <cell r="M176">
            <v>34070.156432472533</v>
          </cell>
          <cell r="N176">
            <v>33894.040008648139</v>
          </cell>
          <cell r="O176">
            <v>50832.46751669723</v>
          </cell>
          <cell r="P176">
            <v>57981.821582342178</v>
          </cell>
          <cell r="Q176">
            <v>25002.751737808605</v>
          </cell>
          <cell r="R176">
            <v>31834.672655489092</v>
          </cell>
          <cell r="S176">
            <v>68671.546088620467</v>
          </cell>
          <cell r="T176">
            <v>74573.848792032863</v>
          </cell>
          <cell r="U176">
            <v>78463.516217114549</v>
          </cell>
          <cell r="V176">
            <v>84062.017591921744</v>
          </cell>
          <cell r="W176">
            <v>92214.689488707387</v>
          </cell>
          <cell r="X176">
            <v>101596.24123737995</v>
          </cell>
          <cell r="Y176">
            <v>78058.178958428529</v>
          </cell>
          <cell r="Z176">
            <v>106665.7970964089</v>
          </cell>
          <cell r="AA176">
            <v>118165.46593119178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6.7812953345933189E-11</v>
          </cell>
          <cell r="G179">
            <v>0.21376914659013574</v>
          </cell>
          <cell r="H179">
            <v>-55467.026100546813</v>
          </cell>
          <cell r="I179">
            <v>-58486.250509087418</v>
          </cell>
          <cell r="J179">
            <v>-14001.236301379788</v>
          </cell>
          <cell r="K179">
            <v>-5917.0385956415557</v>
          </cell>
          <cell r="L179">
            <v>27035.8482549498</v>
          </cell>
          <cell r="M179">
            <v>34070.156432472533</v>
          </cell>
          <cell r="N179">
            <v>33894.040008648139</v>
          </cell>
          <cell r="O179">
            <v>50832.46751669723</v>
          </cell>
          <cell r="P179">
            <v>57981.821582342178</v>
          </cell>
          <cell r="Q179">
            <v>25002.751737808605</v>
          </cell>
          <cell r="R179">
            <v>31834.672655489092</v>
          </cell>
          <cell r="S179">
            <v>68671.546088620467</v>
          </cell>
          <cell r="T179">
            <v>74573.848792032863</v>
          </cell>
          <cell r="U179">
            <v>78463.516217114549</v>
          </cell>
          <cell r="V179">
            <v>84062.017591921744</v>
          </cell>
          <cell r="W179">
            <v>92214.689488707387</v>
          </cell>
          <cell r="X179">
            <v>101596.24123737995</v>
          </cell>
          <cell r="Y179">
            <v>78058.178958428529</v>
          </cell>
          <cell r="Z179">
            <v>106665.7970964089</v>
          </cell>
          <cell r="AA179">
            <v>118165.46593119178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6.7812953345933189E-11</v>
          </cell>
          <cell r="G182">
            <v>0.21376914659013574</v>
          </cell>
          <cell r="H182">
            <v>-55467.026100546813</v>
          </cell>
          <cell r="I182">
            <v>-58486.250509087418</v>
          </cell>
          <cell r="J182">
            <v>-14001.236301379788</v>
          </cell>
          <cell r="K182">
            <v>-5917.0385956415557</v>
          </cell>
          <cell r="L182">
            <v>27035.8482549498</v>
          </cell>
          <cell r="M182">
            <v>34070.156432472533</v>
          </cell>
          <cell r="N182">
            <v>33894.040008648139</v>
          </cell>
          <cell r="O182">
            <v>50832.46751669723</v>
          </cell>
          <cell r="P182">
            <v>57981.821582342178</v>
          </cell>
          <cell r="Q182">
            <v>25002.751737808605</v>
          </cell>
          <cell r="R182">
            <v>31834.672655489092</v>
          </cell>
          <cell r="S182">
            <v>68671.546088620467</v>
          </cell>
          <cell r="T182">
            <v>74573.848792032863</v>
          </cell>
          <cell r="U182">
            <v>78463.516217114549</v>
          </cell>
          <cell r="V182">
            <v>84062.017591921744</v>
          </cell>
          <cell r="W182">
            <v>92214.689488707387</v>
          </cell>
          <cell r="X182">
            <v>101596.24123737995</v>
          </cell>
          <cell r="Y182">
            <v>78058.178958428529</v>
          </cell>
          <cell r="Z182">
            <v>106665.7970964089</v>
          </cell>
          <cell r="AA182">
            <v>118165.46593119178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28343.448889847594</v>
          </cell>
          <cell r="I184">
            <v>32706.786001851888</v>
          </cell>
          <cell r="J184">
            <v>1717.7929206614936</v>
          </cell>
          <cell r="K184">
            <v>738.07567309984756</v>
          </cell>
          <cell r="L184">
            <v>-32892.805240216294</v>
          </cell>
          <cell r="M184">
            <v>-16830.801037365345</v>
          </cell>
          <cell r="N184">
            <v>-17885.357949742145</v>
          </cell>
          <cell r="O184">
            <v>-32991.575415441912</v>
          </cell>
          <cell r="P184">
            <v>-42690.265189560101</v>
          </cell>
          <cell r="Q184">
            <v>-19388.418142136779</v>
          </cell>
          <cell r="R184">
            <v>-3381.199810647835</v>
          </cell>
          <cell r="S184">
            <v>-39748.079820926338</v>
          </cell>
          <cell r="T184">
            <v>-12320.173441117444</v>
          </cell>
          <cell r="U184">
            <v>-11468.308444464585</v>
          </cell>
          <cell r="V184">
            <v>-17322.012872203613</v>
          </cell>
          <cell r="W184">
            <v>-15983.522222959027</v>
          </cell>
          <cell r="X184">
            <v>-20587.592400504538</v>
          </cell>
          <cell r="Y184">
            <v>-6458.5827038959833</v>
          </cell>
          <cell r="Z184">
            <v>-28314.416803789383</v>
          </cell>
          <cell r="AA184">
            <v>-33030.785352298517</v>
          </cell>
        </row>
        <row r="185">
          <cell r="B185" t="str">
            <v>Somatoria com Projeto Original</v>
          </cell>
          <cell r="F185">
            <v>-2840.5619306559402</v>
          </cell>
          <cell r="G185">
            <v>0.20714524689834499</v>
          </cell>
          <cell r="H185">
            <v>-27123.577210699219</v>
          </cell>
          <cell r="I185">
            <v>-25779.464507235531</v>
          </cell>
          <cell r="J185">
            <v>-12283.443380718294</v>
          </cell>
          <cell r="K185">
            <v>-5178.9629225417084</v>
          </cell>
          <cell r="L185">
            <v>-5856.9569852664936</v>
          </cell>
          <cell r="M185">
            <v>17239.355395107188</v>
          </cell>
          <cell r="N185">
            <v>16008.682058905993</v>
          </cell>
          <cell r="O185">
            <v>17840.892101255318</v>
          </cell>
          <cell r="P185">
            <v>15291.556392782077</v>
          </cell>
          <cell r="Q185">
            <v>5614.3335956718256</v>
          </cell>
          <cell r="R185">
            <v>28453.472844841257</v>
          </cell>
          <cell r="S185">
            <v>28923.46626769413</v>
          </cell>
          <cell r="T185">
            <v>62253.675350915422</v>
          </cell>
          <cell r="U185">
            <v>66995.20777264997</v>
          </cell>
          <cell r="V185">
            <v>66740.004719718127</v>
          </cell>
          <cell r="W185">
            <v>76231.167265748358</v>
          </cell>
          <cell r="X185">
            <v>81008.648836875407</v>
          </cell>
          <cell r="Y185">
            <v>71599.596254532546</v>
          </cell>
          <cell r="Z185">
            <v>78351.38029261952</v>
          </cell>
          <cell r="AA185">
            <v>85134.680578893254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44876.126350046019</v>
          </cell>
          <cell r="H191">
            <v>83131.398650444127</v>
          </cell>
          <cell r="I191">
            <v>88473.361750120122</v>
          </cell>
          <cell r="J191">
            <v>91519.748175169181</v>
          </cell>
          <cell r="K191">
            <v>94567.681797462472</v>
          </cell>
          <cell r="L191">
            <v>96297.214571704681</v>
          </cell>
          <cell r="M191">
            <v>102450.2837416524</v>
          </cell>
          <cell r="N191">
            <v>107431.1593797255</v>
          </cell>
          <cell r="O191">
            <v>110542.86018178673</v>
          </cell>
          <cell r="P191">
            <v>113657.82687190398</v>
          </cell>
          <cell r="Q191">
            <v>116768.53916405304</v>
          </cell>
          <cell r="R191">
            <v>119884.65160314148</v>
          </cell>
          <cell r="S191">
            <v>122990.97095848343</v>
          </cell>
          <cell r="T191">
            <v>126113.65930490641</v>
          </cell>
          <cell r="U191">
            <v>129223.19926550398</v>
          </cell>
          <cell r="V191">
            <v>132338.41643784315</v>
          </cell>
          <cell r="W191">
            <v>135456.04164126591</v>
          </cell>
          <cell r="X191">
            <v>138569.36669713215</v>
          </cell>
          <cell r="Y191">
            <v>141680.01610662541</v>
          </cell>
          <cell r="Z191">
            <v>144796.91093723694</v>
          </cell>
          <cell r="AA191">
            <v>2240769.4335862077</v>
          </cell>
        </row>
        <row r="192">
          <cell r="B192" t="str">
            <v>1.1 - Operacionais    (1.1.1 + 1.1.2)</v>
          </cell>
          <cell r="G192">
            <v>44876.126350046019</v>
          </cell>
          <cell r="H192">
            <v>83131.398650444127</v>
          </cell>
          <cell r="I192">
            <v>88473.361750120122</v>
          </cell>
          <cell r="J192">
            <v>91519.748175169181</v>
          </cell>
          <cell r="K192">
            <v>94567.681797462472</v>
          </cell>
          <cell r="L192">
            <v>96297.214571704681</v>
          </cell>
          <cell r="M192">
            <v>102450.2837416524</v>
          </cell>
          <cell r="N192">
            <v>107431.1593797255</v>
          </cell>
          <cell r="O192">
            <v>110542.86018178673</v>
          </cell>
          <cell r="P192">
            <v>113657.82687190398</v>
          </cell>
          <cell r="Q192">
            <v>116768.53916405304</v>
          </cell>
          <cell r="R192">
            <v>119884.65160314148</v>
          </cell>
          <cell r="S192">
            <v>122990.97095848343</v>
          </cell>
          <cell r="T192">
            <v>126113.65930490641</v>
          </cell>
          <cell r="U192">
            <v>129223.19926550398</v>
          </cell>
          <cell r="V192">
            <v>132338.41643784315</v>
          </cell>
          <cell r="W192">
            <v>135456.04164126591</v>
          </cell>
          <cell r="X192">
            <v>138569.36669713215</v>
          </cell>
          <cell r="Y192">
            <v>141680.01610662541</v>
          </cell>
          <cell r="Z192">
            <v>144796.91093723694</v>
          </cell>
          <cell r="AA192">
            <v>2240769.4335862077</v>
          </cell>
        </row>
        <row r="193">
          <cell r="B193" t="str">
            <v>1.1.1 - Receitas de  Pedágios    (Transp. Qd.2.1.1.2)</v>
          </cell>
          <cell r="G193">
            <v>44652.711049999998</v>
          </cell>
          <cell r="H193">
            <v>82701.048649999997</v>
          </cell>
          <cell r="I193">
            <v>88017.844600000011</v>
          </cell>
          <cell r="J193">
            <v>91048.122325000018</v>
          </cell>
          <cell r="K193">
            <v>94077.015697499999</v>
          </cell>
          <cell r="L193">
            <v>95780.177321704687</v>
          </cell>
          <cell r="M193">
            <v>101917.52809100341</v>
          </cell>
          <cell r="N193">
            <v>106882.63132972551</v>
          </cell>
          <cell r="O193">
            <v>109977.59503186807</v>
          </cell>
          <cell r="P193">
            <v>113076.8080217596</v>
          </cell>
          <cell r="Q193">
            <v>116172.75961287991</v>
          </cell>
          <cell r="R193">
            <v>119272.16465316506</v>
          </cell>
          <cell r="S193">
            <v>122362.72950805182</v>
          </cell>
          <cell r="T193">
            <v>125469.70165472479</v>
          </cell>
          <cell r="U193">
            <v>128563.47201529586</v>
          </cell>
          <cell r="V193">
            <v>131661.94898768651</v>
          </cell>
          <cell r="W193">
            <v>134764.84314125564</v>
          </cell>
          <cell r="X193">
            <v>137862.4284971201</v>
          </cell>
          <cell r="Y193">
            <v>140957.33865662542</v>
          </cell>
          <cell r="Z193">
            <v>144057.48863723694</v>
          </cell>
          <cell r="AA193">
            <v>2229276.3574826038</v>
          </cell>
        </row>
        <row r="194">
          <cell r="B194" t="str">
            <v>1.1.2 - Outras Receitas Operacionais    (calculado 2.1.2.)</v>
          </cell>
          <cell r="G194">
            <v>223.41530004602367</v>
          </cell>
          <cell r="H194">
            <v>430.35000044412857</v>
          </cell>
          <cell r="I194">
            <v>455.51715012011624</v>
          </cell>
          <cell r="J194">
            <v>471.62585016916347</v>
          </cell>
          <cell r="K194">
            <v>490.66609996247593</v>
          </cell>
          <cell r="L194">
            <v>517.03724999999997</v>
          </cell>
          <cell r="M194">
            <v>532.75565064899286</v>
          </cell>
          <cell r="N194">
            <v>548.52805000000001</v>
          </cell>
          <cell r="O194">
            <v>565.26514991865963</v>
          </cell>
          <cell r="P194">
            <v>581.01885014437198</v>
          </cell>
          <cell r="Q194">
            <v>595.77955117313115</v>
          </cell>
          <cell r="R194">
            <v>612.48694997641076</v>
          </cell>
          <cell r="S194">
            <v>628.24145043161604</v>
          </cell>
          <cell r="T194">
            <v>643.95765018162285</v>
          </cell>
          <cell r="U194">
            <v>659.72725020812402</v>
          </cell>
          <cell r="V194">
            <v>676.46745015663453</v>
          </cell>
          <cell r="W194">
            <v>691.198500010271</v>
          </cell>
          <cell r="X194">
            <v>706.93820001204915</v>
          </cell>
          <cell r="Y194">
            <v>722.67744999999991</v>
          </cell>
          <cell r="Z194">
            <v>739.42230000000006</v>
          </cell>
          <cell r="AA194">
            <v>11493.076103603789</v>
          </cell>
        </row>
        <row r="195">
          <cell r="B195" t="str">
            <v>2 -  DEDUÇÕES DA RECEITA    (2.1)</v>
          </cell>
          <cell r="G195">
            <v>2068.2884213188067</v>
          </cell>
          <cell r="H195">
            <v>4768.1247784786565</v>
          </cell>
          <cell r="I195">
            <v>6050.860862755465</v>
          </cell>
          <cell r="J195">
            <v>6176.1185899577085</v>
          </cell>
          <cell r="K195">
            <v>6501.0397641296022</v>
          </cell>
          <cell r="L195">
            <v>7643.3200701269307</v>
          </cell>
          <cell r="M195">
            <v>10053.697844747634</v>
          </cell>
          <cell r="N195">
            <v>10560.355056903738</v>
          </cell>
          <cell r="O195">
            <v>10957.380828371246</v>
          </cell>
          <cell r="P195">
            <v>11371.533082200935</v>
          </cell>
          <cell r="Q195">
            <v>11684.761907807926</v>
          </cell>
          <cell r="R195">
            <v>12018.35008963574</v>
          </cell>
          <cell r="S195">
            <v>12450.738635263191</v>
          </cell>
          <cell r="T195">
            <v>12892.640943943661</v>
          </cell>
          <cell r="U195">
            <v>13385.801589996987</v>
          </cell>
          <cell r="V195">
            <v>13877.631831616896</v>
          </cell>
          <cell r="W195">
            <v>14372.094486352606</v>
          </cell>
          <cell r="X195">
            <v>14870.054796201397</v>
          </cell>
          <cell r="Y195">
            <v>15315.411053321317</v>
          </cell>
          <cell r="Z195">
            <v>15800.4181215711</v>
          </cell>
          <cell r="AA195">
            <v>212818.62275470159</v>
          </cell>
        </row>
        <row r="196">
          <cell r="B196" t="str">
            <v>2.1 - Tributos sobre Faturamento    (2.1.1+ .... + 2.1.4)</v>
          </cell>
          <cell r="G196">
            <v>2068.2884213188067</v>
          </cell>
          <cell r="H196">
            <v>4768.1247784786565</v>
          </cell>
          <cell r="I196">
            <v>6050.860862755465</v>
          </cell>
          <cell r="J196">
            <v>6176.1185899577085</v>
          </cell>
          <cell r="K196">
            <v>6501.0397641296022</v>
          </cell>
          <cell r="L196">
            <v>7643.3200701269307</v>
          </cell>
          <cell r="M196">
            <v>10053.697844747634</v>
          </cell>
          <cell r="N196">
            <v>10560.355056903738</v>
          </cell>
          <cell r="O196">
            <v>10957.380828371246</v>
          </cell>
          <cell r="P196">
            <v>11371.533082200935</v>
          </cell>
          <cell r="Q196">
            <v>11684.761907807926</v>
          </cell>
          <cell r="R196">
            <v>12018.35008963574</v>
          </cell>
          <cell r="S196">
            <v>12450.738635263191</v>
          </cell>
          <cell r="T196">
            <v>12892.640943943661</v>
          </cell>
          <cell r="U196">
            <v>13385.801589996987</v>
          </cell>
          <cell r="V196">
            <v>13877.631831616896</v>
          </cell>
          <cell r="W196">
            <v>14372.094486352606</v>
          </cell>
          <cell r="X196">
            <v>14870.054796201397</v>
          </cell>
          <cell r="Y196">
            <v>15315.411053321317</v>
          </cell>
          <cell r="Z196">
            <v>15800.4181215711</v>
          </cell>
          <cell r="AA196">
            <v>212818.62275470159</v>
          </cell>
        </row>
        <row r="197">
          <cell r="B197" t="str">
            <v>2.1.1 - I.S.S    (transp. Qd  1.3.)</v>
          </cell>
          <cell r="G197">
            <v>21.742527000920507</v>
          </cell>
          <cell r="H197">
            <v>1592.0079730088826</v>
          </cell>
          <cell r="I197">
            <v>2590.2472350024022</v>
          </cell>
          <cell r="J197">
            <v>2678.0749635033835</v>
          </cell>
          <cell r="K197">
            <v>2727.5736359492498</v>
          </cell>
          <cell r="L197">
            <v>2811.0442914340942</v>
          </cell>
          <cell r="M197">
            <v>6035.2810175631512</v>
          </cell>
          <cell r="N197">
            <v>6310.1295774862756</v>
          </cell>
          <cell r="O197">
            <v>6493.3521045917769</v>
          </cell>
          <cell r="P197">
            <v>6677.5779780908688</v>
          </cell>
          <cell r="Q197">
            <v>6859.5887716674588</v>
          </cell>
          <cell r="R197">
            <v>7043.5109716577826</v>
          </cell>
          <cell r="S197">
            <v>7226.2996544112248</v>
          </cell>
          <cell r="T197">
            <v>7411.0575857398735</v>
          </cell>
          <cell r="U197">
            <v>7591.9960957689564</v>
          </cell>
          <cell r="V197">
            <v>7773.9358983874572</v>
          </cell>
          <cell r="W197">
            <v>7955.7311270629889</v>
          </cell>
          <cell r="X197">
            <v>8137.4991888562454</v>
          </cell>
          <cell r="Y197">
            <v>8319.2163318312723</v>
          </cell>
          <cell r="Z197">
            <v>8501.9218278618464</v>
          </cell>
          <cell r="AA197">
            <v>114757.78875687612</v>
          </cell>
        </row>
        <row r="198">
          <cell r="B198" t="str">
            <v>2.1.2 - Cofins    (transp. Qd 1.3.)</v>
          </cell>
          <cell r="G198">
            <v>1406.7295730425872</v>
          </cell>
          <cell r="H198">
            <v>2578.9917312072421</v>
          </cell>
          <cell r="I198">
            <v>2837.8499011735357</v>
          </cell>
          <cell r="J198">
            <v>2868.3529592703776</v>
          </cell>
          <cell r="K198">
            <v>2961.1933446543194</v>
          </cell>
          <cell r="L198">
            <v>3877.1710457600111</v>
          </cell>
          <cell r="M198">
            <v>3292.1392588559538</v>
          </cell>
          <cell r="N198">
            <v>3482.3347817609279</v>
          </cell>
          <cell r="O198">
            <v>3657.7510891408042</v>
          </cell>
          <cell r="P198">
            <v>3846.4186985765095</v>
          </cell>
          <cell r="Q198">
            <v>3953.9678907777475</v>
          </cell>
          <cell r="R198">
            <v>4076.697079112063</v>
          </cell>
          <cell r="S198">
            <v>4281.5700042816698</v>
          </cell>
          <cell r="T198">
            <v>4492.6469157219681</v>
          </cell>
          <cell r="U198">
            <v>4748.8886241254077</v>
          </cell>
          <cell r="V198">
            <v>5003.2208400718628</v>
          </cell>
          <cell r="W198">
            <v>5259.8316541421318</v>
          </cell>
          <cell r="X198">
            <v>5519.3507325302407</v>
          </cell>
          <cell r="Y198">
            <v>5735.686309190447</v>
          </cell>
          <cell r="Z198">
            <v>5983.8007968980173</v>
          </cell>
          <cell r="AA198">
            <v>79864.593230293831</v>
          </cell>
        </row>
        <row r="199">
          <cell r="B199" t="str">
            <v>2.1.3 - Pis / Pasep    (transp. Qd 1.3.)</v>
          </cell>
          <cell r="G199">
            <v>396.41632127529914</v>
          </cell>
          <cell r="H199">
            <v>567.4850742625315</v>
          </cell>
          <cell r="I199">
            <v>622.76372657952641</v>
          </cell>
          <cell r="J199">
            <v>629.69066718394834</v>
          </cell>
          <cell r="K199">
            <v>812.27278352603298</v>
          </cell>
          <cell r="L199">
            <v>955.10473293282473</v>
          </cell>
          <cell r="M199">
            <v>726.27756832852924</v>
          </cell>
          <cell r="N199">
            <v>767.89069765653426</v>
          </cell>
          <cell r="O199">
            <v>806.27763463866461</v>
          </cell>
          <cell r="P199">
            <v>847.53640553355638</v>
          </cell>
          <cell r="Q199">
            <v>871.20524536272046</v>
          </cell>
          <cell r="R199">
            <v>898.14203886589598</v>
          </cell>
          <cell r="S199">
            <v>942.86897657029715</v>
          </cell>
          <cell r="T199">
            <v>988.93644248181988</v>
          </cell>
          <cell r="U199">
            <v>1044.9168701026229</v>
          </cell>
          <cell r="V199">
            <v>1100.4750931575763</v>
          </cell>
          <cell r="W199">
            <v>1156.5317051474842</v>
          </cell>
          <cell r="X199">
            <v>1213.2048748149114</v>
          </cell>
          <cell r="Y199">
            <v>1260.5084122995968</v>
          </cell>
          <cell r="Z199">
            <v>1314.6954968112373</v>
          </cell>
          <cell r="AA199">
            <v>17923.200767531609</v>
          </cell>
        </row>
        <row r="200">
          <cell r="B200" t="str">
            <v>2.1.4 - CPMF    (transp Qd 1.3.)</v>
          </cell>
          <cell r="G200">
            <v>243.4</v>
          </cell>
          <cell r="H200">
            <v>29.64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273.04000000000002</v>
          </cell>
        </row>
        <row r="201">
          <cell r="B201" t="str">
            <v>3 -  RECEITA LIQUIDA    (1 - 2)</v>
          </cell>
          <cell r="G201">
            <v>42807.837928727211</v>
          </cell>
          <cell r="H201">
            <v>78363.273871965474</v>
          </cell>
          <cell r="I201">
            <v>82422.500887364658</v>
          </cell>
          <cell r="J201">
            <v>85343.629585211471</v>
          </cell>
          <cell r="K201">
            <v>88066.642033332872</v>
          </cell>
          <cell r="L201">
            <v>88653.894501577743</v>
          </cell>
          <cell r="M201">
            <v>92396.585896904769</v>
          </cell>
          <cell r="N201">
            <v>96870.804322821772</v>
          </cell>
          <cell r="O201">
            <v>99585.479353415489</v>
          </cell>
          <cell r="P201">
            <v>102286.29378970305</v>
          </cell>
          <cell r="Q201">
            <v>105083.77725624511</v>
          </cell>
          <cell r="R201">
            <v>107866.30151350574</v>
          </cell>
          <cell r="S201">
            <v>110540.23232322025</v>
          </cell>
          <cell r="T201">
            <v>113221.01836096274</v>
          </cell>
          <cell r="U201">
            <v>115837.39767550699</v>
          </cell>
          <cell r="V201">
            <v>118460.78460622625</v>
          </cell>
          <cell r="W201">
            <v>121083.9471549133</v>
          </cell>
          <cell r="X201">
            <v>123699.31190093076</v>
          </cell>
          <cell r="Y201">
            <v>126364.60505330408</v>
          </cell>
          <cell r="Z201">
            <v>128996.49281566584</v>
          </cell>
          <cell r="AA201">
            <v>2027950.810831506</v>
          </cell>
        </row>
        <row r="202">
          <cell r="B202" t="str">
            <v>4 -  DESPESAS    (4.1)</v>
          </cell>
          <cell r="G202">
            <v>49834.130952550797</v>
          </cell>
          <cell r="H202">
            <v>54184.209823471952</v>
          </cell>
          <cell r="I202">
            <v>61505.816534884914</v>
          </cell>
          <cell r="J202">
            <v>63025.822129300002</v>
          </cell>
          <cell r="K202">
            <v>62622.85721059869</v>
          </cell>
          <cell r="L202">
            <v>59614.284392735724</v>
          </cell>
          <cell r="M202">
            <v>58595.701047724782</v>
          </cell>
          <cell r="N202">
            <v>58175.508890728408</v>
          </cell>
          <cell r="O202">
            <v>60620.72721512476</v>
          </cell>
          <cell r="P202">
            <v>72538.979610798808</v>
          </cell>
          <cell r="Q202">
            <v>81350.895268628927</v>
          </cell>
          <cell r="R202">
            <v>80511.731771445149</v>
          </cell>
          <cell r="S202">
            <v>78074.699220534269</v>
          </cell>
          <cell r="T202">
            <v>77349.166472317927</v>
          </cell>
          <cell r="U202">
            <v>66401.078319341133</v>
          </cell>
          <cell r="V202">
            <v>61958.947682707672</v>
          </cell>
          <cell r="W202">
            <v>60854.692783831822</v>
          </cell>
          <cell r="X202">
            <v>76654.134503182751</v>
          </cell>
          <cell r="Y202">
            <v>91117.543333465932</v>
          </cell>
          <cell r="Z202">
            <v>119457.81312354369</v>
          </cell>
          <cell r="AA202">
            <v>1394448.7402869177</v>
          </cell>
        </row>
        <row r="203">
          <cell r="B203" t="str">
            <v>4.1 - Operacionais    (4.1.1+ .... + 4.1.10)</v>
          </cell>
          <cell r="G203">
            <v>49834.130952550797</v>
          </cell>
          <cell r="H203">
            <v>54184.209823471952</v>
          </cell>
          <cell r="I203">
            <v>61505.816534884914</v>
          </cell>
          <cell r="J203">
            <v>63025.822129300002</v>
          </cell>
          <cell r="K203">
            <v>62622.85721059869</v>
          </cell>
          <cell r="L203">
            <v>59614.284392735724</v>
          </cell>
          <cell r="M203">
            <v>58595.701047724782</v>
          </cell>
          <cell r="N203">
            <v>58175.508890728408</v>
          </cell>
          <cell r="O203">
            <v>60620.72721512476</v>
          </cell>
          <cell r="P203">
            <v>72538.979610798808</v>
          </cell>
          <cell r="Q203">
            <v>81350.895268628927</v>
          </cell>
          <cell r="R203">
            <v>80511.731771445149</v>
          </cell>
          <cell r="S203">
            <v>78074.699220534269</v>
          </cell>
          <cell r="T203">
            <v>77349.166472317927</v>
          </cell>
          <cell r="U203">
            <v>66401.078319341133</v>
          </cell>
          <cell r="V203">
            <v>61958.947682707672</v>
          </cell>
          <cell r="W203">
            <v>60854.692783831822</v>
          </cell>
          <cell r="X203">
            <v>76654.134503182751</v>
          </cell>
          <cell r="Y203">
            <v>91117.543333465932</v>
          </cell>
          <cell r="Z203">
            <v>119457.81312354369</v>
          </cell>
          <cell r="AA203">
            <v>1394448.7402869177</v>
          </cell>
        </row>
        <row r="204">
          <cell r="B204" t="str">
            <v>4.1.1  -  Pessoal e Administradores    (Transp. Qd. 1.3.)</v>
          </cell>
          <cell r="G204">
            <v>13860.079999999998</v>
          </cell>
          <cell r="H204">
            <v>18033.05</v>
          </cell>
          <cell r="I204">
            <v>18505.14</v>
          </cell>
          <cell r="J204">
            <v>18658.769999999997</v>
          </cell>
          <cell r="K204">
            <v>18674.46</v>
          </cell>
          <cell r="L204">
            <v>18658.71</v>
          </cell>
          <cell r="M204">
            <v>18603.21</v>
          </cell>
          <cell r="N204">
            <v>18603.21</v>
          </cell>
          <cell r="O204">
            <v>18603.21</v>
          </cell>
          <cell r="P204">
            <v>18533.84</v>
          </cell>
          <cell r="Q204">
            <v>18533.84</v>
          </cell>
          <cell r="R204">
            <v>18533.84</v>
          </cell>
          <cell r="S204">
            <v>18464.47</v>
          </cell>
          <cell r="T204">
            <v>18395.09</v>
          </cell>
          <cell r="U204">
            <v>18339.599999999999</v>
          </cell>
          <cell r="V204">
            <v>18339.599999999999</v>
          </cell>
          <cell r="W204">
            <v>18339.599999999999</v>
          </cell>
          <cell r="X204">
            <v>18214.73</v>
          </cell>
          <cell r="Y204">
            <v>18214.73</v>
          </cell>
          <cell r="Z204">
            <v>18214.73</v>
          </cell>
          <cell r="AA204">
            <v>364323.90999999986</v>
          </cell>
        </row>
        <row r="205">
          <cell r="B205" t="str">
            <v>4.1.2  -  Conservação de Rotina    (Transp. Qd. 1.3.)</v>
          </cell>
          <cell r="G205">
            <v>12695.07</v>
          </cell>
          <cell r="H205">
            <v>7548</v>
          </cell>
          <cell r="I205">
            <v>7856.04</v>
          </cell>
          <cell r="J205">
            <v>8367.57</v>
          </cell>
          <cell r="K205">
            <v>9119.33</v>
          </cell>
          <cell r="L205">
            <v>9186.85</v>
          </cell>
          <cell r="M205">
            <v>9212.3000000000011</v>
          </cell>
          <cell r="N205">
            <v>9219.2999999999993</v>
          </cell>
          <cell r="O205">
            <v>9274.65</v>
          </cell>
          <cell r="P205">
            <v>9274.65</v>
          </cell>
          <cell r="Q205">
            <v>9274.65</v>
          </cell>
          <cell r="R205">
            <v>9274.65</v>
          </cell>
          <cell r="S205">
            <v>9274.65</v>
          </cell>
          <cell r="T205">
            <v>9274.65</v>
          </cell>
          <cell r="U205">
            <v>9274.65</v>
          </cell>
          <cell r="V205">
            <v>9274.65</v>
          </cell>
          <cell r="W205">
            <v>9274.65</v>
          </cell>
          <cell r="X205">
            <v>9274.65</v>
          </cell>
          <cell r="Y205">
            <v>9274.65</v>
          </cell>
          <cell r="Z205">
            <v>9274.65</v>
          </cell>
          <cell r="AA205">
            <v>184500.25999999995</v>
          </cell>
        </row>
        <row r="206">
          <cell r="B206" t="str">
            <v>4.1.3  -  Consumo    (Transp. Qd. 1.3.)</v>
          </cell>
          <cell r="G206">
            <v>1504.99</v>
          </cell>
          <cell r="H206">
            <v>981.02999999999986</v>
          </cell>
          <cell r="I206">
            <v>1026.74</v>
          </cell>
          <cell r="J206">
            <v>1019.6</v>
          </cell>
          <cell r="K206">
            <v>998.18000000000006</v>
          </cell>
          <cell r="L206">
            <v>1002.46</v>
          </cell>
          <cell r="M206">
            <v>996.75</v>
          </cell>
          <cell r="N206">
            <v>996.75</v>
          </cell>
          <cell r="O206">
            <v>996.75</v>
          </cell>
          <cell r="P206">
            <v>989.6099999999999</v>
          </cell>
          <cell r="Q206">
            <v>989.6099999999999</v>
          </cell>
          <cell r="R206">
            <v>989.6099999999999</v>
          </cell>
          <cell r="S206">
            <v>982.47</v>
          </cell>
          <cell r="T206">
            <v>975.03</v>
          </cell>
          <cell r="U206">
            <v>969.6099999999999</v>
          </cell>
          <cell r="V206">
            <v>969.6099999999999</v>
          </cell>
          <cell r="W206">
            <v>969.6099999999999</v>
          </cell>
          <cell r="X206">
            <v>956.76</v>
          </cell>
          <cell r="Y206">
            <v>956.76</v>
          </cell>
          <cell r="Z206">
            <v>956.76</v>
          </cell>
          <cell r="AA206">
            <v>20228.689999999999</v>
          </cell>
        </row>
        <row r="207">
          <cell r="B207" t="str">
            <v>4.1.4  -  Transportes    (Transp. Qd. 1.3.)</v>
          </cell>
          <cell r="G207">
            <v>900.4</v>
          </cell>
          <cell r="H207">
            <v>1434.83</v>
          </cell>
          <cell r="I207">
            <v>1492.56</v>
          </cell>
          <cell r="J207">
            <v>1492.56</v>
          </cell>
          <cell r="K207">
            <v>1492.56</v>
          </cell>
          <cell r="L207">
            <v>1492.56</v>
          </cell>
          <cell r="M207">
            <v>1492.56</v>
          </cell>
          <cell r="N207">
            <v>1492.56</v>
          </cell>
          <cell r="O207">
            <v>1492.56</v>
          </cell>
          <cell r="P207">
            <v>1492.56</v>
          </cell>
          <cell r="Q207">
            <v>1492.56</v>
          </cell>
          <cell r="R207">
            <v>1492.56</v>
          </cell>
          <cell r="S207">
            <v>1492.56</v>
          </cell>
          <cell r="T207">
            <v>1492.56</v>
          </cell>
          <cell r="U207">
            <v>1492.56</v>
          </cell>
          <cell r="V207">
            <v>1492.56</v>
          </cell>
          <cell r="W207">
            <v>1492.56</v>
          </cell>
          <cell r="X207">
            <v>1492.56</v>
          </cell>
          <cell r="Y207">
            <v>1492.56</v>
          </cell>
          <cell r="Z207">
            <v>1492.56</v>
          </cell>
          <cell r="AA207">
            <v>29201.310000000009</v>
          </cell>
        </row>
        <row r="208">
          <cell r="B208" t="str">
            <v>4.1.5  -  Diversas    (Transp. Qd. 1.3.)</v>
          </cell>
          <cell r="G208">
            <v>1741</v>
          </cell>
          <cell r="H208">
            <v>1741</v>
          </cell>
          <cell r="I208">
            <v>1741</v>
          </cell>
          <cell r="J208">
            <v>1741</v>
          </cell>
          <cell r="K208">
            <v>1741</v>
          </cell>
          <cell r="L208">
            <v>1741</v>
          </cell>
          <cell r="M208">
            <v>1741</v>
          </cell>
          <cell r="N208">
            <v>1741</v>
          </cell>
          <cell r="O208">
            <v>1741</v>
          </cell>
          <cell r="P208">
            <v>1741</v>
          </cell>
          <cell r="Q208">
            <v>1741</v>
          </cell>
          <cell r="R208">
            <v>1741</v>
          </cell>
          <cell r="S208">
            <v>1741</v>
          </cell>
          <cell r="T208">
            <v>1741</v>
          </cell>
          <cell r="U208">
            <v>1741</v>
          </cell>
          <cell r="V208">
            <v>1741</v>
          </cell>
          <cell r="W208">
            <v>1741</v>
          </cell>
          <cell r="X208">
            <v>1741</v>
          </cell>
          <cell r="Y208">
            <v>1741</v>
          </cell>
          <cell r="Z208">
            <v>1741</v>
          </cell>
          <cell r="AA208">
            <v>34820</v>
          </cell>
        </row>
        <row r="209">
          <cell r="B209" t="str">
            <v>4.1.6  -  Depreciação/Amortização    (Transp. Qd. 1.3.)</v>
          </cell>
          <cell r="G209">
            <v>3251.643657421746</v>
          </cell>
          <cell r="H209">
            <v>12442.808711860018</v>
          </cell>
          <cell r="I209">
            <v>18820.495194311748</v>
          </cell>
          <cell r="J209">
            <v>19654.676648504425</v>
          </cell>
          <cell r="K209">
            <v>18484.504373663367</v>
          </cell>
          <cell r="L209">
            <v>15582.660309131083</v>
          </cell>
          <cell r="M209">
            <v>14290.483204992803</v>
          </cell>
          <cell r="N209">
            <v>13978.811650002604</v>
          </cell>
          <cell r="O209">
            <v>16306.476550337109</v>
          </cell>
          <cell r="P209">
            <v>28236.501945307649</v>
          </cell>
          <cell r="Q209">
            <v>36984.808234373289</v>
          </cell>
          <cell r="R209">
            <v>36080.87336401685</v>
          </cell>
          <cell r="S209">
            <v>33655.873232445701</v>
          </cell>
          <cell r="T209">
            <v>32941.191833836689</v>
          </cell>
          <cell r="U209">
            <v>21990.439482041962</v>
          </cell>
          <cell r="V209">
            <v>17483.564330238336</v>
          </cell>
          <cell r="W209">
            <v>16314.4926752598</v>
          </cell>
          <cell r="X209">
            <v>32186.966642934742</v>
          </cell>
          <cell r="Y209">
            <v>46585.767990933135</v>
          </cell>
          <cell r="Z209">
            <v>74861.242936092545</v>
          </cell>
          <cell r="AA209">
            <v>510134.28296770563</v>
          </cell>
        </row>
        <row r="210">
          <cell r="B210" t="str">
            <v>4.1.7  -  Seguros    (transp. Qd 1.3.)</v>
          </cell>
          <cell r="G210">
            <v>1108.6094471276722</v>
          </cell>
          <cell r="H210">
            <v>1135.2353945986172</v>
          </cell>
          <cell r="I210">
            <v>1161.8613420695624</v>
          </cell>
          <cell r="J210">
            <v>1188.4872895405076</v>
          </cell>
          <cell r="K210">
            <v>1215.1132370114528</v>
          </cell>
          <cell r="L210">
            <v>1241.7391844823981</v>
          </cell>
          <cell r="M210">
            <v>1241.7391844823981</v>
          </cell>
          <cell r="N210">
            <v>1037.8076133340453</v>
          </cell>
          <cell r="O210">
            <v>1037.8076133340453</v>
          </cell>
          <cell r="P210">
            <v>1037.8076133340453</v>
          </cell>
          <cell r="Q210">
            <v>1037.8076133340453</v>
          </cell>
          <cell r="R210">
            <v>1037.8076133340453</v>
          </cell>
          <cell r="S210">
            <v>1037.8076133340453</v>
          </cell>
          <cell r="T210">
            <v>1037.8076133340453</v>
          </cell>
          <cell r="U210">
            <v>1037.8076133340453</v>
          </cell>
          <cell r="V210">
            <v>1037.8076133340453</v>
          </cell>
          <cell r="W210">
            <v>1037.8076133340453</v>
          </cell>
          <cell r="X210">
            <v>1037.8076133340453</v>
          </cell>
          <cell r="Y210">
            <v>1037.8076133340453</v>
          </cell>
          <cell r="Z210">
            <v>1037.8076133340453</v>
          </cell>
          <cell r="AA210">
            <v>21784.284052655192</v>
          </cell>
        </row>
        <row r="211">
          <cell r="B211" t="str">
            <v xml:space="preserve">4.1.8  -  Garantias  (transp. Qd 1.3.)  </v>
          </cell>
          <cell r="G211">
            <v>2602.0540575</v>
          </cell>
          <cell r="H211">
            <v>2470.3137575000001</v>
          </cell>
          <cell r="I211">
            <v>2343.7791459999999</v>
          </cell>
          <cell r="J211">
            <v>2253.5657460000002</v>
          </cell>
          <cell r="K211">
            <v>2156.6791460000004</v>
          </cell>
          <cell r="L211">
            <v>2092.2948459999998</v>
          </cell>
          <cell r="M211">
            <v>2040.1501460000002</v>
          </cell>
          <cell r="N211">
            <v>1979.1348460000002</v>
          </cell>
          <cell r="O211">
            <v>1947.9872460000001</v>
          </cell>
          <cell r="P211">
            <v>1919.2752459999999</v>
          </cell>
          <cell r="Q211">
            <v>1889.5632459999999</v>
          </cell>
          <cell r="R211">
            <v>1860.8512459999999</v>
          </cell>
          <cell r="S211">
            <v>1832.139246</v>
          </cell>
          <cell r="T211">
            <v>1804.427246</v>
          </cell>
          <cell r="U211">
            <v>1774.715246</v>
          </cell>
          <cell r="V211">
            <v>1746.003246</v>
          </cell>
          <cell r="W211">
            <v>1717.291246</v>
          </cell>
          <cell r="X211">
            <v>1688.579246</v>
          </cell>
          <cell r="Y211">
            <v>1659.867246</v>
          </cell>
          <cell r="Z211">
            <v>1631.155246</v>
          </cell>
          <cell r="AA211">
            <v>39409.826643</v>
          </cell>
        </row>
        <row r="212">
          <cell r="B212" t="str">
            <v xml:space="preserve">4.1.9  -  Parc.Variável da Concessão   </v>
          </cell>
          <cell r="G212">
            <v>1346.2837905013805</v>
          </cell>
          <cell r="H212">
            <v>2493.941959513324</v>
          </cell>
          <cell r="I212">
            <v>2654.2008525036031</v>
          </cell>
          <cell r="J212">
            <v>2745.5924452550753</v>
          </cell>
          <cell r="K212">
            <v>2837.0304539238741</v>
          </cell>
          <cell r="L212">
            <v>2888.9164371511401</v>
          </cell>
          <cell r="M212">
            <v>3073.508512249572</v>
          </cell>
          <cell r="N212">
            <v>3222.9347813917652</v>
          </cell>
          <cell r="O212">
            <v>3316.2858054536018</v>
          </cell>
          <cell r="P212">
            <v>3409.7348061571192</v>
          </cell>
          <cell r="Q212">
            <v>3503.0561749215913</v>
          </cell>
          <cell r="R212">
            <v>3596.5395480942439</v>
          </cell>
          <cell r="S212">
            <v>3689.7291287545027</v>
          </cell>
          <cell r="T212">
            <v>3783.4097791471927</v>
          </cell>
          <cell r="U212">
            <v>3876.6959779651188</v>
          </cell>
          <cell r="V212">
            <v>3970.1524931352938</v>
          </cell>
          <cell r="W212">
            <v>4063.6812492379768</v>
          </cell>
          <cell r="X212">
            <v>4157.081000913965</v>
          </cell>
          <cell r="Y212">
            <v>4250.4004831987622</v>
          </cell>
          <cell r="Z212">
            <v>4343.9073281171077</v>
          </cell>
          <cell r="AA212">
            <v>67223.083007586218</v>
          </cell>
        </row>
        <row r="213">
          <cell r="B213" t="str">
            <v xml:space="preserve">4.1.10 - Parcela Fixa da Concessão   </v>
          </cell>
          <cell r="G213">
            <v>10824</v>
          </cell>
          <cell r="H213">
            <v>5904</v>
          </cell>
          <cell r="I213">
            <v>5904</v>
          </cell>
          <cell r="J213">
            <v>5904</v>
          </cell>
          <cell r="K213">
            <v>5904</v>
          </cell>
          <cell r="L213">
            <v>5727.0936159710982</v>
          </cell>
          <cell r="M213">
            <v>5904</v>
          </cell>
          <cell r="N213">
            <v>5904</v>
          </cell>
          <cell r="O213">
            <v>5904</v>
          </cell>
          <cell r="P213">
            <v>5904</v>
          </cell>
          <cell r="Q213">
            <v>5904</v>
          </cell>
          <cell r="R213">
            <v>5904</v>
          </cell>
          <cell r="S213">
            <v>5904</v>
          </cell>
          <cell r="T213">
            <v>5904</v>
          </cell>
          <cell r="U213">
            <v>5904</v>
          </cell>
          <cell r="V213">
            <v>5904</v>
          </cell>
          <cell r="W213">
            <v>5904</v>
          </cell>
          <cell r="X213">
            <v>5904</v>
          </cell>
          <cell r="Y213">
            <v>5904</v>
          </cell>
          <cell r="Z213">
            <v>5904</v>
          </cell>
          <cell r="AA213">
            <v>122823.0936159711</v>
          </cell>
        </row>
        <row r="214">
          <cell r="B214" t="str">
            <v>5 -  RESULTADO BRUTO OPERACIONAL     (3 - 4)</v>
          </cell>
          <cell r="G214">
            <v>-7026.2930238235858</v>
          </cell>
          <cell r="H214">
            <v>24179.064048493521</v>
          </cell>
          <cell r="I214">
            <v>20916.684352479744</v>
          </cell>
          <cell r="J214">
            <v>22317.807455911468</v>
          </cell>
          <cell r="K214">
            <v>25443.784822734182</v>
          </cell>
          <cell r="L214">
            <v>29039.610108842018</v>
          </cell>
          <cell r="M214">
            <v>33800.884849179987</v>
          </cell>
          <cell r="N214">
            <v>38695.295432093364</v>
          </cell>
          <cell r="O214">
            <v>38964.752138290729</v>
          </cell>
          <cell r="P214">
            <v>29747.314178904242</v>
          </cell>
          <cell r="Q214">
            <v>23732.881987616187</v>
          </cell>
          <cell r="R214">
            <v>27354.569742060587</v>
          </cell>
          <cell r="S214">
            <v>32465.533102685979</v>
          </cell>
          <cell r="T214">
            <v>35871.851888644815</v>
          </cell>
          <cell r="U214">
            <v>49436.319356165855</v>
          </cell>
          <cell r="V214">
            <v>56501.836923518582</v>
          </cell>
          <cell r="W214">
            <v>60229.254371081479</v>
          </cell>
          <cell r="X214">
            <v>47045.177397748004</v>
          </cell>
          <cell r="Y214">
            <v>35247.061719838151</v>
          </cell>
          <cell r="Z214">
            <v>9538.6796921221539</v>
          </cell>
          <cell r="AA214">
            <v>633502.07054458838</v>
          </cell>
        </row>
        <row r="215">
          <cell r="B215" t="str">
            <v>6 -  RESULTADO FINANCEIRO    (6.1)</v>
          </cell>
          <cell r="G215">
            <v>0</v>
          </cell>
          <cell r="H215">
            <v>155.00719488363831</v>
          </cell>
          <cell r="I215">
            <v>3697.4159440637254</v>
          </cell>
          <cell r="J215">
            <v>1571.7259362661778</v>
          </cell>
          <cell r="K215">
            <v>330.49736205055183</v>
          </cell>
          <cell r="L215">
            <v>2008.0691112006443</v>
          </cell>
          <cell r="M215">
            <v>3294.5746860304371</v>
          </cell>
          <cell r="N215">
            <v>4527.939257753831</v>
          </cell>
          <cell r="O215">
            <v>7143.7845141003918</v>
          </cell>
          <cell r="P215">
            <v>10201.560407832787</v>
          </cell>
          <cell r="Q215">
            <v>10561.613803774664</v>
          </cell>
          <cell r="R215">
            <v>11430.987238601821</v>
          </cell>
          <cell r="S215">
            <v>15043.101208895438</v>
          </cell>
          <cell r="T215">
            <v>18861.986829151585</v>
          </cell>
          <cell r="U215">
            <v>24148.564301334871</v>
          </cell>
          <cell r="V215">
            <v>29371.853206032705</v>
          </cell>
          <cell r="W215">
            <v>34672.809770797234</v>
          </cell>
          <cell r="X215">
            <v>40073.397937636648</v>
          </cell>
          <cell r="Y215">
            <v>44037.137090839096</v>
          </cell>
          <cell r="Z215">
            <v>49060.166107964833</v>
          </cell>
          <cell r="AA215">
            <v>310192.19190921111</v>
          </cell>
        </row>
        <row r="216">
          <cell r="B216" t="str">
            <v>6.1 - Receitas    (Transp. Qd. 2B)</v>
          </cell>
          <cell r="G216">
            <v>0</v>
          </cell>
          <cell r="H216">
            <v>155.00719488363831</v>
          </cell>
          <cell r="I216">
            <v>3697.4159440637254</v>
          </cell>
          <cell r="J216">
            <v>1571.7259362661778</v>
          </cell>
          <cell r="K216">
            <v>330.49736205055183</v>
          </cell>
          <cell r="L216">
            <v>2008.0691112006443</v>
          </cell>
          <cell r="M216">
            <v>3294.5746860304371</v>
          </cell>
          <cell r="N216">
            <v>4527.939257753831</v>
          </cell>
          <cell r="O216">
            <v>7143.7845141003918</v>
          </cell>
          <cell r="P216">
            <v>10201.560407832787</v>
          </cell>
          <cell r="Q216">
            <v>10561.613803774664</v>
          </cell>
          <cell r="R216">
            <v>11430.987238601821</v>
          </cell>
          <cell r="S216">
            <v>15043.101208895438</v>
          </cell>
          <cell r="T216">
            <v>18861.986829151585</v>
          </cell>
          <cell r="U216">
            <v>24148.564301334871</v>
          </cell>
          <cell r="V216">
            <v>29371.853206032705</v>
          </cell>
          <cell r="W216">
            <v>34672.809770797234</v>
          </cell>
          <cell r="X216">
            <v>40073.397937636648</v>
          </cell>
          <cell r="Y216">
            <v>44037.137090839096</v>
          </cell>
          <cell r="Z216">
            <v>49060.166107964833</v>
          </cell>
          <cell r="AA216">
            <v>310192.19190921111</v>
          </cell>
        </row>
        <row r="217">
          <cell r="B217" t="str">
            <v>7 -  RESULTADO OPERACIONAL    (5 + 6)</v>
          </cell>
          <cell r="G217">
            <v>-7026.2930238235858</v>
          </cell>
          <cell r="H217">
            <v>24334.071243377159</v>
          </cell>
          <cell r="I217">
            <v>24614.100296543471</v>
          </cell>
          <cell r="J217">
            <v>23889.533392177647</v>
          </cell>
          <cell r="K217">
            <v>25774.282184784734</v>
          </cell>
          <cell r="L217">
            <v>31047.679220042664</v>
          </cell>
          <cell r="M217">
            <v>37095.459535210422</v>
          </cell>
          <cell r="N217">
            <v>43223.234689847195</v>
          </cell>
          <cell r="O217">
            <v>46108.536652391122</v>
          </cell>
          <cell r="P217">
            <v>39948.874586737031</v>
          </cell>
          <cell r="Q217">
            <v>34294.495791390851</v>
          </cell>
          <cell r="R217">
            <v>38785.556980662412</v>
          </cell>
          <cell r="S217">
            <v>47508.634311581416</v>
          </cell>
          <cell r="T217">
            <v>54733.838717796403</v>
          </cell>
          <cell r="U217">
            <v>73584.88365750073</v>
          </cell>
          <cell r="V217">
            <v>85873.69012955128</v>
          </cell>
          <cell r="W217">
            <v>94902.064141878713</v>
          </cell>
          <cell r="X217">
            <v>87118.575335384652</v>
          </cell>
          <cell r="Y217">
            <v>79284.198810677248</v>
          </cell>
          <cell r="Z217">
            <v>58598.845800086987</v>
          </cell>
          <cell r="AA217">
            <v>943694.26245379949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-7026.2930238235858</v>
          </cell>
          <cell r="H219">
            <v>24334.071243377159</v>
          </cell>
          <cell r="I219">
            <v>24614.100296543471</v>
          </cell>
          <cell r="J219">
            <v>23889.533392177647</v>
          </cell>
          <cell r="K219">
            <v>25774.282184784734</v>
          </cell>
          <cell r="L219">
            <v>31047.679220042664</v>
          </cell>
          <cell r="M219">
            <v>37095.459535210422</v>
          </cell>
          <cell r="N219">
            <v>43223.234689847195</v>
          </cell>
          <cell r="O219">
            <v>46108.536652391122</v>
          </cell>
          <cell r="P219">
            <v>39948.874586737031</v>
          </cell>
          <cell r="Q219">
            <v>34294.495791390851</v>
          </cell>
          <cell r="R219">
            <v>38785.556980662412</v>
          </cell>
          <cell r="S219">
            <v>47508.634311581416</v>
          </cell>
          <cell r="T219">
            <v>54733.838717796403</v>
          </cell>
          <cell r="U219">
            <v>73584.88365750073</v>
          </cell>
          <cell r="V219">
            <v>85873.69012955128</v>
          </cell>
          <cell r="W219">
            <v>94902.064141878713</v>
          </cell>
          <cell r="X219">
            <v>87118.575335384652</v>
          </cell>
          <cell r="Y219">
            <v>79284.198810677248</v>
          </cell>
          <cell r="Z219">
            <v>58598.845800086987</v>
          </cell>
          <cell r="AA219">
            <v>943694.26245379949</v>
          </cell>
        </row>
        <row r="220">
          <cell r="B220" t="str">
            <v>10- CONTRIBUIÇÃO SOCIAL (Legislação vigente)</v>
          </cell>
          <cell r="G220">
            <v>169.5841975394178</v>
          </cell>
          <cell r="H220">
            <v>2896.0089616459977</v>
          </cell>
          <cell r="I220">
            <v>2971.4443847071016</v>
          </cell>
          <cell r="J220">
            <v>2446.1712075590849</v>
          </cell>
          <cell r="K220">
            <v>2322.2065500316303</v>
          </cell>
          <cell r="L220">
            <v>2449.5719134835085</v>
          </cell>
          <cell r="M220">
            <v>2712.5364006817945</v>
          </cell>
          <cell r="N220">
            <v>2947.0192119562716</v>
          </cell>
          <cell r="O220">
            <v>3198.7161918800534</v>
          </cell>
          <cell r="P220">
            <v>3204.2019828781017</v>
          </cell>
          <cell r="Q220">
            <v>3220.6631626755766</v>
          </cell>
          <cell r="R220">
            <v>3559.0333047105614</v>
          </cell>
          <cell r="S220">
            <v>4236.0330469937935</v>
          </cell>
          <cell r="T220">
            <v>4852.3729800858891</v>
          </cell>
          <cell r="U220">
            <v>5821.8324718966569</v>
          </cell>
          <cell r="V220">
            <v>6439.5935535165891</v>
          </cell>
          <cell r="W220">
            <v>7031.9810321679952</v>
          </cell>
          <cell r="X220">
            <v>6978.3054126093984</v>
          </cell>
          <cell r="Y220">
            <v>6738.560890866208</v>
          </cell>
          <cell r="Z220">
            <v>2798.3883758347051</v>
          </cell>
          <cell r="AA220">
            <v>76994.225233720339</v>
          </cell>
        </row>
        <row r="221">
          <cell r="B221" t="str">
            <v>11- RESULTADO ANTES IMPOSTO DE RENDA    (9 - 10)</v>
          </cell>
          <cell r="G221">
            <v>-7195.8772213630036</v>
          </cell>
          <cell r="H221">
            <v>21438.06228173116</v>
          </cell>
          <cell r="I221">
            <v>21642.655911836369</v>
          </cell>
          <cell r="J221">
            <v>21443.362184618563</v>
          </cell>
          <cell r="K221">
            <v>23452.075634753102</v>
          </cell>
          <cell r="L221">
            <v>28598.107306559155</v>
          </cell>
          <cell r="M221">
            <v>34382.923134528624</v>
          </cell>
          <cell r="N221">
            <v>40276.215477890924</v>
          </cell>
          <cell r="O221">
            <v>42909.820460511066</v>
          </cell>
          <cell r="P221">
            <v>36744.672603858926</v>
          </cell>
          <cell r="Q221">
            <v>31073.832628715274</v>
          </cell>
          <cell r="R221">
            <v>35226.523675951852</v>
          </cell>
          <cell r="S221">
            <v>43272.601264587625</v>
          </cell>
          <cell r="T221">
            <v>49881.465737710518</v>
          </cell>
          <cell r="U221">
            <v>67763.051185604068</v>
          </cell>
          <cell r="V221">
            <v>79434.096576034688</v>
          </cell>
          <cell r="W221">
            <v>87870.083109710715</v>
          </cell>
          <cell r="X221">
            <v>80140.26992277526</v>
          </cell>
          <cell r="Y221">
            <v>72545.637919811037</v>
          </cell>
          <cell r="Z221">
            <v>55800.457424252279</v>
          </cell>
          <cell r="AA221">
            <v>866700.0372200791</v>
          </cell>
        </row>
        <row r="222">
          <cell r="B222" t="str">
            <v>12- IMPOSTO DE RENDA (Legislação vigente)</v>
          </cell>
          <cell r="G222">
            <v>524.4506173106804</v>
          </cell>
          <cell r="H222">
            <v>9255.9030051437421</v>
          </cell>
          <cell r="I222">
            <v>9028.6387022096897</v>
          </cell>
          <cell r="J222">
            <v>7612.0350236221393</v>
          </cell>
          <cell r="K222">
            <v>7231.1454688488457</v>
          </cell>
          <cell r="L222">
            <v>7631.9122296359637</v>
          </cell>
          <cell r="M222">
            <v>8452.6762521306064</v>
          </cell>
          <cell r="N222">
            <v>9184.5600373633497</v>
          </cell>
          <cell r="O222">
            <v>9970.8630996251668</v>
          </cell>
          <cell r="P222">
            <v>9990.7561964940724</v>
          </cell>
          <cell r="Q222">
            <v>10041.697383361174</v>
          </cell>
          <cell r="R222">
            <v>11100.104077220505</v>
          </cell>
          <cell r="S222">
            <v>13213.478271855607</v>
          </cell>
          <cell r="T222">
            <v>15138.540562768405</v>
          </cell>
          <cell r="U222">
            <v>18169.726474677052</v>
          </cell>
          <cell r="V222">
            <v>20098.979854739333</v>
          </cell>
          <cell r="W222">
            <v>21950.815725524993</v>
          </cell>
          <cell r="X222">
            <v>21784.329414404368</v>
          </cell>
          <cell r="Y222">
            <v>21033.627783956894</v>
          </cell>
          <cell r="Z222">
            <v>8728.0886744834534</v>
          </cell>
          <cell r="AA222">
            <v>240142.32885537602</v>
          </cell>
        </row>
        <row r="223">
          <cell r="B223" t="str">
            <v>13- RESULTADO DE EXERCÍCIO    (11 - 12)</v>
          </cell>
          <cell r="G223">
            <v>-7720.3278386736838</v>
          </cell>
          <cell r="H223">
            <v>12182.159276587417</v>
          </cell>
          <cell r="I223">
            <v>12614.01720962668</v>
          </cell>
          <cell r="J223">
            <v>13831.327160996425</v>
          </cell>
          <cell r="K223">
            <v>16220.930165904258</v>
          </cell>
          <cell r="L223">
            <v>20966.195076923192</v>
          </cell>
          <cell r="M223">
            <v>25930.246882398016</v>
          </cell>
          <cell r="N223">
            <v>31091.655440527575</v>
          </cell>
          <cell r="O223">
            <v>32938.957360885899</v>
          </cell>
          <cell r="P223">
            <v>26753.916407364854</v>
          </cell>
          <cell r="Q223">
            <v>21032.1352453541</v>
          </cell>
          <cell r="R223">
            <v>24126.419598731347</v>
          </cell>
          <cell r="S223">
            <v>30059.122992732016</v>
          </cell>
          <cell r="T223">
            <v>34742.925174942109</v>
          </cell>
          <cell r="U223">
            <v>49593.324710927016</v>
          </cell>
          <cell r="V223">
            <v>59335.116721295359</v>
          </cell>
          <cell r="W223">
            <v>65919.267384185718</v>
          </cell>
          <cell r="X223">
            <v>58355.940508370892</v>
          </cell>
          <cell r="Y223">
            <v>51512.010135854143</v>
          </cell>
          <cell r="Z223">
            <v>47072.368749768822</v>
          </cell>
          <cell r="AA223">
            <v>626557.70836470311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157776.52785000001</v>
          </cell>
          <cell r="H229">
            <v>162509.82368550001</v>
          </cell>
          <cell r="I229">
            <v>167385.11839606502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487671.46993156511</v>
          </cell>
        </row>
        <row r="230">
          <cell r="B230" t="str">
            <v>1.1 - Operacionais    (1.1.1 + 1.1.2)</v>
          </cell>
          <cell r="G230">
            <v>157776.52785000001</v>
          </cell>
          <cell r="H230">
            <v>162509.82368550001</v>
          </cell>
          <cell r="I230">
            <v>167385.11839606502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487671.46993156511</v>
          </cell>
        </row>
        <row r="231">
          <cell r="B231" t="str">
            <v>1.1.1 - Receitas de  Pedágios    (Transp. Qd.2.1.1.2)</v>
          </cell>
          <cell r="G231">
            <v>156991.57</v>
          </cell>
          <cell r="H231">
            <v>161701.31710000001</v>
          </cell>
          <cell r="I231">
            <v>166552.35661300001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485245.24371300009</v>
          </cell>
        </row>
        <row r="232">
          <cell r="B232" t="str">
            <v>1.1.2 - Outras Receitas Operacionais    (calculado 2.1.2.)</v>
          </cell>
          <cell r="G232">
            <v>784.95785000000001</v>
          </cell>
          <cell r="H232">
            <v>808.50658550000014</v>
          </cell>
          <cell r="I232">
            <v>832.76178306500003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2426.2262185650002</v>
          </cell>
        </row>
        <row r="233">
          <cell r="B233" t="str">
            <v>2 -  DEDUÇÕES DA RECEITA    (2.1)</v>
          </cell>
          <cell r="G233">
            <v>13647.669659024999</v>
          </cell>
          <cell r="H233">
            <v>14057.09974879575</v>
          </cell>
          <cell r="I233">
            <v>14478.812741259626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42183.582149080372</v>
          </cell>
        </row>
        <row r="234">
          <cell r="B234" t="str">
            <v>2.1 - Tributos sobre Faturamento    (2.1.1+ .... + 2.1.4)</v>
          </cell>
          <cell r="G234">
            <v>13647.669659024999</v>
          </cell>
          <cell r="H234">
            <v>14057.09974879575</v>
          </cell>
          <cell r="I234">
            <v>14478.812741259626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42183.582149080372</v>
          </cell>
        </row>
        <row r="235">
          <cell r="B235" t="str">
            <v>2.1.1 - I.S.S    (transp. Qd  1.3.)</v>
          </cell>
          <cell r="G235">
            <v>7888.826392500001</v>
          </cell>
          <cell r="H235">
            <v>8125.4911842750007</v>
          </cell>
          <cell r="I235">
            <v>8369.2559198032523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24383.573496578254</v>
          </cell>
        </row>
        <row r="236">
          <cell r="B236" t="str">
            <v>2.1.2 - Cofins    (transp. Qd 1.3.)</v>
          </cell>
          <cell r="G236">
            <v>4733.2958355000001</v>
          </cell>
          <cell r="H236">
            <v>4875.2947105650001</v>
          </cell>
          <cell r="I236">
            <v>5021.5535518819506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14630.14409794695</v>
          </cell>
        </row>
        <row r="237">
          <cell r="B237" t="str">
            <v>2.1.3 - Pis / Pasep    (transp. Qd 1.3.)</v>
          </cell>
          <cell r="G237">
            <v>1025.5474310250002</v>
          </cell>
          <cell r="H237">
            <v>1056.3138539557501</v>
          </cell>
          <cell r="I237">
            <v>1088.0032695744226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3169.8645545551731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144128.85819097501</v>
          </cell>
          <cell r="H239">
            <v>148452.72393670428</v>
          </cell>
          <cell r="I239">
            <v>152906.30565480539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445487.88778248476</v>
          </cell>
        </row>
        <row r="240">
          <cell r="B240" t="str">
            <v>4 -  DESPESAS    (4.1)</v>
          </cell>
          <cell r="G240">
            <v>38109.937589533518</v>
          </cell>
          <cell r="H240">
            <v>38254.435644799669</v>
          </cell>
          <cell r="I240">
            <v>38403.268641723793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114767.64187605699</v>
          </cell>
        </row>
        <row r="241">
          <cell r="B241" t="str">
            <v>4.1 - Operacionais    (4.1.1+ .... + 4.1.10)</v>
          </cell>
          <cell r="G241">
            <v>38109.937589533518</v>
          </cell>
          <cell r="H241">
            <v>38254.435644799669</v>
          </cell>
          <cell r="I241">
            <v>38403.268641723793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114767.64187605699</v>
          </cell>
        </row>
        <row r="242">
          <cell r="B242" t="str">
            <v>4.1.1  -  Pessoal e Administradores    (Transp. Qd. 1.3.)</v>
          </cell>
          <cell r="G242">
            <v>18214.73</v>
          </cell>
          <cell r="H242">
            <v>18214.73</v>
          </cell>
          <cell r="I242">
            <v>18214.73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54644.19</v>
          </cell>
        </row>
        <row r="243">
          <cell r="B243" t="str">
            <v>4.1.2  -  Conservação de Rotina    (Transp. Qd. 1.3.)</v>
          </cell>
          <cell r="G243">
            <v>9274.65</v>
          </cell>
          <cell r="H243">
            <v>9274.65</v>
          </cell>
          <cell r="I243">
            <v>9274.65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27823.949999999997</v>
          </cell>
        </row>
        <row r="244">
          <cell r="B244" t="str">
            <v>4.1.3  -  Consumo    (Transp. Qd. 1.3.)</v>
          </cell>
          <cell r="G244">
            <v>956.76</v>
          </cell>
          <cell r="H244">
            <v>956.76</v>
          </cell>
          <cell r="I244">
            <v>956.76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2870.2799999999997</v>
          </cell>
        </row>
        <row r="245">
          <cell r="B245" t="str">
            <v>4.1.4  -  Transportes    (Transp. Qd. 1.3.)</v>
          </cell>
          <cell r="G245">
            <v>1492.56</v>
          </cell>
          <cell r="H245">
            <v>1492.56</v>
          </cell>
          <cell r="I245">
            <v>1492.56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4477.68</v>
          </cell>
        </row>
        <row r="246">
          <cell r="B246" t="str">
            <v>4.1.5  -  Diversas    (Transp. Qd. 1.3.)</v>
          </cell>
          <cell r="G246">
            <v>1741</v>
          </cell>
          <cell r="H246">
            <v>1741</v>
          </cell>
          <cell r="I246">
            <v>1741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5223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1037.8076133340453</v>
          </cell>
          <cell r="H248">
            <v>1037.8076133340453</v>
          </cell>
          <cell r="I248">
            <v>1037.8076133340453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3113.4228400021357</v>
          </cell>
        </row>
        <row r="249">
          <cell r="B249" t="str">
            <v xml:space="preserve">4.1.8  -  Garantias  (transp. Qd 1.3.)  </v>
          </cell>
          <cell r="G249">
            <v>659.13414069947919</v>
          </cell>
          <cell r="H249">
            <v>661.63332090062318</v>
          </cell>
          <cell r="I249">
            <v>664.20747650780152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1984.9749381079037</v>
          </cell>
        </row>
        <row r="250">
          <cell r="B250" t="str">
            <v xml:space="preserve">4.1.9  -  Parc.Variável da Concessão   </v>
          </cell>
          <cell r="G250">
            <v>4733.2958355000001</v>
          </cell>
          <cell r="H250">
            <v>4875.2947105650001</v>
          </cell>
          <cell r="I250">
            <v>5021.5535518819506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14630.14409794695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106018.9206014415</v>
          </cell>
          <cell r="H252">
            <v>110198.28829190461</v>
          </cell>
          <cell r="I252">
            <v>114503.0370130816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330720.24590642774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106018.9206014415</v>
          </cell>
          <cell r="H255">
            <v>110198.28829190461</v>
          </cell>
          <cell r="I255">
            <v>114503.0370130816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330720.24590642774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106018.9206014415</v>
          </cell>
          <cell r="H257">
            <v>110198.28829190461</v>
          </cell>
          <cell r="I257">
            <v>114503.0370130816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330720.24590642774</v>
          </cell>
        </row>
        <row r="258">
          <cell r="B258" t="str">
            <v>10- CONTRIBUIÇÃO SOCIAL (Legislação vigente)</v>
          </cell>
          <cell r="G258">
            <v>8481.5136481153204</v>
          </cell>
          <cell r="H258">
            <v>8815.8630633523699</v>
          </cell>
          <cell r="I258">
            <v>9160.2429610465279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26457.619672514214</v>
          </cell>
        </row>
        <row r="259">
          <cell r="B259" t="str">
            <v>11- RESULTADO ANTES IMPOSTO DE RENDA    (9 - 10)</v>
          </cell>
          <cell r="G259">
            <v>97537.406953326179</v>
          </cell>
          <cell r="H259">
            <v>101382.42522855224</v>
          </cell>
          <cell r="I259">
            <v>105342.79405203507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304262.62623391353</v>
          </cell>
        </row>
        <row r="260">
          <cell r="B260" t="str">
            <v>12- IMPOSTO DE RENDA (Legislação vigente)</v>
          </cell>
          <cell r="G260">
            <v>26480.730150360374</v>
          </cell>
          <cell r="H260">
            <v>27525.572072976152</v>
          </cell>
          <cell r="I260">
            <v>28601.7592532704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82608.061476606934</v>
          </cell>
        </row>
        <row r="261">
          <cell r="B261" t="str">
            <v>13- RESULTADO DE EXERCÍCIO    (11 - 12)</v>
          </cell>
          <cell r="G261">
            <v>71056.676802965812</v>
          </cell>
          <cell r="H261">
            <v>73856.853155576086</v>
          </cell>
          <cell r="I261">
            <v>76741.034798764667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221654.56475730659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44876.126350046019</v>
          </cell>
          <cell r="H267">
            <v>83286.405845327768</v>
          </cell>
          <cell r="I267">
            <v>92170.777694183853</v>
          </cell>
          <cell r="J267">
            <v>93091.474111435353</v>
          </cell>
          <cell r="K267">
            <v>94898.17915951302</v>
          </cell>
          <cell r="L267">
            <v>98305.283682905327</v>
          </cell>
          <cell r="M267">
            <v>105744.85842768283</v>
          </cell>
          <cell r="N267">
            <v>111959.09863747933</v>
          </cell>
          <cell r="O267">
            <v>117686.64469588712</v>
          </cell>
          <cell r="P267">
            <v>123859.38727973677</v>
          </cell>
          <cell r="Q267">
            <v>127330.15296782771</v>
          </cell>
          <cell r="R267">
            <v>131315.63884174329</v>
          </cell>
          <cell r="S267">
            <v>138034.07216737888</v>
          </cell>
          <cell r="T267">
            <v>144975.64613405798</v>
          </cell>
          <cell r="U267">
            <v>153371.76356683884</v>
          </cell>
          <cell r="V267">
            <v>161710.26964387586</v>
          </cell>
          <cell r="W267">
            <v>170128.85141206314</v>
          </cell>
          <cell r="X267">
            <v>178642.7646347688</v>
          </cell>
          <cell r="Y267">
            <v>185717.1531974645</v>
          </cell>
          <cell r="Z267">
            <v>193857.07704520179</v>
          </cell>
          <cell r="AA267">
            <v>2550961.6254954189</v>
          </cell>
        </row>
        <row r="268">
          <cell r="B268" t="str">
            <v>1.1.  RECEITAS     (1.1.1.+ ... + 1.1.4)</v>
          </cell>
          <cell r="G268">
            <v>44876.126350046019</v>
          </cell>
          <cell r="H268">
            <v>83286.405845327768</v>
          </cell>
          <cell r="I268">
            <v>92170.777694183853</v>
          </cell>
          <cell r="J268">
            <v>93091.474111435353</v>
          </cell>
          <cell r="K268">
            <v>94898.17915951302</v>
          </cell>
          <cell r="L268">
            <v>98305.283682905327</v>
          </cell>
          <cell r="M268">
            <v>105744.85842768283</v>
          </cell>
          <cell r="N268">
            <v>111959.09863747933</v>
          </cell>
          <cell r="O268">
            <v>117686.64469588712</v>
          </cell>
          <cell r="P268">
            <v>123859.38727973677</v>
          </cell>
          <cell r="Q268">
            <v>127330.15296782771</v>
          </cell>
          <cell r="R268">
            <v>131315.63884174329</v>
          </cell>
          <cell r="S268">
            <v>138034.07216737888</v>
          </cell>
          <cell r="T268">
            <v>144975.64613405798</v>
          </cell>
          <cell r="U268">
            <v>153371.76356683884</v>
          </cell>
          <cell r="V268">
            <v>161710.26964387586</v>
          </cell>
          <cell r="W268">
            <v>170128.85141206314</v>
          </cell>
          <cell r="X268">
            <v>178642.7646347688</v>
          </cell>
          <cell r="Y268">
            <v>185717.1531974645</v>
          </cell>
          <cell r="Z268">
            <v>193857.07704520179</v>
          </cell>
          <cell r="AA268">
            <v>2550961.6254954189</v>
          </cell>
        </row>
        <row r="269">
          <cell r="B269" t="str">
            <v>1.1.1   Receitas de Pedágio</v>
          </cell>
          <cell r="G269">
            <v>44652.711049999998</v>
          </cell>
          <cell r="H269">
            <v>82701.048649999997</v>
          </cell>
          <cell r="I269">
            <v>88017.844600000011</v>
          </cell>
          <cell r="J269">
            <v>91048.122325000018</v>
          </cell>
          <cell r="K269">
            <v>94077.015697499999</v>
          </cell>
          <cell r="L269">
            <v>95780.177321704687</v>
          </cell>
          <cell r="M269">
            <v>101917.52809100341</v>
          </cell>
          <cell r="N269">
            <v>106882.63132972551</v>
          </cell>
          <cell r="O269">
            <v>109977.59503186807</v>
          </cell>
          <cell r="P269">
            <v>113076.8080217596</v>
          </cell>
          <cell r="Q269">
            <v>116172.75961287991</v>
          </cell>
          <cell r="R269">
            <v>119272.16465316506</v>
          </cell>
          <cell r="S269">
            <v>122362.72950805182</v>
          </cell>
          <cell r="T269">
            <v>125469.70165472479</v>
          </cell>
          <cell r="U269">
            <v>128563.47201529586</v>
          </cell>
          <cell r="V269">
            <v>131661.94898768651</v>
          </cell>
          <cell r="W269">
            <v>134764.84314125564</v>
          </cell>
          <cell r="X269">
            <v>137862.4284971201</v>
          </cell>
          <cell r="Y269">
            <v>140957.33865662542</v>
          </cell>
          <cell r="Z269">
            <v>144057.48863723694</v>
          </cell>
          <cell r="AA269">
            <v>2229276.3574826038</v>
          </cell>
        </row>
        <row r="270">
          <cell r="B270" t="str">
            <v>1.1.2   Outras Receitas Operacionais</v>
          </cell>
          <cell r="G270">
            <v>223.41530004602367</v>
          </cell>
          <cell r="H270">
            <v>430.35000044412857</v>
          </cell>
          <cell r="I270">
            <v>455.51715012011624</v>
          </cell>
          <cell r="J270">
            <v>471.62585016916347</v>
          </cell>
          <cell r="K270">
            <v>490.66609996247593</v>
          </cell>
          <cell r="L270">
            <v>517.03724999999997</v>
          </cell>
          <cell r="M270">
            <v>532.75565064899286</v>
          </cell>
          <cell r="N270">
            <v>548.52805000000001</v>
          </cell>
          <cell r="O270">
            <v>565.26514991865963</v>
          </cell>
          <cell r="P270">
            <v>581.01885014437198</v>
          </cell>
          <cell r="Q270">
            <v>595.77955117313115</v>
          </cell>
          <cell r="R270">
            <v>612.48694997641076</v>
          </cell>
          <cell r="S270">
            <v>628.24145043161604</v>
          </cell>
          <cell r="T270">
            <v>643.95765018162285</v>
          </cell>
          <cell r="U270">
            <v>659.72725020812402</v>
          </cell>
          <cell r="V270">
            <v>676.46745015663453</v>
          </cell>
          <cell r="W270">
            <v>691.198500010271</v>
          </cell>
          <cell r="X270">
            <v>706.93820001204915</v>
          </cell>
          <cell r="Y270">
            <v>722.67744999999991</v>
          </cell>
          <cell r="Z270">
            <v>739.42230000000006</v>
          </cell>
          <cell r="AA270">
            <v>11493.076103603789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155.00719488363831</v>
          </cell>
          <cell r="I272">
            <v>3697.4159440637254</v>
          </cell>
          <cell r="J272">
            <v>1571.7259362661778</v>
          </cell>
          <cell r="K272">
            <v>330.49736205055183</v>
          </cell>
          <cell r="L272">
            <v>2008.0691112006443</v>
          </cell>
          <cell r="M272">
            <v>3294.5746860304371</v>
          </cell>
          <cell r="N272">
            <v>4527.939257753831</v>
          </cell>
          <cell r="O272">
            <v>7143.7845141003918</v>
          </cell>
          <cell r="P272">
            <v>10201.560407832787</v>
          </cell>
          <cell r="Q272">
            <v>10561.613803774664</v>
          </cell>
          <cell r="R272">
            <v>11430.987238601821</v>
          </cell>
          <cell r="S272">
            <v>15043.101208895438</v>
          </cell>
          <cell r="T272">
            <v>18861.986829151585</v>
          </cell>
          <cell r="U272">
            <v>24148.564301334871</v>
          </cell>
          <cell r="V272">
            <v>29371.853206032705</v>
          </cell>
          <cell r="W272">
            <v>34672.809770797234</v>
          </cell>
          <cell r="X272">
            <v>40073.397937636648</v>
          </cell>
          <cell r="Y272">
            <v>44037.137090839096</v>
          </cell>
          <cell r="Z272">
            <v>49060.166107964833</v>
          </cell>
          <cell r="AA272">
            <v>310192.19190921111</v>
          </cell>
        </row>
        <row r="273">
          <cell r="B273" t="str">
            <v>2.  DESEMBOLSOS     (2.1.+ ... + 2.4)</v>
          </cell>
          <cell r="G273">
            <v>72001.633828788166</v>
          </cell>
          <cell r="H273">
            <v>109064.74947993986</v>
          </cell>
          <cell r="I273">
            <v>104452.65341445389</v>
          </cell>
          <cell r="J273">
            <v>98268.437895175608</v>
          </cell>
          <cell r="K273">
            <v>100756.62342604122</v>
          </cell>
          <cell r="L273">
            <v>81066.177843518672</v>
          </cell>
          <cell r="M273">
            <v>89737.584439486833</v>
          </cell>
          <cell r="N273">
            <v>94117.562079634517</v>
          </cell>
          <cell r="O273">
            <v>102396.55821879323</v>
          </cell>
          <cell r="P273">
            <v>118244.92148526334</v>
          </cell>
          <cell r="Q273">
            <v>98875.588797758508</v>
          </cell>
          <cell r="R273">
            <v>102393.45578447019</v>
          </cell>
          <cell r="S273">
            <v>75782.612195725742</v>
          </cell>
          <cell r="T273">
            <v>77981.321043130534</v>
          </cell>
          <cell r="U273">
            <v>86632.456528627648</v>
          </cell>
          <cell r="V273">
            <v>85479.74281596097</v>
          </cell>
          <cell r="W273">
            <v>89119.708869576774</v>
          </cell>
          <cell r="X273">
            <v>107042.87076153858</v>
          </cell>
          <cell r="Y273">
            <v>107367.02489627787</v>
          </cell>
          <cell r="Z273">
            <v>108723.11035884824</v>
          </cell>
          <cell r="AA273">
            <v>1909504.7941630101</v>
          </cell>
        </row>
        <row r="274">
          <cell r="B274" t="str">
            <v>2.1.  OPERACIONAIS     (2.1.1.+ ... + 2.1.8)</v>
          </cell>
          <cell r="G274">
            <v>36480.49192594648</v>
          </cell>
          <cell r="H274">
            <v>38111.583930577268</v>
          </cell>
          <cell r="I274">
            <v>40177.98135082503</v>
          </cell>
          <cell r="J274">
            <v>40897.671625498209</v>
          </cell>
          <cell r="K274">
            <v>41898.362147141059</v>
          </cell>
          <cell r="L274">
            <v>43058.934100609324</v>
          </cell>
          <cell r="M274">
            <v>45381.407175230037</v>
          </cell>
          <cell r="N274">
            <v>45630.117516237784</v>
          </cell>
          <cell r="O274">
            <v>46051.345687705289</v>
          </cell>
          <cell r="P274">
            <v>46360.275941534972</v>
          </cell>
          <cell r="Q274">
            <v>46643.792767141967</v>
          </cell>
          <cell r="R274">
            <v>46948.668948969782</v>
          </cell>
          <cell r="S274">
            <v>47275.835494597239</v>
          </cell>
          <cell r="T274">
            <v>47613.205803277699</v>
          </cell>
          <cell r="U274">
            <v>48015.744449331032</v>
          </cell>
          <cell r="V274">
            <v>48478.86269095094</v>
          </cell>
          <cell r="W274">
            <v>48944.613345686652</v>
          </cell>
          <cell r="X274">
            <v>49276.141655535437</v>
          </cell>
          <cell r="Y274">
            <v>49692.785912655359</v>
          </cell>
          <cell r="Z274">
            <v>50149.080980905142</v>
          </cell>
          <cell r="AA274">
            <v>907086.90345035656</v>
          </cell>
        </row>
        <row r="275">
          <cell r="B275" t="str">
            <v xml:space="preserve">2.1.1.  Pessoal / Administradores   </v>
          </cell>
          <cell r="G275">
            <v>13860.079999999998</v>
          </cell>
          <cell r="H275">
            <v>18033.05</v>
          </cell>
          <cell r="I275">
            <v>18505.14</v>
          </cell>
          <cell r="J275">
            <v>18658.769999999997</v>
          </cell>
          <cell r="K275">
            <v>18674.46</v>
          </cell>
          <cell r="L275">
            <v>18658.71</v>
          </cell>
          <cell r="M275">
            <v>18603.21</v>
          </cell>
          <cell r="N275">
            <v>18603.21</v>
          </cell>
          <cell r="O275">
            <v>18603.21</v>
          </cell>
          <cell r="P275">
            <v>18533.84</v>
          </cell>
          <cell r="Q275">
            <v>18533.84</v>
          </cell>
          <cell r="R275">
            <v>18533.84</v>
          </cell>
          <cell r="S275">
            <v>18464.47</v>
          </cell>
          <cell r="T275">
            <v>18395.09</v>
          </cell>
          <cell r="U275">
            <v>18339.599999999999</v>
          </cell>
          <cell r="V275">
            <v>18339.599999999999</v>
          </cell>
          <cell r="W275">
            <v>18339.599999999999</v>
          </cell>
          <cell r="X275">
            <v>18214.73</v>
          </cell>
          <cell r="Y275">
            <v>18214.73</v>
          </cell>
          <cell r="Z275">
            <v>18214.73</v>
          </cell>
          <cell r="AA275">
            <v>364323.90999999986</v>
          </cell>
        </row>
        <row r="276">
          <cell r="B276" t="str">
            <v xml:space="preserve">2.1.2.  Conservação de Rotina  </v>
          </cell>
          <cell r="G276">
            <v>12695.07</v>
          </cell>
          <cell r="H276">
            <v>7548</v>
          </cell>
          <cell r="I276">
            <v>7856.04</v>
          </cell>
          <cell r="J276">
            <v>8367.57</v>
          </cell>
          <cell r="K276">
            <v>9119.33</v>
          </cell>
          <cell r="L276">
            <v>9186.85</v>
          </cell>
          <cell r="M276">
            <v>9212.3000000000011</v>
          </cell>
          <cell r="N276">
            <v>9219.2999999999993</v>
          </cell>
          <cell r="O276">
            <v>9274.65</v>
          </cell>
          <cell r="P276">
            <v>9274.65</v>
          </cell>
          <cell r="Q276">
            <v>9274.65</v>
          </cell>
          <cell r="R276">
            <v>9274.65</v>
          </cell>
          <cell r="S276">
            <v>9274.65</v>
          </cell>
          <cell r="T276">
            <v>9274.65</v>
          </cell>
          <cell r="U276">
            <v>9274.65</v>
          </cell>
          <cell r="V276">
            <v>9274.65</v>
          </cell>
          <cell r="W276">
            <v>9274.65</v>
          </cell>
          <cell r="X276">
            <v>9274.65</v>
          </cell>
          <cell r="Y276">
            <v>9274.65</v>
          </cell>
          <cell r="Z276">
            <v>9274.65</v>
          </cell>
          <cell r="AA276">
            <v>184500.25999999995</v>
          </cell>
        </row>
        <row r="277">
          <cell r="B277" t="str">
            <v xml:space="preserve">2.1.3.  Consumo   </v>
          </cell>
          <cell r="G277">
            <v>1504.99</v>
          </cell>
          <cell r="H277">
            <v>981.02999999999986</v>
          </cell>
          <cell r="I277">
            <v>1026.74</v>
          </cell>
          <cell r="J277">
            <v>1019.6</v>
          </cell>
          <cell r="K277">
            <v>998.18000000000006</v>
          </cell>
          <cell r="L277">
            <v>1002.46</v>
          </cell>
          <cell r="M277">
            <v>996.75</v>
          </cell>
          <cell r="N277">
            <v>996.75</v>
          </cell>
          <cell r="O277">
            <v>996.75</v>
          </cell>
          <cell r="P277">
            <v>989.6099999999999</v>
          </cell>
          <cell r="Q277">
            <v>989.6099999999999</v>
          </cell>
          <cell r="R277">
            <v>989.6099999999999</v>
          </cell>
          <cell r="S277">
            <v>982.47</v>
          </cell>
          <cell r="T277">
            <v>975.03</v>
          </cell>
          <cell r="U277">
            <v>969.6099999999999</v>
          </cell>
          <cell r="V277">
            <v>969.6099999999999</v>
          </cell>
          <cell r="W277">
            <v>969.6099999999999</v>
          </cell>
          <cell r="X277">
            <v>956.76</v>
          </cell>
          <cell r="Y277">
            <v>956.76</v>
          </cell>
          <cell r="Z277">
            <v>956.76</v>
          </cell>
          <cell r="AA277">
            <v>20228.689999999999</v>
          </cell>
        </row>
        <row r="278">
          <cell r="B278" t="str">
            <v>2.1.4.  Transportes</v>
          </cell>
          <cell r="G278">
            <v>900.4</v>
          </cell>
          <cell r="H278">
            <v>1434.83</v>
          </cell>
          <cell r="I278">
            <v>1492.56</v>
          </cell>
          <cell r="J278">
            <v>1492.56</v>
          </cell>
          <cell r="K278">
            <v>1492.56</v>
          </cell>
          <cell r="L278">
            <v>1492.56</v>
          </cell>
          <cell r="M278">
            <v>1492.56</v>
          </cell>
          <cell r="N278">
            <v>1492.56</v>
          </cell>
          <cell r="O278">
            <v>1492.56</v>
          </cell>
          <cell r="P278">
            <v>1492.56</v>
          </cell>
          <cell r="Q278">
            <v>1492.56</v>
          </cell>
          <cell r="R278">
            <v>1492.56</v>
          </cell>
          <cell r="S278">
            <v>1492.56</v>
          </cell>
          <cell r="T278">
            <v>1492.56</v>
          </cell>
          <cell r="U278">
            <v>1492.56</v>
          </cell>
          <cell r="V278">
            <v>1492.56</v>
          </cell>
          <cell r="W278">
            <v>1492.56</v>
          </cell>
          <cell r="X278">
            <v>1492.56</v>
          </cell>
          <cell r="Y278">
            <v>1492.56</v>
          </cell>
          <cell r="Z278">
            <v>1492.56</v>
          </cell>
          <cell r="AA278">
            <v>29201.310000000009</v>
          </cell>
        </row>
        <row r="279">
          <cell r="B279" t="str">
            <v>2.1.5.  Diversas</v>
          </cell>
          <cell r="G279">
            <v>1741</v>
          </cell>
          <cell r="H279">
            <v>1741</v>
          </cell>
          <cell r="I279">
            <v>1741</v>
          </cell>
          <cell r="J279">
            <v>1741</v>
          </cell>
          <cell r="K279">
            <v>1741</v>
          </cell>
          <cell r="L279">
            <v>1741</v>
          </cell>
          <cell r="M279">
            <v>1741</v>
          </cell>
          <cell r="N279">
            <v>1741</v>
          </cell>
          <cell r="O279">
            <v>1741</v>
          </cell>
          <cell r="P279">
            <v>1741</v>
          </cell>
          <cell r="Q279">
            <v>1741</v>
          </cell>
          <cell r="R279">
            <v>1741</v>
          </cell>
          <cell r="S279">
            <v>1741</v>
          </cell>
          <cell r="T279">
            <v>1741</v>
          </cell>
          <cell r="U279">
            <v>1741</v>
          </cell>
          <cell r="V279">
            <v>1741</v>
          </cell>
          <cell r="W279">
            <v>1741</v>
          </cell>
          <cell r="X279">
            <v>1741</v>
          </cell>
          <cell r="Y279">
            <v>1741</v>
          </cell>
          <cell r="Z279">
            <v>1741</v>
          </cell>
          <cell r="AA279">
            <v>34820</v>
          </cell>
        </row>
        <row r="280">
          <cell r="B280" t="str">
            <v>2.1.6.  Tributos s/ Faturamento</v>
          </cell>
          <cell r="G280">
            <v>2068.2884213188067</v>
          </cell>
          <cell r="H280">
            <v>4768.1247784786565</v>
          </cell>
          <cell r="I280">
            <v>6050.860862755465</v>
          </cell>
          <cell r="J280">
            <v>6176.1185899577085</v>
          </cell>
          <cell r="K280">
            <v>6501.0397641296022</v>
          </cell>
          <cell r="L280">
            <v>7643.3200701269307</v>
          </cell>
          <cell r="M280">
            <v>10053.697844747634</v>
          </cell>
          <cell r="N280">
            <v>10560.355056903738</v>
          </cell>
          <cell r="O280">
            <v>10957.380828371246</v>
          </cell>
          <cell r="P280">
            <v>11371.533082200935</v>
          </cell>
          <cell r="Q280">
            <v>11684.761907807926</v>
          </cell>
          <cell r="R280">
            <v>12018.35008963574</v>
          </cell>
          <cell r="S280">
            <v>12450.738635263191</v>
          </cell>
          <cell r="T280">
            <v>12892.640943943661</v>
          </cell>
          <cell r="U280">
            <v>13385.801589996987</v>
          </cell>
          <cell r="V280">
            <v>13877.631831616896</v>
          </cell>
          <cell r="W280">
            <v>14372.094486352606</v>
          </cell>
          <cell r="X280">
            <v>14870.054796201397</v>
          </cell>
          <cell r="Y280">
            <v>15315.411053321317</v>
          </cell>
          <cell r="Z280">
            <v>15800.4181215711</v>
          </cell>
          <cell r="AA280">
            <v>212818.62275470159</v>
          </cell>
        </row>
        <row r="281">
          <cell r="B281" t="str">
            <v>2.1.7.  Seguros</v>
          </cell>
          <cell r="G281">
            <v>1108.6094471276722</v>
          </cell>
          <cell r="H281">
            <v>1135.2353945986172</v>
          </cell>
          <cell r="I281">
            <v>1161.8613420695624</v>
          </cell>
          <cell r="J281">
            <v>1188.4872895405076</v>
          </cell>
          <cell r="K281">
            <v>1215.1132370114528</v>
          </cell>
          <cell r="L281">
            <v>1241.7391844823981</v>
          </cell>
          <cell r="M281">
            <v>1241.7391844823981</v>
          </cell>
          <cell r="N281">
            <v>1037.8076133340453</v>
          </cell>
          <cell r="O281">
            <v>1037.8076133340453</v>
          </cell>
          <cell r="P281">
            <v>1037.8076133340453</v>
          </cell>
          <cell r="Q281">
            <v>1037.8076133340453</v>
          </cell>
          <cell r="R281">
            <v>1037.8076133340453</v>
          </cell>
          <cell r="S281">
            <v>1037.8076133340453</v>
          </cell>
          <cell r="T281">
            <v>1037.8076133340453</v>
          </cell>
          <cell r="U281">
            <v>1037.8076133340453</v>
          </cell>
          <cell r="V281">
            <v>1037.8076133340453</v>
          </cell>
          <cell r="W281">
            <v>1037.8076133340453</v>
          </cell>
          <cell r="X281">
            <v>1037.8076133340453</v>
          </cell>
          <cell r="Y281">
            <v>1037.8076133340453</v>
          </cell>
          <cell r="Z281">
            <v>1037.8076133340453</v>
          </cell>
          <cell r="AA281">
            <v>21784.284052655192</v>
          </cell>
        </row>
        <row r="282">
          <cell r="B282" t="str">
            <v xml:space="preserve">2.1.8.  Garantias </v>
          </cell>
          <cell r="G282">
            <v>2602.0540575</v>
          </cell>
          <cell r="H282">
            <v>2470.3137575000001</v>
          </cell>
          <cell r="I282">
            <v>2343.7791459999999</v>
          </cell>
          <cell r="J282">
            <v>2253.5657460000002</v>
          </cell>
          <cell r="K282">
            <v>2156.6791460000004</v>
          </cell>
          <cell r="L282">
            <v>2092.2948459999998</v>
          </cell>
          <cell r="M282">
            <v>2040.1501460000002</v>
          </cell>
          <cell r="N282">
            <v>1979.1348460000002</v>
          </cell>
          <cell r="O282">
            <v>1947.9872460000001</v>
          </cell>
          <cell r="P282">
            <v>1919.2752459999999</v>
          </cell>
          <cell r="Q282">
            <v>1889.5632459999999</v>
          </cell>
          <cell r="R282">
            <v>1860.8512459999999</v>
          </cell>
          <cell r="S282">
            <v>1832.139246</v>
          </cell>
          <cell r="T282">
            <v>1804.427246</v>
          </cell>
          <cell r="U282">
            <v>1774.715246</v>
          </cell>
          <cell r="V282">
            <v>1746.003246</v>
          </cell>
          <cell r="W282">
            <v>1717.291246</v>
          </cell>
          <cell r="X282">
            <v>1688.579246</v>
          </cell>
          <cell r="Y282">
            <v>1659.867246</v>
          </cell>
          <cell r="Z282">
            <v>1631.155246</v>
          </cell>
          <cell r="AA282">
            <v>39409.826643</v>
          </cell>
        </row>
        <row r="283">
          <cell r="B283" t="str">
            <v>2.2.  INVESTIMENTOS / IMOBILIZADO     (2.2.1.+ ... + 2.2.7)</v>
          </cell>
          <cell r="G283">
            <v>23241.86</v>
          </cell>
          <cell r="H283">
            <v>52268.719999999994</v>
          </cell>
          <cell r="I283">
            <v>43875.619999999995</v>
          </cell>
          <cell r="J283">
            <v>38373.089999999997</v>
          </cell>
          <cell r="K283">
            <v>40735.42</v>
          </cell>
          <cell r="L283">
            <v>19775.599999999999</v>
          </cell>
          <cell r="M283">
            <v>24936.399999999998</v>
          </cell>
          <cell r="N283">
            <v>27799.289999999997</v>
          </cell>
          <cell r="O283">
            <v>34458.879999999997</v>
          </cell>
          <cell r="P283">
            <v>49283.41</v>
          </cell>
          <cell r="Q283">
            <v>29631.149999999998</v>
          </cell>
          <cell r="R283">
            <v>31747</v>
          </cell>
          <cell r="S283">
            <v>2195.5800000000004</v>
          </cell>
          <cell r="T283">
            <v>1434.1299999999999</v>
          </cell>
          <cell r="U283">
            <v>6355.68</v>
          </cell>
          <cell r="V283">
            <v>1839.6299999999999</v>
          </cell>
          <cell r="W283">
            <v>2273.1800000000007</v>
          </cell>
          <cell r="X283">
            <v>19080.43</v>
          </cell>
          <cell r="Y283">
            <v>19958.82</v>
          </cell>
          <cell r="Z283">
            <v>25971.27</v>
          </cell>
          <cell r="AA283">
            <v>495235.16</v>
          </cell>
        </row>
        <row r="284">
          <cell r="B284" t="str">
            <v xml:space="preserve">2.2.1.  Ampliação Principal </v>
          </cell>
          <cell r="G284">
            <v>2807.22</v>
          </cell>
          <cell r="H284">
            <v>3763.21</v>
          </cell>
          <cell r="I284">
            <v>10309.209999999999</v>
          </cell>
          <cell r="J284">
            <v>6884.38</v>
          </cell>
          <cell r="K284">
            <v>4257.08</v>
          </cell>
          <cell r="L284">
            <v>3577.08</v>
          </cell>
          <cell r="M284">
            <v>3662.8599999999992</v>
          </cell>
          <cell r="N284">
            <v>10448.369999999999</v>
          </cell>
          <cell r="O284">
            <v>15704.349999999997</v>
          </cell>
          <cell r="P284">
            <v>15696.050000000001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77109.81</v>
          </cell>
        </row>
        <row r="285">
          <cell r="B285" t="str">
            <v>2.2.2.  Demais Obras de Ampliação/Melhoramentos</v>
          </cell>
          <cell r="G285">
            <v>10101.64</v>
          </cell>
          <cell r="H285">
            <v>18698.739999999994</v>
          </cell>
          <cell r="I285">
            <v>17203.8</v>
          </cell>
          <cell r="J285">
            <v>16500.919999999998</v>
          </cell>
          <cell r="K285">
            <v>5498.6399999999994</v>
          </cell>
          <cell r="L285">
            <v>8399.9799999999977</v>
          </cell>
          <cell r="M285">
            <v>14776.71</v>
          </cell>
          <cell r="N285">
            <v>14330.779999999999</v>
          </cell>
          <cell r="O285">
            <v>16720.28</v>
          </cell>
          <cell r="P285">
            <v>5385.16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1505.54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129122.18999999999</v>
          </cell>
        </row>
        <row r="286">
          <cell r="B286" t="str">
            <v xml:space="preserve">2.2.3.  Equipamentos, Veiculos e Sist. Controle </v>
          </cell>
          <cell r="G286">
            <v>7183</v>
          </cell>
          <cell r="H286">
            <v>7376</v>
          </cell>
          <cell r="I286">
            <v>609.29999999999995</v>
          </cell>
          <cell r="J286">
            <v>1354.3999999999996</v>
          </cell>
          <cell r="K286">
            <v>15259.49</v>
          </cell>
          <cell r="L286">
            <v>3253.4</v>
          </cell>
          <cell r="M286">
            <v>4451.66</v>
          </cell>
          <cell r="N286">
            <v>1274.3</v>
          </cell>
          <cell r="O286">
            <v>1088.4000000000001</v>
          </cell>
          <cell r="P286">
            <v>836.79999999999927</v>
          </cell>
          <cell r="Q286">
            <v>5888.23</v>
          </cell>
          <cell r="R286">
            <v>739.3</v>
          </cell>
          <cell r="S286">
            <v>1315.9</v>
          </cell>
          <cell r="T286">
            <v>609.29999999999995</v>
          </cell>
          <cell r="U286">
            <v>4001.44</v>
          </cell>
          <cell r="V286">
            <v>930.8</v>
          </cell>
          <cell r="W286">
            <v>1088.4000000000001</v>
          </cell>
          <cell r="X286">
            <v>609.29999999999995</v>
          </cell>
          <cell r="Y286">
            <v>836.8</v>
          </cell>
          <cell r="Z286">
            <v>609.29999999999995</v>
          </cell>
          <cell r="AA286">
            <v>59315.520000000019</v>
          </cell>
        </row>
        <row r="287">
          <cell r="B287" t="str">
            <v>2.2.4.  Desapropriações</v>
          </cell>
          <cell r="G287">
            <v>0</v>
          </cell>
          <cell r="H287">
            <v>0</v>
          </cell>
          <cell r="I287">
            <v>0</v>
          </cell>
          <cell r="J287">
            <v>1398</v>
          </cell>
          <cell r="K287">
            <v>1398</v>
          </cell>
          <cell r="L287">
            <v>1398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4194</v>
          </cell>
        </row>
        <row r="288">
          <cell r="B288" t="str">
            <v xml:space="preserve">2.2.5.  Conservação Especial </v>
          </cell>
          <cell r="G288">
            <v>3149.9999999999991</v>
          </cell>
          <cell r="H288">
            <v>22430.77</v>
          </cell>
          <cell r="I288">
            <v>15753.310000000001</v>
          </cell>
          <cell r="J288">
            <v>12235.39</v>
          </cell>
          <cell r="K288">
            <v>14322.21</v>
          </cell>
          <cell r="L288">
            <v>3147.1400000000003</v>
          </cell>
          <cell r="M288">
            <v>2045.1699999999998</v>
          </cell>
          <cell r="N288">
            <v>1745.8400000000001</v>
          </cell>
          <cell r="O288">
            <v>945.85000000000036</v>
          </cell>
          <cell r="P288">
            <v>27365.4</v>
          </cell>
          <cell r="Q288">
            <v>23742.92</v>
          </cell>
          <cell r="R288">
            <v>31007.7</v>
          </cell>
          <cell r="S288">
            <v>879.68000000000029</v>
          </cell>
          <cell r="T288">
            <v>824.82999999999993</v>
          </cell>
          <cell r="U288">
            <v>848.70000000000073</v>
          </cell>
          <cell r="V288">
            <v>908.82999999999993</v>
          </cell>
          <cell r="W288">
            <v>1184.7800000000007</v>
          </cell>
          <cell r="X288">
            <v>18471.13</v>
          </cell>
          <cell r="Y288">
            <v>19122.02</v>
          </cell>
          <cell r="Z288">
            <v>25361.97</v>
          </cell>
          <cell r="AA288">
            <v>225493.63999999996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12170.28379050138</v>
          </cell>
          <cell r="H291">
            <v>8397.941959513324</v>
          </cell>
          <cell r="I291">
            <v>8558.2008525036035</v>
          </cell>
          <cell r="J291">
            <v>8649.5924452550753</v>
          </cell>
          <cell r="K291">
            <v>8741.030453923875</v>
          </cell>
          <cell r="L291">
            <v>8616.0100531222379</v>
          </cell>
          <cell r="M291">
            <v>8977.508512249573</v>
          </cell>
          <cell r="N291">
            <v>9126.9347813917648</v>
          </cell>
          <cell r="O291">
            <v>9220.2858054536009</v>
          </cell>
          <cell r="P291">
            <v>9313.7348061571192</v>
          </cell>
          <cell r="Q291">
            <v>9407.0561749215922</v>
          </cell>
          <cell r="R291">
            <v>9500.5395480942443</v>
          </cell>
          <cell r="S291">
            <v>9593.7291287545031</v>
          </cell>
          <cell r="T291">
            <v>9687.4097791471922</v>
          </cell>
          <cell r="U291">
            <v>9780.6959779651188</v>
          </cell>
          <cell r="V291">
            <v>9874.1524931352942</v>
          </cell>
          <cell r="W291">
            <v>9967.6812492379759</v>
          </cell>
          <cell r="X291">
            <v>10061.081000913964</v>
          </cell>
          <cell r="Y291">
            <v>10154.400483198762</v>
          </cell>
          <cell r="Z291">
            <v>10247.907328117108</v>
          </cell>
          <cell r="AA291">
            <v>190046.17662355732</v>
          </cell>
        </row>
        <row r="292">
          <cell r="B292" t="str">
            <v>2.3.1.  Valor Variável da Concessão</v>
          </cell>
          <cell r="G292">
            <v>1346.2837905013805</v>
          </cell>
          <cell r="H292">
            <v>2493.941959513324</v>
          </cell>
          <cell r="I292">
            <v>2654.2008525036031</v>
          </cell>
          <cell r="J292">
            <v>2745.5924452550753</v>
          </cell>
          <cell r="K292">
            <v>2837.0304539238741</v>
          </cell>
          <cell r="L292">
            <v>2888.9164371511401</v>
          </cell>
          <cell r="M292">
            <v>3073.508512249572</v>
          </cell>
          <cell r="N292">
            <v>3222.9347813917652</v>
          </cell>
          <cell r="O292">
            <v>3316.2858054536018</v>
          </cell>
          <cell r="P292">
            <v>3409.7348061571192</v>
          </cell>
          <cell r="Q292">
            <v>3503.0561749215913</v>
          </cell>
          <cell r="R292">
            <v>3596.5395480942439</v>
          </cell>
          <cell r="S292">
            <v>3689.7291287545027</v>
          </cell>
          <cell r="T292">
            <v>3783.4097791471927</v>
          </cell>
          <cell r="U292">
            <v>3876.6959779651188</v>
          </cell>
          <cell r="V292">
            <v>3970.1524931352938</v>
          </cell>
          <cell r="W292">
            <v>4063.6812492379768</v>
          </cell>
          <cell r="X292">
            <v>4157.081000913965</v>
          </cell>
          <cell r="Y292">
            <v>4250.4004831987622</v>
          </cell>
          <cell r="Z292">
            <v>4343.9073281171077</v>
          </cell>
          <cell r="AA292">
            <v>67223.083007586218</v>
          </cell>
        </row>
        <row r="293">
          <cell r="B293" t="str">
            <v xml:space="preserve">2.3.2.  Valor Fixo da Concessão </v>
          </cell>
          <cell r="G293">
            <v>10824</v>
          </cell>
          <cell r="H293">
            <v>5904</v>
          </cell>
          <cell r="I293">
            <v>5904</v>
          </cell>
          <cell r="J293">
            <v>5904</v>
          </cell>
          <cell r="K293">
            <v>5904</v>
          </cell>
          <cell r="L293">
            <v>5727.0936159710982</v>
          </cell>
          <cell r="M293">
            <v>5904</v>
          </cell>
          <cell r="N293">
            <v>5904</v>
          </cell>
          <cell r="O293">
            <v>5904</v>
          </cell>
          <cell r="P293">
            <v>5904</v>
          </cell>
          <cell r="Q293">
            <v>5904</v>
          </cell>
          <cell r="R293">
            <v>5904</v>
          </cell>
          <cell r="S293">
            <v>5904</v>
          </cell>
          <cell r="T293">
            <v>5904</v>
          </cell>
          <cell r="U293">
            <v>5904</v>
          </cell>
          <cell r="V293">
            <v>5904</v>
          </cell>
          <cell r="W293">
            <v>5904</v>
          </cell>
          <cell r="X293">
            <v>5904</v>
          </cell>
          <cell r="Y293">
            <v>5904</v>
          </cell>
          <cell r="Z293">
            <v>5904</v>
          </cell>
          <cell r="AA293">
            <v>122823.0936159711</v>
          </cell>
        </row>
        <row r="294">
          <cell r="B294" t="str">
            <v>2.4.  DESEMBOLSOS  SOBRE O LUCRO     (2.4.1. + 2.4.2)</v>
          </cell>
          <cell r="G294">
            <v>108.99811234029431</v>
          </cell>
          <cell r="H294">
            <v>10286.503589849261</v>
          </cell>
          <cell r="I294">
            <v>11840.851211125262</v>
          </cell>
          <cell r="J294">
            <v>10348.083824422307</v>
          </cell>
          <cell r="K294">
            <v>9381.8108249762918</v>
          </cell>
          <cell r="L294">
            <v>9615.6336897871097</v>
          </cell>
          <cell r="M294">
            <v>10442.268752007232</v>
          </cell>
          <cell r="N294">
            <v>11561.219782004955</v>
          </cell>
          <cell r="O294">
            <v>12666.04672563434</v>
          </cell>
          <cell r="P294">
            <v>13287.50073757125</v>
          </cell>
          <cell r="Q294">
            <v>13193.589855694938</v>
          </cell>
          <cell r="R294">
            <v>14197.247287406179</v>
          </cell>
          <cell r="S294">
            <v>16717.467572374004</v>
          </cell>
          <cell r="T294">
            <v>19246.575460705641</v>
          </cell>
          <cell r="U294">
            <v>22480.336101331501</v>
          </cell>
          <cell r="V294">
            <v>25287.097631874742</v>
          </cell>
          <cell r="W294">
            <v>27934.234274652154</v>
          </cell>
          <cell r="X294">
            <v>28625.218105089185</v>
          </cell>
          <cell r="Y294">
            <v>27561.018500423754</v>
          </cell>
          <cell r="Z294">
            <v>22354.852049825975</v>
          </cell>
          <cell r="AA294">
            <v>317136.55408909637</v>
          </cell>
        </row>
        <row r="295">
          <cell r="B295" t="str">
            <v xml:space="preserve">2.4.1.  Contribuição Social  </v>
          </cell>
          <cell r="G295">
            <v>26.302572688556211</v>
          </cell>
          <cell r="H295">
            <v>2443.7887490543667</v>
          </cell>
          <cell r="I295">
            <v>2932.842717848549</v>
          </cell>
          <cell r="J295">
            <v>2516.4445634963167</v>
          </cell>
          <cell r="K295">
            <v>2280.6208060548583</v>
          </cell>
          <cell r="L295">
            <v>2336.6384702514206</v>
          </cell>
          <cell r="M295">
            <v>2537.2772732138747</v>
          </cell>
          <cell r="N295">
            <v>2808.7502501830195</v>
          </cell>
          <cell r="O295">
            <v>3076.6476910628703</v>
          </cell>
          <cell r="P295">
            <v>3226.6365424415139</v>
          </cell>
          <cell r="Q295">
            <v>3203.9914801684704</v>
          </cell>
          <cell r="R295">
            <v>3447.0599484621043</v>
          </cell>
          <cell r="S295">
            <v>4058.567896333092</v>
          </cell>
          <cell r="T295">
            <v>4671.9273844134877</v>
          </cell>
          <cell r="U295">
            <v>5455.4754185046058</v>
          </cell>
          <cell r="V295">
            <v>6136.2054865150903</v>
          </cell>
          <cell r="W295">
            <v>6777.7840665823396</v>
          </cell>
          <cell r="X295">
            <v>6944.9922679004076</v>
          </cell>
          <cell r="Y295">
            <v>6687.3681213148511</v>
          </cell>
          <cell r="Z295">
            <v>5424.9035272305409</v>
          </cell>
          <cell r="AA295">
            <v>76994.225233720324</v>
          </cell>
        </row>
        <row r="296">
          <cell r="B296" t="str">
            <v xml:space="preserve">2.4.2.  Imposto de Renda  </v>
          </cell>
          <cell r="G296">
            <v>82.695539651738102</v>
          </cell>
          <cell r="H296">
            <v>7842.7148407948944</v>
          </cell>
          <cell r="I296">
            <v>8908.0084932767131</v>
          </cell>
          <cell r="J296">
            <v>7831.6392609259901</v>
          </cell>
          <cell r="K296">
            <v>7101.190018921433</v>
          </cell>
          <cell r="L296">
            <v>7278.9952195356891</v>
          </cell>
          <cell r="M296">
            <v>7904.9914787933585</v>
          </cell>
          <cell r="N296">
            <v>8752.4695318219347</v>
          </cell>
          <cell r="O296">
            <v>9589.3990345714701</v>
          </cell>
          <cell r="P296">
            <v>10060.864195129736</v>
          </cell>
          <cell r="Q296">
            <v>9989.5983755264679</v>
          </cell>
          <cell r="R296">
            <v>10750.187338944075</v>
          </cell>
          <cell r="S296">
            <v>12658.899676040912</v>
          </cell>
          <cell r="T296">
            <v>14574.648076292153</v>
          </cell>
          <cell r="U296">
            <v>17024.860682826897</v>
          </cell>
          <cell r="V296">
            <v>19150.892145359652</v>
          </cell>
          <cell r="W296">
            <v>21156.450208069815</v>
          </cell>
          <cell r="X296">
            <v>21680.225837188776</v>
          </cell>
          <cell r="Y296">
            <v>20873.650379108902</v>
          </cell>
          <cell r="Z296">
            <v>16929.948522595434</v>
          </cell>
          <cell r="AA296">
            <v>240142.32885537602</v>
          </cell>
        </row>
        <row r="297">
          <cell r="B297" t="str">
            <v>3.  SALDO DO CAIXA     (1 - 2)</v>
          </cell>
          <cell r="G297">
            <v>-27125.507478742147</v>
          </cell>
          <cell r="H297">
            <v>-25778.343634612087</v>
          </cell>
          <cell r="I297">
            <v>-12281.875720270036</v>
          </cell>
          <cell r="J297">
            <v>-5176.9637837402552</v>
          </cell>
          <cell r="K297">
            <v>-5858.4442665281967</v>
          </cell>
          <cell r="L297">
            <v>17239.105839386655</v>
          </cell>
          <cell r="M297">
            <v>16007.273988196001</v>
          </cell>
          <cell r="N297">
            <v>17841.536557844811</v>
          </cell>
          <cell r="O297">
            <v>15290.086477093893</v>
          </cell>
          <cell r="P297">
            <v>5614.4657944734208</v>
          </cell>
          <cell r="Q297">
            <v>28454.564170069207</v>
          </cell>
          <cell r="R297">
            <v>28922.183057273098</v>
          </cell>
          <cell r="S297">
            <v>62251.459971653137</v>
          </cell>
          <cell r="T297">
            <v>66994.32509092745</v>
          </cell>
          <cell r="U297">
            <v>66739.307038211191</v>
          </cell>
          <cell r="V297">
            <v>76230.526827914888</v>
          </cell>
          <cell r="W297">
            <v>81009.14254248637</v>
          </cell>
          <cell r="X297">
            <v>71599.893873230219</v>
          </cell>
          <cell r="Y297">
            <v>78350.128301186633</v>
          </cell>
          <cell r="Z297">
            <v>85133.966686353553</v>
          </cell>
          <cell r="AA297">
            <v>641456.83133240882</v>
          </cell>
        </row>
        <row r="298">
          <cell r="B298" t="str">
            <v xml:space="preserve">4. T.I.R. (Taxa Interna de Retorno) Anual do Projeto     </v>
          </cell>
          <cell r="G298">
            <v>0.20714511843103009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157776.52785000001</v>
          </cell>
          <cell r="H303">
            <v>162509.82368550001</v>
          </cell>
          <cell r="I303">
            <v>167385.11839606502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487671.46993156511</v>
          </cell>
        </row>
        <row r="304">
          <cell r="B304" t="str">
            <v>1.1.  RECEITAS     (1.1.1.+ ... + 1.1.4)</v>
          </cell>
          <cell r="G304">
            <v>157776.52785000001</v>
          </cell>
          <cell r="H304">
            <v>162509.82368550001</v>
          </cell>
          <cell r="I304">
            <v>167385.11839606502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487671.46993156511</v>
          </cell>
        </row>
        <row r="305">
          <cell r="B305" t="str">
            <v>1.1.1   Receitas de Pedágio</v>
          </cell>
          <cell r="G305">
            <v>156991.57</v>
          </cell>
          <cell r="H305">
            <v>161701.31710000001</v>
          </cell>
          <cell r="I305">
            <v>166552.35661300001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485245.24371300009</v>
          </cell>
        </row>
        <row r="306">
          <cell r="B306" t="str">
            <v>1.1.2   Outras Receitas Operacionais</v>
          </cell>
          <cell r="G306">
            <v>784.95785000000001</v>
          </cell>
          <cell r="H306">
            <v>808.50658550000014</v>
          </cell>
          <cell r="I306">
            <v>832.76178306500003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2426.2262185650002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86719.851047034215</v>
          </cell>
          <cell r="H309">
            <v>88652.970529923943</v>
          </cell>
          <cell r="I309">
            <v>90644.083597300341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266016.90517425851</v>
          </cell>
        </row>
        <row r="310">
          <cell r="B310" t="str">
            <v>2.1.  OPERACIONAIS     (2.1.1.+ ... + 2.1.8)</v>
          </cell>
          <cell r="G310">
            <v>47024.311413058516</v>
          </cell>
          <cell r="H310">
            <v>47436.240683030417</v>
          </cell>
          <cell r="I310">
            <v>47860.527831101463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142321.07992719044</v>
          </cell>
        </row>
        <row r="311">
          <cell r="B311" t="str">
            <v xml:space="preserve">2.1.1.  Pessoal / Administradores   </v>
          </cell>
          <cell r="G311">
            <v>18214.73</v>
          </cell>
          <cell r="H311">
            <v>18214.73</v>
          </cell>
          <cell r="I311">
            <v>18214.73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54644.19</v>
          </cell>
        </row>
        <row r="312">
          <cell r="B312" t="str">
            <v xml:space="preserve">2.1.2.  Conservação de Rotina  </v>
          </cell>
          <cell r="G312">
            <v>9274.65</v>
          </cell>
          <cell r="H312">
            <v>9274.65</v>
          </cell>
          <cell r="I312">
            <v>9274.65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27823.949999999997</v>
          </cell>
        </row>
        <row r="313">
          <cell r="B313" t="str">
            <v xml:space="preserve">2.1.3.  Consumo   </v>
          </cell>
          <cell r="G313">
            <v>956.76</v>
          </cell>
          <cell r="H313">
            <v>956.76</v>
          </cell>
          <cell r="I313">
            <v>956.76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2870.2799999999997</v>
          </cell>
        </row>
        <row r="314">
          <cell r="B314" t="str">
            <v>2.1.4.  Transportes</v>
          </cell>
          <cell r="G314">
            <v>1492.56</v>
          </cell>
          <cell r="H314">
            <v>1492.56</v>
          </cell>
          <cell r="I314">
            <v>1492.56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4477.68</v>
          </cell>
        </row>
        <row r="315">
          <cell r="B315" t="str">
            <v>2.1.5.  Diversas</v>
          </cell>
          <cell r="G315">
            <v>1741</v>
          </cell>
          <cell r="H315">
            <v>1741</v>
          </cell>
          <cell r="I315">
            <v>1741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5223</v>
          </cell>
        </row>
        <row r="316">
          <cell r="B316" t="str">
            <v>2.1.6.  Tributos s/ Faturamento</v>
          </cell>
          <cell r="G316">
            <v>13647.669659024999</v>
          </cell>
          <cell r="H316">
            <v>14057.09974879575</v>
          </cell>
          <cell r="I316">
            <v>14478.812741259626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42183.582149080379</v>
          </cell>
        </row>
        <row r="317">
          <cell r="B317" t="str">
            <v>2.1.7.  Seguros</v>
          </cell>
          <cell r="G317">
            <v>1037.8076133340453</v>
          </cell>
          <cell r="H317">
            <v>1037.8076133340453</v>
          </cell>
          <cell r="I317">
            <v>1037.8076133340453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3113.4228400021357</v>
          </cell>
        </row>
        <row r="318">
          <cell r="B318" t="str">
            <v xml:space="preserve">2.1.8.  Garantias </v>
          </cell>
          <cell r="G318">
            <v>659.13414069947919</v>
          </cell>
          <cell r="H318">
            <v>661.63332090062318</v>
          </cell>
          <cell r="I318">
            <v>664.20747650780152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1984.9749381079037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4733.2958355000001</v>
          </cell>
          <cell r="H327">
            <v>4875.2947105650001</v>
          </cell>
          <cell r="I327">
            <v>5021.5535518819506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14630.14409794695</v>
          </cell>
        </row>
        <row r="328">
          <cell r="B328" t="str">
            <v>2.3.1.  Valor Variável da Concessão</v>
          </cell>
          <cell r="G328">
            <v>4733.2958355000001</v>
          </cell>
          <cell r="H328">
            <v>4875.2947105650001</v>
          </cell>
          <cell r="I328">
            <v>5021.5535518819506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14630.14409794695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34962.243798475698</v>
          </cell>
          <cell r="H330">
            <v>36341.435136328524</v>
          </cell>
          <cell r="I330">
            <v>37762.002214316926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109065.68114912114</v>
          </cell>
        </row>
        <row r="331">
          <cell r="B331" t="str">
            <v xml:space="preserve">2.4.1.  Contribuição Social  </v>
          </cell>
          <cell r="G331">
            <v>8481.5136481153204</v>
          </cell>
          <cell r="H331">
            <v>8815.8630633523699</v>
          </cell>
          <cell r="I331">
            <v>9160.2429610465279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26457.619672514214</v>
          </cell>
        </row>
        <row r="332">
          <cell r="B332" t="str">
            <v xml:space="preserve">2.4.2.  Imposto de Renda  </v>
          </cell>
          <cell r="G332">
            <v>26480.730150360374</v>
          </cell>
          <cell r="H332">
            <v>27525.572072976152</v>
          </cell>
          <cell r="I332">
            <v>28601.7592532704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82608.061476606934</v>
          </cell>
        </row>
        <row r="333">
          <cell r="B333" t="str">
            <v>3.  SALDO DO CAIXA     (1 - 2)</v>
          </cell>
          <cell r="G333">
            <v>71056.676802965798</v>
          </cell>
          <cell r="H333">
            <v>73856.853155576071</v>
          </cell>
          <cell r="I333">
            <v>76741.034798764682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221654.56475730659</v>
          </cell>
        </row>
        <row r="334">
          <cell r="B334" t="str">
            <v xml:space="preserve">4. T.I.R. (Taxa Interna de Retorno) Anual do Projeto     </v>
          </cell>
          <cell r="G334">
            <v>0.2144305147714714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VÉIO"/>
      <sheetName val="ORIGINAL"/>
      <sheetName val="Equipamentos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F22"/>
      <sheetName val="F23"/>
      <sheetName val="F24"/>
      <sheetName val="F25"/>
      <sheetName val="Comparativo de Mercado "/>
      <sheetName val="Capa Simulador"/>
      <sheetName val="FLUXO + DRE  Original 20 anos"/>
      <sheetName val="Fatores 20 anos"/>
      <sheetName val="Prorrogação Fluxo 25 anos"/>
      <sheetName val="LOTE-01"/>
      <sheetName val="RELATA_VÉIO"/>
      <sheetName val="Comparativo_de_Mercado_"/>
      <sheetName val="Capa_Simulador"/>
      <sheetName val="FLUXO_+_DRE__Original_20_anos"/>
      <sheetName val="Fatores_20_anos"/>
      <sheetName val="Prorrogação_Fluxo_25_anos"/>
      <sheetName val="RELATA_VÉIO1"/>
      <sheetName val="Comparativo_de_Mercado_1"/>
      <sheetName val="Capa_Simulador1"/>
      <sheetName val="FLUXO_+_DRE__Original_20_anos1"/>
      <sheetName val="Fatores_20_anos1"/>
      <sheetName val="Prorrogação_Fluxo_25_anos1"/>
      <sheetName val="RELATA_VÉIO2"/>
      <sheetName val="Comparativo_de_Mercado_2"/>
      <sheetName val="Capa_Simulador2"/>
      <sheetName val="FLUXO_+_DRE__Original_20_anos2"/>
      <sheetName val="Fatores_20_anos2"/>
      <sheetName val="Prorrogação_Fluxo_25_anos2"/>
      <sheetName val="RELATA_VÉIO3"/>
      <sheetName val="Comparativo_de_Mercado_3"/>
      <sheetName val="Capa_Simulador3"/>
      <sheetName val="FLUXO_+_DRE__Original_20_anos3"/>
      <sheetName val="Fatores_20_anos3"/>
      <sheetName val="Prorrogação_Fluxo_25_anos3"/>
      <sheetName val="RELATA_VÉIO4"/>
      <sheetName val="Comparativo_de_Mercado_4"/>
      <sheetName val="Capa_Simulador4"/>
      <sheetName val="FLUXO_+_DRE__Original_20_anos4"/>
      <sheetName val="Fatores_20_anos4"/>
      <sheetName val="Prorrogação_Fluxo_25_anos4"/>
      <sheetName val="RELATA_VÉIO5"/>
      <sheetName val="Comparativo_de_Mercado_5"/>
      <sheetName val="Capa_Simulador5"/>
      <sheetName val="FLUXO_+_DRE__Original_20_anos5"/>
      <sheetName val="Fatores_20_anos5"/>
      <sheetName val="Prorrogação_Fluxo_25_anos5"/>
      <sheetName val="RELATA_VÉIO6"/>
      <sheetName val="Comparativo_de_Mercado_6"/>
      <sheetName val="Capa_Simulador6"/>
      <sheetName val="FLUXO_+_DRE__Original_20_anos6"/>
      <sheetName val="Fatores_20_anos6"/>
      <sheetName val="Prorrogação_Fluxo_25_anos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 t="str">
            <v>ESTUDO DO REEQUILÍBRIO ECONÔMICO-FINANCEIRO</v>
          </cell>
        </row>
        <row r="55">
          <cell r="F55" t="str">
            <v>DA CONCESSIONÁRIA VIAOESTE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25733.44526868036</v>
          </cell>
          <cell r="H67">
            <v>126225.66413471791</v>
          </cell>
          <cell r="I67">
            <v>0.20939254423031073</v>
          </cell>
        </row>
        <row r="68">
          <cell r="B68" t="str">
            <v>FATOR 2</v>
          </cell>
          <cell r="C68" t="str">
            <v>3ª Adequação - Investimentos</v>
          </cell>
          <cell r="G68">
            <v>1778.4553827698655</v>
          </cell>
          <cell r="H68">
            <v>8723.5389385388025</v>
          </cell>
          <cell r="I68">
            <v>0.19430100682593032</v>
          </cell>
        </row>
        <row r="69">
          <cell r="B69" t="str">
            <v>FATOR 3</v>
          </cell>
          <cell r="C69" t="str">
            <v>DIFERENÇA DE RECEITA DA SP-270</v>
          </cell>
          <cell r="G69">
            <v>-2965.2502231429698</v>
          </cell>
          <cell r="H69">
            <v>-14544.911294772615</v>
          </cell>
          <cell r="I69">
            <v>0.19164958126844359</v>
          </cell>
        </row>
        <row r="70">
          <cell r="B70" t="str">
            <v>FATOR 4</v>
          </cell>
          <cell r="C70" t="str">
            <v>DIFERENÇA DE RECEITA DA SP-075 X SP-270</v>
          </cell>
          <cell r="G70">
            <v>-1208.6874455252214</v>
          </cell>
          <cell r="H70">
            <v>-5928.7582346543904</v>
          </cell>
          <cell r="I70">
            <v>0.19260923388099299</v>
          </cell>
        </row>
        <row r="71">
          <cell r="B71" t="str">
            <v>FATOR 5</v>
          </cell>
          <cell r="C71" t="str">
            <v>Alteração de ISS-QN</v>
          </cell>
          <cell r="G71">
            <v>-9731.3297676935636</v>
          </cell>
          <cell r="H71">
            <v>-47733.350510048556</v>
          </cell>
          <cell r="I71">
            <v>0.18785617026087006</v>
          </cell>
        </row>
        <row r="72">
          <cell r="B72" t="str">
            <v>FATOR 6</v>
          </cell>
          <cell r="C72" t="str">
            <v>Majoração da COFINS</v>
          </cell>
          <cell r="G72">
            <v>-4562.4934014118271</v>
          </cell>
          <cell r="H72">
            <v>-22379.582434086136</v>
          </cell>
          <cell r="I72">
            <v>0.19076783767096686</v>
          </cell>
        </row>
        <row r="73">
          <cell r="B73" t="str">
            <v>FATOR 7</v>
          </cell>
          <cell r="C73">
            <v>0</v>
          </cell>
          <cell r="G73">
            <v>5.5798919494794395E-8</v>
          </cell>
          <cell r="H73">
            <v>2.7370045470756614E-7</v>
          </cell>
          <cell r="I73">
            <v>0.19327037557252341</v>
          </cell>
        </row>
        <row r="74">
          <cell r="B74" t="str">
            <v>FATOR 7</v>
          </cell>
          <cell r="C74" t="str">
            <v>DIFERENÇA PELO NÃO INÍCIO DA OPERAÇÃO DAS MARGINAIS - SP 280</v>
          </cell>
          <cell r="G74">
            <v>-19567.903452309554</v>
          </cell>
          <cell r="H74">
            <v>-95982.935172616155</v>
          </cell>
          <cell r="I74">
            <v>0.18293804140810907</v>
          </cell>
        </row>
        <row r="75">
          <cell r="B75" t="str">
            <v>FATOR 8</v>
          </cell>
          <cell r="C75" t="str">
            <v>4ª Adequação - Investimentos</v>
          </cell>
          <cell r="G75">
            <v>26590.71447300016</v>
          </cell>
          <cell r="H75">
            <v>130430.6733562856</v>
          </cell>
          <cell r="I75">
            <v>0.20829608837028563</v>
          </cell>
        </row>
        <row r="76">
          <cell r="B76" t="str">
            <v>FATOR 9</v>
          </cell>
          <cell r="C76" t="str">
            <v>REGIME TARIFÁRIO ESPECIAL DAS MARGINAIS DA SP-280</v>
          </cell>
          <cell r="G76">
            <v>-16534.230355471744</v>
          </cell>
          <cell r="H76">
            <v>-81102.401399626498</v>
          </cell>
          <cell r="I76">
            <v>0.18390646773845529</v>
          </cell>
        </row>
        <row r="77">
          <cell r="B77" t="str">
            <v>FATOR 10</v>
          </cell>
          <cell r="C77" t="str">
            <v>DIFERENÇA DE RECEITA DA SP-075 X SP-270 - 2</v>
          </cell>
          <cell r="G77">
            <v>-633.74691018944065</v>
          </cell>
          <cell r="H77">
            <v>-3108.6053109782379</v>
          </cell>
          <cell r="I77">
            <v>0.19292347618797812</v>
          </cell>
        </row>
        <row r="78">
          <cell r="B78" t="str">
            <v>FATOR 11</v>
          </cell>
          <cell r="C78" t="str">
            <v>DIFERENÇA DE RECEITA PELA POSTERGAÇÃO DA DUPLICAÇÃO</v>
          </cell>
          <cell r="G78">
            <v>-5701.1889491448674</v>
          </cell>
          <cell r="H78">
            <v>-27965.021937392106</v>
          </cell>
          <cell r="I78">
            <v>0.19012072224241236</v>
          </cell>
        </row>
        <row r="79">
          <cell r="B79" t="str">
            <v>FATOR 12</v>
          </cell>
          <cell r="C79" t="str">
            <v>DIFERENÇA DE IGPM 2003 - RECEITA REAL</v>
          </cell>
          <cell r="G79">
            <v>-688.00404272528317</v>
          </cell>
          <cell r="H79">
            <v>-3374.7431140153412</v>
          </cell>
          <cell r="I79">
            <v>0.19289373267658125</v>
          </cell>
        </row>
        <row r="80">
          <cell r="B80" t="str">
            <v>FATOR 14</v>
          </cell>
          <cell r="C80">
            <v>0</v>
          </cell>
          <cell r="G80">
            <v>5.5798919494794395E-8</v>
          </cell>
          <cell r="H80">
            <v>2.7370045470756614E-7</v>
          </cell>
          <cell r="I80">
            <v>0.19327037557252341</v>
          </cell>
        </row>
        <row r="81">
          <cell r="B81" t="str">
            <v>FATOR 13</v>
          </cell>
          <cell r="C81" t="str">
            <v>5ª Adequação - Investimentos</v>
          </cell>
          <cell r="G81">
            <v>-2176.5888463964843</v>
          </cell>
          <cell r="H81">
            <v>-10676.431772584985</v>
          </cell>
          <cell r="I81">
            <v>0.19208059764202703</v>
          </cell>
        </row>
        <row r="82">
          <cell r="B82" t="str">
            <v>TOTAL GERAL</v>
          </cell>
          <cell r="G82">
            <v>-9666.8082694489713</v>
          </cell>
          <cell r="H82">
            <v>-47416.864750685309</v>
          </cell>
          <cell r="I82">
            <v>0.18645436637078908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25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0.19327037557252341</v>
          </cell>
        </row>
        <row r="98">
          <cell r="B98" t="str">
            <v>TIR Resultante dos Desequilibrio no Contrato Original (ao ano)</v>
          </cell>
          <cell r="J98">
            <v>0.18645436637078908</v>
          </cell>
        </row>
        <row r="100">
          <cell r="B100" t="str">
            <v>Diferença entre a TIR Original x TIR Desequilibrios</v>
          </cell>
          <cell r="J100">
            <v>-6.8160092017343354E-3</v>
          </cell>
        </row>
        <row r="102">
          <cell r="B102" t="str">
            <v>TIR Resultante das Alternativas Utilizadas para o Reequilibrio (ao ano)</v>
          </cell>
          <cell r="J102">
            <v>0.19360997399325544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5.5798919494794395E-8</v>
          </cell>
          <cell r="G136">
            <v>0.19327037557252341</v>
          </cell>
          <cell r="H136">
            <v>-146068.54176000002</v>
          </cell>
          <cell r="I136">
            <v>-163024.19148499999</v>
          </cell>
          <cell r="J136">
            <v>-95881.515604999979</v>
          </cell>
          <cell r="K136">
            <v>39032.087509999998</v>
          </cell>
          <cell r="L136">
            <v>106526.57626999999</v>
          </cell>
          <cell r="M136">
            <v>106644.66430999996</v>
          </cell>
          <cell r="N136">
            <v>109145.42567499998</v>
          </cell>
          <cell r="O136">
            <v>104084.74404999999</v>
          </cell>
          <cell r="P136">
            <v>100262.04817999998</v>
          </cell>
          <cell r="Q136">
            <v>123874.85308500002</v>
          </cell>
          <cell r="R136">
            <v>101005.17119000001</v>
          </cell>
          <cell r="S136">
            <v>136260.60897500001</v>
          </cell>
          <cell r="T136">
            <v>119240.515145</v>
          </cell>
          <cell r="U136">
            <v>131747.38472</v>
          </cell>
          <cell r="V136">
            <v>121928.21519000002</v>
          </cell>
          <cell r="W136">
            <v>146150.786555</v>
          </cell>
          <cell r="X136">
            <v>152240.71505</v>
          </cell>
          <cell r="Y136">
            <v>147233.66691</v>
          </cell>
          <cell r="Z136">
            <v>147030.22589999999</v>
          </cell>
          <cell r="AA136">
            <v>155787.40448999999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72706.0625</v>
          </cell>
          <cell r="I139">
            <v>36766.289130000005</v>
          </cell>
          <cell r="J139">
            <v>-72807.668019999997</v>
          </cell>
          <cell r="K139">
            <v>-35306.57321000001</v>
          </cell>
          <cell r="L139">
            <v>-15478.82735</v>
          </cell>
          <cell r="M139">
            <v>4733.0540700000001</v>
          </cell>
          <cell r="N139">
            <v>8654.1</v>
          </cell>
          <cell r="O139">
            <v>7082.4160000000002</v>
          </cell>
          <cell r="P139">
            <v>1303.58214</v>
          </cell>
          <cell r="Q139">
            <v>-550.23214000000007</v>
          </cell>
          <cell r="R139">
            <v>3342.2550699999993</v>
          </cell>
          <cell r="S139">
            <v>-1860.079</v>
          </cell>
          <cell r="T139">
            <v>-3990.4539299999997</v>
          </cell>
          <cell r="U139">
            <v>-210.99</v>
          </cell>
          <cell r="V139">
            <v>242.26499999999999</v>
          </cell>
          <cell r="W139">
            <v>-4132.1959299999999</v>
          </cell>
          <cell r="X139">
            <v>-225.64999999999998</v>
          </cell>
          <cell r="Y139">
            <v>-220.08399999999995</v>
          </cell>
          <cell r="Z139">
            <v>1199.1624999999999</v>
          </cell>
          <cell r="AA139">
            <v>-1069.9375</v>
          </cell>
        </row>
        <row r="140">
          <cell r="B140" t="str">
            <v>Somatoria com Projeto Original</v>
          </cell>
          <cell r="F140">
            <v>25733.44526868036</v>
          </cell>
          <cell r="G140">
            <v>0.20939254423031073</v>
          </cell>
          <cell r="H140">
            <v>-73362.479260000022</v>
          </cell>
          <cell r="I140">
            <v>-126257.90235499998</v>
          </cell>
          <cell r="J140">
            <v>-168689.18362499998</v>
          </cell>
          <cell r="K140">
            <v>3725.514299999988</v>
          </cell>
          <cell r="L140">
            <v>91047.748919999984</v>
          </cell>
          <cell r="M140">
            <v>111377.71837999996</v>
          </cell>
          <cell r="N140">
            <v>117799.52567499998</v>
          </cell>
          <cell r="O140">
            <v>111167.16004999999</v>
          </cell>
          <cell r="P140">
            <v>101565.63031999998</v>
          </cell>
          <cell r="Q140">
            <v>123324.62094500003</v>
          </cell>
          <cell r="R140">
            <v>104347.42626000001</v>
          </cell>
          <cell r="S140">
            <v>134400.52997500001</v>
          </cell>
          <cell r="T140">
            <v>115250.06121499999</v>
          </cell>
          <cell r="U140">
            <v>131536.39472000001</v>
          </cell>
          <cell r="V140">
            <v>122170.48019000002</v>
          </cell>
          <cell r="W140">
            <v>142018.59062500001</v>
          </cell>
          <cell r="X140">
            <v>152015.06505</v>
          </cell>
          <cell r="Y140">
            <v>147013.58291</v>
          </cell>
          <cell r="Z140">
            <v>148229.3884</v>
          </cell>
          <cell r="AA140">
            <v>154717.46698999999</v>
          </cell>
        </row>
        <row r="141">
          <cell r="B141" t="str">
            <v>3ª Adequação - Investimentos</v>
          </cell>
        </row>
        <row r="142">
          <cell r="B142" t="str">
            <v>Fluxo de Caixa do Fator</v>
          </cell>
          <cell r="H142">
            <v>-231.29576864375031</v>
          </cell>
          <cell r="I142">
            <v>6080.3526833195565</v>
          </cell>
          <cell r="J142">
            <v>79686.847775654853</v>
          </cell>
          <cell r="K142">
            <v>-15606.036056441877</v>
          </cell>
          <cell r="L142">
            <v>-30741.278609232471</v>
          </cell>
          <cell r="M142">
            <v>-52950.702785041802</v>
          </cell>
          <cell r="N142">
            <v>-33805.394018680745</v>
          </cell>
          <cell r="O142">
            <v>-16188.901003732462</v>
          </cell>
          <cell r="P142">
            <v>10896.143145544609</v>
          </cell>
          <cell r="Q142">
            <v>-12431.627418080854</v>
          </cell>
          <cell r="R142">
            <v>-4020.8364311166497</v>
          </cell>
          <cell r="S142">
            <v>474.44344726845111</v>
          </cell>
          <cell r="T142">
            <v>5122.0182893240344</v>
          </cell>
          <cell r="U142">
            <v>13787.710893231633</v>
          </cell>
          <cell r="V142">
            <v>21918.596014579231</v>
          </cell>
          <cell r="W142">
            <v>1373.8504236792323</v>
          </cell>
          <cell r="X142">
            <v>2483.5654556363729</v>
          </cell>
          <cell r="Y142">
            <v>-3786.8134761664833</v>
          </cell>
          <cell r="Z142">
            <v>2838.2716307297687</v>
          </cell>
          <cell r="AA142">
            <v>11991.674966036016</v>
          </cell>
        </row>
        <row r="143">
          <cell r="B143" t="str">
            <v>Somatoria com Projeto Original</v>
          </cell>
          <cell r="F143">
            <v>1778.4553827698655</v>
          </cell>
          <cell r="G143">
            <v>0.19430100682593032</v>
          </cell>
          <cell r="H143">
            <v>-146299.83752864378</v>
          </cell>
          <cell r="I143">
            <v>-156943.83880168042</v>
          </cell>
          <cell r="J143">
            <v>-16194.667829345126</v>
          </cell>
          <cell r="K143">
            <v>23426.051453558121</v>
          </cell>
          <cell r="L143">
            <v>75785.297660767523</v>
          </cell>
          <cell r="M143">
            <v>53693.961524958162</v>
          </cell>
          <cell r="N143">
            <v>75340.031656319232</v>
          </cell>
          <cell r="O143">
            <v>87895.843046267531</v>
          </cell>
          <cell r="P143">
            <v>111158.1913255446</v>
          </cell>
          <cell r="Q143">
            <v>111443.22566691917</v>
          </cell>
          <cell r="R143">
            <v>96984.334758883357</v>
          </cell>
          <cell r="S143">
            <v>136735.05242226846</v>
          </cell>
          <cell r="T143">
            <v>124362.53343432402</v>
          </cell>
          <cell r="U143">
            <v>145535.09561323165</v>
          </cell>
          <cell r="V143">
            <v>143846.81120457925</v>
          </cell>
          <cell r="W143">
            <v>147524.63697867922</v>
          </cell>
          <cell r="X143">
            <v>154724.28050563636</v>
          </cell>
          <cell r="Y143">
            <v>143446.85343383352</v>
          </cell>
          <cell r="Z143">
            <v>149868.49753072977</v>
          </cell>
          <cell r="AA143">
            <v>167779.07945603601</v>
          </cell>
        </row>
        <row r="144">
          <cell r="B144" t="str">
            <v>DIFERENÇA DE RECEITA DA SP-270</v>
          </cell>
        </row>
        <row r="145">
          <cell r="B145" t="str">
            <v>Fluxo de Caixa do Fator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-3263.1747</v>
          </cell>
          <cell r="M145">
            <v>-3026.3967000000002</v>
          </cell>
          <cell r="N145">
            <v>-1957.1570999999999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B146" t="str">
            <v>Somatoria com Projeto Original</v>
          </cell>
          <cell r="F146">
            <v>-2965.2502231429698</v>
          </cell>
          <cell r="G146">
            <v>0.19164958126844359</v>
          </cell>
          <cell r="H146">
            <v>-146068.54176000002</v>
          </cell>
          <cell r="I146">
            <v>-163024.19148499999</v>
          </cell>
          <cell r="J146">
            <v>-95881.515604999979</v>
          </cell>
          <cell r="K146">
            <v>39032.087509999998</v>
          </cell>
          <cell r="L146">
            <v>103263.40156999999</v>
          </cell>
          <cell r="M146">
            <v>103618.26760999997</v>
          </cell>
          <cell r="N146">
            <v>107188.26857499998</v>
          </cell>
          <cell r="O146">
            <v>104084.74404999999</v>
          </cell>
          <cell r="P146">
            <v>100262.04817999998</v>
          </cell>
          <cell r="Q146">
            <v>123874.85308500002</v>
          </cell>
          <cell r="R146">
            <v>101005.17119000001</v>
          </cell>
          <cell r="S146">
            <v>136260.60897500001</v>
          </cell>
          <cell r="T146">
            <v>119240.515145</v>
          </cell>
          <cell r="U146">
            <v>131747.38472</v>
          </cell>
          <cell r="V146">
            <v>121928.21519000002</v>
          </cell>
          <cell r="W146">
            <v>146150.786555</v>
          </cell>
          <cell r="X146">
            <v>152240.71505</v>
          </cell>
          <cell r="Y146">
            <v>147233.66691</v>
          </cell>
          <cell r="Z146">
            <v>147030.22589999999</v>
          </cell>
          <cell r="AA146">
            <v>155787.40448999999</v>
          </cell>
        </row>
        <row r="147">
          <cell r="B147" t="str">
            <v>DIFERENÇA DE RECEITA DA SP-075 X SP-270</v>
          </cell>
        </row>
        <row r="148">
          <cell r="B148" t="str">
            <v>Fluxo de Caixa do Fator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-2924.2083000000002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B149" t="str">
            <v>Somatoria com Projeto Original</v>
          </cell>
          <cell r="F149">
            <v>-1208.6874455252214</v>
          </cell>
          <cell r="G149">
            <v>0.19260923388099299</v>
          </cell>
          <cell r="H149">
            <v>-146068.54176000002</v>
          </cell>
          <cell r="I149">
            <v>-163024.19148499999</v>
          </cell>
          <cell r="J149">
            <v>-95881.515604999979</v>
          </cell>
          <cell r="K149">
            <v>39032.087509999998</v>
          </cell>
          <cell r="L149">
            <v>103602.36796999999</v>
          </cell>
          <cell r="M149">
            <v>106644.66430999996</v>
          </cell>
          <cell r="N149">
            <v>109145.42567499998</v>
          </cell>
          <cell r="O149">
            <v>104084.74404999999</v>
          </cell>
          <cell r="P149">
            <v>100262.04817999998</v>
          </cell>
          <cell r="Q149">
            <v>123874.85308500002</v>
          </cell>
          <cell r="R149">
            <v>101005.17119000001</v>
          </cell>
          <cell r="S149">
            <v>136260.60897500001</v>
          </cell>
          <cell r="T149">
            <v>119240.515145</v>
          </cell>
          <cell r="U149">
            <v>131747.38472</v>
          </cell>
          <cell r="V149">
            <v>121928.21519000002</v>
          </cell>
          <cell r="W149">
            <v>146150.786555</v>
          </cell>
          <cell r="X149">
            <v>152240.71505</v>
          </cell>
          <cell r="Y149">
            <v>147233.66691</v>
          </cell>
          <cell r="Z149">
            <v>147030.22589999999</v>
          </cell>
          <cell r="AA149">
            <v>155787.40448999999</v>
          </cell>
        </row>
        <row r="150">
          <cell r="B150" t="str">
            <v>Alteração de ISS-QN</v>
          </cell>
        </row>
        <row r="151">
          <cell r="B151" t="str">
            <v>Fluxo de Caixa do Fator</v>
          </cell>
          <cell r="H151">
            <v>996.31679999999994</v>
          </cell>
          <cell r="I151">
            <v>1107.8671100000001</v>
          </cell>
          <cell r="J151">
            <v>-201.56212999999997</v>
          </cell>
          <cell r="K151">
            <v>-4179.3863000000001</v>
          </cell>
          <cell r="L151">
            <v>-1386.1228000000001</v>
          </cell>
          <cell r="M151">
            <v>-670.15409999999997</v>
          </cell>
          <cell r="N151">
            <v>-4691.1523999999999</v>
          </cell>
          <cell r="O151">
            <v>-4846.1435000000001</v>
          </cell>
          <cell r="P151">
            <v>-4939.9903999999997</v>
          </cell>
          <cell r="Q151">
            <v>-5035.7467999999999</v>
          </cell>
          <cell r="R151">
            <v>-5118.6391999999996</v>
          </cell>
          <cell r="S151">
            <v>-5202.8179999999993</v>
          </cell>
          <cell r="T151">
            <v>-5288.4640999999992</v>
          </cell>
          <cell r="U151">
            <v>-5375.4971000000005</v>
          </cell>
          <cell r="V151">
            <v>-5463.9571999999998</v>
          </cell>
          <cell r="W151">
            <v>-5553.8444</v>
          </cell>
          <cell r="X151">
            <v>-5645.219000000001</v>
          </cell>
          <cell r="Y151">
            <v>-5738.1412999999993</v>
          </cell>
          <cell r="Z151">
            <v>-5832.5509999999995</v>
          </cell>
          <cell r="AA151">
            <v>-5928.5686999999998</v>
          </cell>
        </row>
        <row r="152">
          <cell r="B152" t="str">
            <v>Somatoria com Projeto Original</v>
          </cell>
          <cell r="F152">
            <v>-9731.3297676935636</v>
          </cell>
          <cell r="G152">
            <v>0.18785617026087006</v>
          </cell>
          <cell r="H152">
            <v>-145072.22496000002</v>
          </cell>
          <cell r="I152">
            <v>-161916.324375</v>
          </cell>
          <cell r="J152">
            <v>-96083.077734999984</v>
          </cell>
          <cell r="K152">
            <v>34852.701209999999</v>
          </cell>
          <cell r="L152">
            <v>105140.45346999999</v>
          </cell>
          <cell r="M152">
            <v>105974.51020999996</v>
          </cell>
          <cell r="N152">
            <v>104454.27327499997</v>
          </cell>
          <cell r="O152">
            <v>99238.600549999988</v>
          </cell>
          <cell r="P152">
            <v>95322.057779999988</v>
          </cell>
          <cell r="Q152">
            <v>118839.10628500003</v>
          </cell>
          <cell r="R152">
            <v>95886.531990000003</v>
          </cell>
          <cell r="S152">
            <v>131057.79097500001</v>
          </cell>
          <cell r="T152">
            <v>113952.051045</v>
          </cell>
          <cell r="U152">
            <v>126371.88761999999</v>
          </cell>
          <cell r="V152">
            <v>116464.25799000001</v>
          </cell>
          <cell r="W152">
            <v>140596.942155</v>
          </cell>
          <cell r="X152">
            <v>146595.49604999999</v>
          </cell>
          <cell r="Y152">
            <v>141495.52561000001</v>
          </cell>
          <cell r="Z152">
            <v>141197.67489999998</v>
          </cell>
          <cell r="AA152">
            <v>149858.83578999998</v>
          </cell>
        </row>
        <row r="153">
          <cell r="B153" t="str">
            <v>Majoração da COFINS</v>
          </cell>
        </row>
        <row r="154">
          <cell r="B154" t="str">
            <v>Fluxo de Caixa do Fator</v>
          </cell>
          <cell r="H154">
            <v>-79.242033333333893</v>
          </cell>
          <cell r="I154">
            <v>-603.75040000000001</v>
          </cell>
          <cell r="J154">
            <v>-916.94190000000003</v>
          </cell>
          <cell r="K154">
            <v>-1323.0825</v>
          </cell>
          <cell r="L154">
            <v>-389.28786666666667</v>
          </cell>
          <cell r="M154">
            <v>-150.604833333333</v>
          </cell>
          <cell r="N154">
            <v>-1490.9107999999999</v>
          </cell>
          <cell r="O154">
            <v>-1542.5477000000001</v>
          </cell>
          <cell r="P154">
            <v>-1573.8032000000001</v>
          </cell>
          <cell r="Q154">
            <v>-1605.6952000000001</v>
          </cell>
          <cell r="R154">
            <v>-1633.2992000000002</v>
          </cell>
          <cell r="S154">
            <v>-1661.3319999999999</v>
          </cell>
          <cell r="T154">
            <v>-1689.8539000000001</v>
          </cell>
          <cell r="U154">
            <v>-1718.8380999999999</v>
          </cell>
          <cell r="V154">
            <v>-1748.2980000000002</v>
          </cell>
          <cell r="W154">
            <v>-1778.2336</v>
          </cell>
          <cell r="X154">
            <v>-1808.665</v>
          </cell>
          <cell r="Y154">
            <v>-1839.6123</v>
          </cell>
          <cell r="Z154">
            <v>-1871.0554</v>
          </cell>
          <cell r="AA154">
            <v>-1903.0345</v>
          </cell>
        </row>
        <row r="155">
          <cell r="B155" t="str">
            <v>Somatoria com Projeto Original</v>
          </cell>
          <cell r="F155">
            <v>-4562.4934014118271</v>
          </cell>
          <cell r="G155">
            <v>0.19076783767096686</v>
          </cell>
          <cell r="H155">
            <v>-146147.78379333336</v>
          </cell>
          <cell r="I155">
            <v>-163627.94188499998</v>
          </cell>
          <cell r="J155">
            <v>-96798.457504999984</v>
          </cell>
          <cell r="K155">
            <v>37709.005010000001</v>
          </cell>
          <cell r="L155">
            <v>106137.28840333332</v>
          </cell>
          <cell r="M155">
            <v>106494.05947666663</v>
          </cell>
          <cell r="N155">
            <v>107654.51487499998</v>
          </cell>
          <cell r="O155">
            <v>102542.19635</v>
          </cell>
          <cell r="P155">
            <v>98688.244979999989</v>
          </cell>
          <cell r="Q155">
            <v>122269.15788500002</v>
          </cell>
          <cell r="R155">
            <v>99371.871990000014</v>
          </cell>
          <cell r="S155">
            <v>134599.27697500002</v>
          </cell>
          <cell r="T155">
            <v>117550.661245</v>
          </cell>
          <cell r="U155">
            <v>130028.54662000001</v>
          </cell>
          <cell r="V155">
            <v>120179.91719000002</v>
          </cell>
          <cell r="W155">
            <v>144372.55295499999</v>
          </cell>
          <cell r="X155">
            <v>150432.05004999999</v>
          </cell>
          <cell r="Y155">
            <v>145394.05460999999</v>
          </cell>
          <cell r="Z155">
            <v>145159.17049999998</v>
          </cell>
          <cell r="AA155">
            <v>153884.36998999998</v>
          </cell>
        </row>
        <row r="156">
          <cell r="B156">
            <v>0</v>
          </cell>
        </row>
        <row r="157">
          <cell r="B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</row>
        <row r="158">
          <cell r="B158">
            <v>0</v>
          </cell>
          <cell r="F158">
            <v>5.5798919494794395E-8</v>
          </cell>
          <cell r="G158">
            <v>0.19327037557252341</v>
          </cell>
          <cell r="H158">
            <v>-146068.54176000002</v>
          </cell>
          <cell r="I158">
            <v>-163024.19148499999</v>
          </cell>
          <cell r="J158">
            <v>-95881.515604999979</v>
          </cell>
          <cell r="K158">
            <v>39032.087509999998</v>
          </cell>
          <cell r="L158">
            <v>106526.57626999999</v>
          </cell>
          <cell r="M158">
            <v>106644.66430999996</v>
          </cell>
          <cell r="N158">
            <v>109145.42567499998</v>
          </cell>
          <cell r="O158">
            <v>104084.74404999999</v>
          </cell>
          <cell r="P158">
            <v>100262.04817999998</v>
          </cell>
          <cell r="Q158">
            <v>123874.85308500002</v>
          </cell>
          <cell r="R158">
            <v>101005.17119000001</v>
          </cell>
          <cell r="S158">
            <v>136260.60897500001</v>
          </cell>
          <cell r="T158">
            <v>119240.515145</v>
          </cell>
          <cell r="U158">
            <v>131747.38472</v>
          </cell>
          <cell r="V158">
            <v>121928.21519000002</v>
          </cell>
          <cell r="W158">
            <v>146150.786555</v>
          </cell>
          <cell r="X158">
            <v>152240.71505</v>
          </cell>
          <cell r="Y158">
            <v>147233.66691</v>
          </cell>
          <cell r="Z158">
            <v>147030.22589999999</v>
          </cell>
          <cell r="AA158">
            <v>155787.40448999999</v>
          </cell>
        </row>
        <row r="159">
          <cell r="B159" t="str">
            <v>DIFERENÇA PELO NÃO INÍCIO DA OPERAÇÃO DAS MARGINAIS - SP 280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-33247.643830000001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</row>
        <row r="161">
          <cell r="B161" t="str">
            <v>Somatoria com Projeto Original</v>
          </cell>
          <cell r="F161">
            <v>-19567.903452309554</v>
          </cell>
          <cell r="G161">
            <v>0.18293804140810907</v>
          </cell>
          <cell r="H161">
            <v>-146068.54176000002</v>
          </cell>
          <cell r="I161">
            <v>-163024.19148499999</v>
          </cell>
          <cell r="J161">
            <v>-129129.15943499998</v>
          </cell>
          <cell r="K161">
            <v>39032.087509999998</v>
          </cell>
          <cell r="L161">
            <v>106526.57626999999</v>
          </cell>
          <cell r="M161">
            <v>106644.66430999996</v>
          </cell>
          <cell r="N161">
            <v>109145.42567499998</v>
          </cell>
          <cell r="O161">
            <v>104084.74404999999</v>
          </cell>
          <cell r="P161">
            <v>100262.04817999998</v>
          </cell>
          <cell r="Q161">
            <v>123874.85308500002</v>
          </cell>
          <cell r="R161">
            <v>101005.17119000001</v>
          </cell>
          <cell r="S161">
            <v>136260.60897500001</v>
          </cell>
          <cell r="T161">
            <v>119240.515145</v>
          </cell>
          <cell r="U161">
            <v>131747.38472</v>
          </cell>
          <cell r="V161">
            <v>121928.21519000002</v>
          </cell>
          <cell r="W161">
            <v>146150.786555</v>
          </cell>
          <cell r="X161">
            <v>152240.71505</v>
          </cell>
          <cell r="Y161">
            <v>147233.66691</v>
          </cell>
          <cell r="Z161">
            <v>147030.22589999999</v>
          </cell>
          <cell r="AA161">
            <v>155787.40448999999</v>
          </cell>
        </row>
        <row r="162">
          <cell r="B162" t="str">
            <v>4ª Adequação - Investimentos</v>
          </cell>
        </row>
        <row r="163">
          <cell r="B163" t="str">
            <v>Fluxo de Caixa do Fator</v>
          </cell>
          <cell r="H163">
            <v>-511.10808647978018</v>
          </cell>
          <cell r="I163">
            <v>-167.77705492051876</v>
          </cell>
          <cell r="J163">
            <v>618.97384530058571</v>
          </cell>
          <cell r="K163">
            <v>2161.2874772078139</v>
          </cell>
          <cell r="L163">
            <v>27667.025176100331</v>
          </cell>
          <cell r="M163">
            <v>31712.880688786256</v>
          </cell>
          <cell r="N163">
            <v>19111.911574356753</v>
          </cell>
          <cell r="O163">
            <v>8427.3983512601189</v>
          </cell>
          <cell r="P163">
            <v>-10824.669053098758</v>
          </cell>
          <cell r="Q163">
            <v>2109.6555196277504</v>
          </cell>
          <cell r="R163">
            <v>17978.916899197615</v>
          </cell>
          <cell r="S163">
            <v>1263.9623038715072</v>
          </cell>
          <cell r="T163">
            <v>-4660.3257340271903</v>
          </cell>
          <cell r="U163">
            <v>-9566.8373873293458</v>
          </cell>
          <cell r="V163">
            <v>-23204.735786401103</v>
          </cell>
          <cell r="W163">
            <v>-33197.511816020931</v>
          </cell>
          <cell r="X163">
            <v>-9470.5231093187831</v>
          </cell>
          <cell r="Y163">
            <v>9107.4668117632591</v>
          </cell>
          <cell r="Z163">
            <v>-901.71930928458914</v>
          </cell>
          <cell r="AA163">
            <v>-6549.9477161736322</v>
          </cell>
        </row>
        <row r="164">
          <cell r="B164" t="str">
            <v>Somatoria com Projeto Original</v>
          </cell>
          <cell r="F164">
            <v>26590.71447300016</v>
          </cell>
          <cell r="G164">
            <v>0.20829608837028563</v>
          </cell>
          <cell r="H164">
            <v>-146579.64984647979</v>
          </cell>
          <cell r="I164">
            <v>-163191.96853992052</v>
          </cell>
          <cell r="J164">
            <v>-95262.541759699394</v>
          </cell>
          <cell r="K164">
            <v>41193.374987207812</v>
          </cell>
          <cell r="L164">
            <v>134193.60144610034</v>
          </cell>
          <cell r="M164">
            <v>138357.54499878621</v>
          </cell>
          <cell r="N164">
            <v>128257.33724935673</v>
          </cell>
          <cell r="O164">
            <v>112512.14240126012</v>
          </cell>
          <cell r="P164">
            <v>89437.379126901229</v>
          </cell>
          <cell r="Q164">
            <v>125984.50860462777</v>
          </cell>
          <cell r="R164">
            <v>118984.08808919763</v>
          </cell>
          <cell r="S164">
            <v>137524.5712788715</v>
          </cell>
          <cell r="T164">
            <v>114580.1894109728</v>
          </cell>
          <cell r="U164">
            <v>122180.54733267066</v>
          </cell>
          <cell r="V164">
            <v>98723.479403598918</v>
          </cell>
          <cell r="W164">
            <v>112953.27473897906</v>
          </cell>
          <cell r="X164">
            <v>142770.19194068122</v>
          </cell>
          <cell r="Y164">
            <v>156341.13372176327</v>
          </cell>
          <cell r="Z164">
            <v>146128.50659071541</v>
          </cell>
          <cell r="AA164">
            <v>149237.45677382636</v>
          </cell>
        </row>
        <row r="165">
          <cell r="B165" t="str">
            <v>REGIME TARIFÁRIO ESPECIAL DAS MARGINAIS DA SP-280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-8178.6143751711525</v>
          </cell>
          <cell r="O166">
            <v>-8798.3715978230102</v>
          </cell>
          <cell r="P166">
            <v>-9383.6817083732221</v>
          </cell>
          <cell r="Q166">
            <v>-9929.9919448196088</v>
          </cell>
          <cell r="R166">
            <v>-10432.449537227483</v>
          </cell>
          <cell r="S166">
            <v>-10745.423023344309</v>
          </cell>
          <cell r="T166">
            <v>-11067.785714044638</v>
          </cell>
          <cell r="U166">
            <v>-11399.819285465977</v>
          </cell>
          <cell r="V166">
            <v>-11741.813864029955</v>
          </cell>
          <cell r="W166">
            <v>-12094.068279950852</v>
          </cell>
          <cell r="X166">
            <v>-12456.890328349382</v>
          </cell>
          <cell r="Y166">
            <v>-12830.597038199863</v>
          </cell>
          <cell r="Z166">
            <v>-13215.514949345858</v>
          </cell>
          <cell r="AA166">
            <v>-13611.980397826233</v>
          </cell>
        </row>
        <row r="167">
          <cell r="B167" t="str">
            <v>Somatoria com Projeto Original</v>
          </cell>
          <cell r="F167">
            <v>-16534.230355471744</v>
          </cell>
          <cell r="G167">
            <v>0.18390646773845529</v>
          </cell>
          <cell r="H167">
            <v>-146068.54176000002</v>
          </cell>
          <cell r="I167">
            <v>-163024.19148499999</v>
          </cell>
          <cell r="J167">
            <v>-95881.515604999979</v>
          </cell>
          <cell r="K167">
            <v>39032.087509999998</v>
          </cell>
          <cell r="L167">
            <v>106526.57626999999</v>
          </cell>
          <cell r="M167">
            <v>106644.66430999996</v>
          </cell>
          <cell r="N167">
            <v>100966.81129982883</v>
          </cell>
          <cell r="O167">
            <v>95286.372452176991</v>
          </cell>
          <cell r="P167">
            <v>90878.366471626767</v>
          </cell>
          <cell r="Q167">
            <v>113944.86114018041</v>
          </cell>
          <cell r="R167">
            <v>90572.721652772525</v>
          </cell>
          <cell r="S167">
            <v>125515.1859516557</v>
          </cell>
          <cell r="T167">
            <v>108172.72943095535</v>
          </cell>
          <cell r="U167">
            <v>120347.56543453403</v>
          </cell>
          <cell r="V167">
            <v>110186.40132597006</v>
          </cell>
          <cell r="W167">
            <v>134056.71827504915</v>
          </cell>
          <cell r="X167">
            <v>139783.82472165063</v>
          </cell>
          <cell r="Y167">
            <v>134403.06987180014</v>
          </cell>
          <cell r="Z167">
            <v>133814.71095065415</v>
          </cell>
          <cell r="AA167">
            <v>142175.42409217375</v>
          </cell>
        </row>
        <row r="168">
          <cell r="B168" t="str">
            <v>DIFERENÇA DE RECEITA DA SP-075 X SP-270 - 2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-769.67909080799984</v>
          </cell>
          <cell r="M169">
            <v>-911.13464840099959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-633.74691018944065</v>
          </cell>
          <cell r="G170">
            <v>0.19292347618797812</v>
          </cell>
          <cell r="H170">
            <v>-146068.54176000002</v>
          </cell>
          <cell r="I170">
            <v>-163024.19148499999</v>
          </cell>
          <cell r="J170">
            <v>-95881.515604999979</v>
          </cell>
          <cell r="K170">
            <v>39032.087509999998</v>
          </cell>
          <cell r="L170">
            <v>105756.89717919199</v>
          </cell>
          <cell r="M170">
            <v>105733.52966159896</v>
          </cell>
          <cell r="N170">
            <v>109145.42567499998</v>
          </cell>
          <cell r="O170">
            <v>104084.74404999999</v>
          </cell>
          <cell r="P170">
            <v>100262.04817999998</v>
          </cell>
          <cell r="Q170">
            <v>123874.85308500002</v>
          </cell>
          <cell r="R170">
            <v>101005.17119000001</v>
          </cell>
          <cell r="S170">
            <v>136260.60897500001</v>
          </cell>
          <cell r="T170">
            <v>119240.515145</v>
          </cell>
          <cell r="U170">
            <v>131747.38472</v>
          </cell>
          <cell r="V170">
            <v>121928.21519000002</v>
          </cell>
          <cell r="W170">
            <v>146150.786555</v>
          </cell>
          <cell r="X170">
            <v>152240.71505</v>
          </cell>
          <cell r="Y170">
            <v>147233.66691</v>
          </cell>
          <cell r="Z170">
            <v>147030.22589999999</v>
          </cell>
          <cell r="AA170">
            <v>155787.40448999999</v>
          </cell>
        </row>
        <row r="171">
          <cell r="B171" t="str">
            <v>DIFERENÇA DE RECEITA PELA POSTERGAÇÃO DA DUPLICAÇÃO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-304.63454957400012</v>
          </cell>
          <cell r="M172">
            <v>-624.8313331979997</v>
          </cell>
          <cell r="N172">
            <v>-1738.5499235070001</v>
          </cell>
          <cell r="O172">
            <v>-3698.5593759149997</v>
          </cell>
          <cell r="P172">
            <v>-3802.0952919750002</v>
          </cell>
          <cell r="Q172">
            <v>-3908.560388673</v>
          </cell>
          <cell r="R172">
            <v>-3978.9340067759999</v>
          </cell>
          <cell r="S172">
            <v>-4050.607299321</v>
          </cell>
          <cell r="T172">
            <v>-4123.5963672119997</v>
          </cell>
          <cell r="U172">
            <v>-4197.9228756359998</v>
          </cell>
          <cell r="V172">
            <v>-4273.6293262440004</v>
          </cell>
          <cell r="W172">
            <v>-4350.6999732989998</v>
          </cell>
          <cell r="X172">
            <v>-2583.7020314122501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 t="str">
            <v>Somatoria com Projeto Original</v>
          </cell>
          <cell r="F173">
            <v>-5701.1889491448674</v>
          </cell>
          <cell r="G173">
            <v>0.19012072224241236</v>
          </cell>
          <cell r="H173">
            <v>-146068.54176000002</v>
          </cell>
          <cell r="I173">
            <v>-163024.19148499999</v>
          </cell>
          <cell r="J173">
            <v>-95881.515604999979</v>
          </cell>
          <cell r="K173">
            <v>39032.087509999998</v>
          </cell>
          <cell r="L173">
            <v>106221.941720426</v>
          </cell>
          <cell r="M173">
            <v>106019.83297680196</v>
          </cell>
          <cell r="N173">
            <v>107406.87575149297</v>
          </cell>
          <cell r="O173">
            <v>100386.184674085</v>
          </cell>
          <cell r="P173">
            <v>96459.952888024985</v>
          </cell>
          <cell r="Q173">
            <v>119966.29269632703</v>
          </cell>
          <cell r="R173">
            <v>97026.237183224002</v>
          </cell>
          <cell r="S173">
            <v>132210.001675679</v>
          </cell>
          <cell r="T173">
            <v>115116.918777788</v>
          </cell>
          <cell r="U173">
            <v>127549.46184436401</v>
          </cell>
          <cell r="V173">
            <v>117654.58586375602</v>
          </cell>
          <cell r="W173">
            <v>141800.08658170101</v>
          </cell>
          <cell r="X173">
            <v>149657.01301858775</v>
          </cell>
          <cell r="Y173">
            <v>147233.66691</v>
          </cell>
          <cell r="Z173">
            <v>147030.22589999999</v>
          </cell>
          <cell r="AA173">
            <v>155787.40448999999</v>
          </cell>
        </row>
        <row r="174">
          <cell r="B174" t="str">
            <v>DIFERENÇA DE IGPM 2003 - RECEITA REAL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-1986.205331559705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-688.00404272528317</v>
          </cell>
          <cell r="G176">
            <v>0.19289373267658125</v>
          </cell>
          <cell r="H176">
            <v>-146068.54176000002</v>
          </cell>
          <cell r="I176">
            <v>-163024.19148499999</v>
          </cell>
          <cell r="J176">
            <v>-95881.515604999979</v>
          </cell>
          <cell r="K176">
            <v>39032.087509999998</v>
          </cell>
          <cell r="L176">
            <v>106526.57626999999</v>
          </cell>
          <cell r="M176">
            <v>104658.45897844026</v>
          </cell>
          <cell r="N176">
            <v>109145.42567499998</v>
          </cell>
          <cell r="O176">
            <v>104084.74404999999</v>
          </cell>
          <cell r="P176">
            <v>100262.04817999998</v>
          </cell>
          <cell r="Q176">
            <v>123874.85308500002</v>
          </cell>
          <cell r="R176">
            <v>101005.17119000001</v>
          </cell>
          <cell r="S176">
            <v>136260.60897500001</v>
          </cell>
          <cell r="T176">
            <v>119240.515145</v>
          </cell>
          <cell r="U176">
            <v>131747.38472</v>
          </cell>
          <cell r="V176">
            <v>121928.21519000002</v>
          </cell>
          <cell r="W176">
            <v>146150.786555</v>
          </cell>
          <cell r="X176">
            <v>152240.71505</v>
          </cell>
          <cell r="Y176">
            <v>147233.66691</v>
          </cell>
          <cell r="Z176">
            <v>147030.22589999999</v>
          </cell>
          <cell r="AA176">
            <v>155787.40448999999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5.5798919494794395E-8</v>
          </cell>
          <cell r="G179">
            <v>0.19327037557252341</v>
          </cell>
          <cell r="H179">
            <v>-146068.54176000002</v>
          </cell>
          <cell r="I179">
            <v>-163024.19148499999</v>
          </cell>
          <cell r="J179">
            <v>-95881.515604999979</v>
          </cell>
          <cell r="K179">
            <v>39032.087509999998</v>
          </cell>
          <cell r="L179">
            <v>106526.57626999999</v>
          </cell>
          <cell r="M179">
            <v>106644.66430999996</v>
          </cell>
          <cell r="N179">
            <v>109145.42567499998</v>
          </cell>
          <cell r="O179">
            <v>104084.74404999999</v>
          </cell>
          <cell r="P179">
            <v>100262.04817999998</v>
          </cell>
          <cell r="Q179">
            <v>123874.85308500002</v>
          </cell>
          <cell r="R179">
            <v>101005.17119000001</v>
          </cell>
          <cell r="S179">
            <v>136260.60897500001</v>
          </cell>
          <cell r="T179">
            <v>119240.515145</v>
          </cell>
          <cell r="U179">
            <v>131747.38472</v>
          </cell>
          <cell r="V179">
            <v>121928.21519000002</v>
          </cell>
          <cell r="W179">
            <v>146150.786555</v>
          </cell>
          <cell r="X179">
            <v>152240.71505</v>
          </cell>
          <cell r="Y179">
            <v>147233.66691</v>
          </cell>
          <cell r="Z179">
            <v>147030.22589999999</v>
          </cell>
          <cell r="AA179">
            <v>155787.40448999999</v>
          </cell>
        </row>
        <row r="180">
          <cell r="B180" t="str">
            <v>5ª Adequação - Investimentos</v>
          </cell>
        </row>
        <row r="181">
          <cell r="B181" t="str">
            <v>Fluxo de Caixa do Fator</v>
          </cell>
          <cell r="H181">
            <v>-4.7545707411700278E-3</v>
          </cell>
          <cell r="I181">
            <v>-4.3047690141975181E-2</v>
          </cell>
          <cell r="J181">
            <v>1.2799929911125218E-2</v>
          </cell>
          <cell r="K181">
            <v>-8.8630168811505428E-3</v>
          </cell>
          <cell r="L181">
            <v>-1.6817437248732858E-2</v>
          </cell>
          <cell r="M181">
            <v>49.132733959264968</v>
          </cell>
          <cell r="N181">
            <v>427.42931750932394</v>
          </cell>
          <cell r="O181">
            <v>-1020.9408521737435</v>
          </cell>
          <cell r="P181">
            <v>-24841.842011920169</v>
          </cell>
          <cell r="Q181">
            <v>281.02712509579931</v>
          </cell>
          <cell r="R181">
            <v>12737.234363257021</v>
          </cell>
          <cell r="S181">
            <v>1096.4040134913676</v>
          </cell>
          <cell r="T181">
            <v>4660.7451778745108</v>
          </cell>
          <cell r="U181">
            <v>-324.98927756876861</v>
          </cell>
          <cell r="V181">
            <v>3724.3490021469506</v>
          </cell>
          <cell r="W181">
            <v>12213.988464310578</v>
          </cell>
          <cell r="X181">
            <v>218.38289198839925</v>
          </cell>
          <cell r="Y181">
            <v>-1972.5952578898077</v>
          </cell>
          <cell r="Z181">
            <v>-9043.6600218135482</v>
          </cell>
          <cell r="AA181">
            <v>-1678.9002256918711</v>
          </cell>
        </row>
        <row r="182">
          <cell r="B182" t="str">
            <v>Somatoria com Projeto Original</v>
          </cell>
          <cell r="F182">
            <v>-2176.5888463964843</v>
          </cell>
          <cell r="G182">
            <v>0.19208059764202703</v>
          </cell>
          <cell r="H182">
            <v>-146068.54651457077</v>
          </cell>
          <cell r="I182">
            <v>-163024.23453269014</v>
          </cell>
          <cell r="J182">
            <v>-95881.502805070064</v>
          </cell>
          <cell r="K182">
            <v>39032.078646983115</v>
          </cell>
          <cell r="L182">
            <v>106526.55945256274</v>
          </cell>
          <cell r="M182">
            <v>106693.79704395923</v>
          </cell>
          <cell r="N182">
            <v>109572.8549925093</v>
          </cell>
          <cell r="O182">
            <v>103063.80319782624</v>
          </cell>
          <cell r="P182">
            <v>75420.206168079807</v>
          </cell>
          <cell r="Q182">
            <v>124155.88021009583</v>
          </cell>
          <cell r="R182">
            <v>113742.40555325703</v>
          </cell>
          <cell r="S182">
            <v>137357.01298849139</v>
          </cell>
          <cell r="T182">
            <v>123901.26032287451</v>
          </cell>
          <cell r="U182">
            <v>131422.39544243124</v>
          </cell>
          <cell r="V182">
            <v>125652.56419214697</v>
          </cell>
          <cell r="W182">
            <v>158364.77501931059</v>
          </cell>
          <cell r="X182">
            <v>152459.09794198841</v>
          </cell>
          <cell r="Y182">
            <v>145261.0716521102</v>
          </cell>
          <cell r="Z182">
            <v>137986.56587818643</v>
          </cell>
          <cell r="AA182">
            <v>154108.50426430811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72880.728656972409</v>
          </cell>
          <cell r="I184">
            <v>43182.938420708902</v>
          </cell>
          <cell r="J184">
            <v>-26867.98145911465</v>
          </cell>
          <cell r="K184">
            <v>-54253.799452250947</v>
          </cell>
          <cell r="L184">
            <v>-27590.204907618056</v>
          </cell>
          <cell r="M184">
            <v>-23824.962238788314</v>
          </cell>
          <cell r="N184">
            <v>-23668.337725492824</v>
          </cell>
          <cell r="O184">
            <v>-20585.649678384096</v>
          </cell>
          <cell r="P184">
            <v>-43166.356379822537</v>
          </cell>
          <cell r="Q184">
            <v>-31071.171246849914</v>
          </cell>
          <cell r="R184">
            <v>8874.2479573345008</v>
          </cell>
          <cell r="S184">
            <v>-20685.449558033983</v>
          </cell>
          <cell r="T184">
            <v>-21037.716278085281</v>
          </cell>
          <cell r="U184">
            <v>-19007.183132768459</v>
          </cell>
          <cell r="V184">
            <v>-20547.224159948881</v>
          </cell>
          <cell r="W184">
            <v>-47518.715111280973</v>
          </cell>
          <cell r="X184">
            <v>-29488.701121455644</v>
          </cell>
          <cell r="Y184">
            <v>-17280.376560492896</v>
          </cell>
          <cell r="Z184">
            <v>-26827.066549714225</v>
          </cell>
          <cell r="AA184">
            <v>-18750.694073655719</v>
          </cell>
        </row>
        <row r="185">
          <cell r="B185" t="str">
            <v>Somatoria com Projeto Original</v>
          </cell>
          <cell r="F185">
            <v>-9666.8082702298179</v>
          </cell>
          <cell r="G185">
            <v>0.18645436637078908</v>
          </cell>
          <cell r="H185">
            <v>-73187.813103027613</v>
          </cell>
          <cell r="I185">
            <v>-119841.25306429109</v>
          </cell>
          <cell r="J185">
            <v>-122749.49706411464</v>
          </cell>
          <cell r="K185">
            <v>-15221.71194225095</v>
          </cell>
          <cell r="L185">
            <v>78936.371362381935</v>
          </cell>
          <cell r="M185">
            <v>82819.70207121165</v>
          </cell>
          <cell r="N185">
            <v>85477.087949507157</v>
          </cell>
          <cell r="O185">
            <v>83499.094371615894</v>
          </cell>
          <cell r="P185">
            <v>57095.691800177447</v>
          </cell>
          <cell r="Q185">
            <v>92803.681838150107</v>
          </cell>
          <cell r="R185">
            <v>109879.41914733451</v>
          </cell>
          <cell r="S185">
            <v>115575.15941696602</v>
          </cell>
          <cell r="T185">
            <v>98202.798866914716</v>
          </cell>
          <cell r="U185">
            <v>112740.20158723154</v>
          </cell>
          <cell r="V185">
            <v>101380.99103005114</v>
          </cell>
          <cell r="W185">
            <v>98632.071443719033</v>
          </cell>
          <cell r="X185">
            <v>122752.01392854436</v>
          </cell>
          <cell r="Y185">
            <v>129953.29034950711</v>
          </cell>
          <cell r="Z185">
            <v>120203.15935028577</v>
          </cell>
          <cell r="AA185">
            <v>137036.71041634426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74352</v>
          </cell>
          <cell r="H191">
            <v>99547</v>
          </cell>
          <cell r="I191">
            <v>106637</v>
          </cell>
          <cell r="J191">
            <v>220998</v>
          </cell>
          <cell r="K191">
            <v>229501.11239999998</v>
          </cell>
          <cell r="L191">
            <v>234830.83349270842</v>
          </cell>
          <cell r="M191">
            <v>230516.41174760429</v>
          </cell>
          <cell r="N191">
            <v>233540.70425958713</v>
          </cell>
          <cell r="O191">
            <v>237029.27272684977</v>
          </cell>
          <cell r="P191">
            <v>240676.75116454266</v>
          </cell>
          <cell r="Q191">
            <v>243822.58230852691</v>
          </cell>
          <cell r="R191">
            <v>247362.97268178276</v>
          </cell>
          <cell r="S191">
            <v>250958.19439623621</v>
          </cell>
          <cell r="T191">
            <v>254603.73247612332</v>
          </cell>
          <cell r="U191">
            <v>258301.02239440699</v>
          </cell>
          <cell r="V191">
            <v>262049.58324223923</v>
          </cell>
          <cell r="W191">
            <v>268969.46703550639</v>
          </cell>
          <cell r="X191">
            <v>277327.56110807159</v>
          </cell>
          <cell r="Y191">
            <v>281375.84794131375</v>
          </cell>
          <cell r="Z191">
            <v>285484.52337955317</v>
          </cell>
          <cell r="AA191">
            <v>4537884.5727550527</v>
          </cell>
        </row>
        <row r="192">
          <cell r="B192" t="str">
            <v>1.1 - Operacionais    (1.1.1 + 1.1.2)</v>
          </cell>
          <cell r="G192">
            <v>74352</v>
          </cell>
          <cell r="H192">
            <v>99547</v>
          </cell>
          <cell r="I192">
            <v>106637</v>
          </cell>
          <cell r="J192">
            <v>220998</v>
          </cell>
          <cell r="K192">
            <v>229501.11239999998</v>
          </cell>
          <cell r="L192">
            <v>234830.83349270842</v>
          </cell>
          <cell r="M192">
            <v>230516.41174760429</v>
          </cell>
          <cell r="N192">
            <v>233540.70425958713</v>
          </cell>
          <cell r="O192">
            <v>237029.27272684977</v>
          </cell>
          <cell r="P192">
            <v>240676.75116454266</v>
          </cell>
          <cell r="Q192">
            <v>243822.58230852691</v>
          </cell>
          <cell r="R192">
            <v>247362.97268178276</v>
          </cell>
          <cell r="S192">
            <v>250958.19439623621</v>
          </cell>
          <cell r="T192">
            <v>254603.73247612332</v>
          </cell>
          <cell r="U192">
            <v>258301.02239440699</v>
          </cell>
          <cell r="V192">
            <v>262049.58324223923</v>
          </cell>
          <cell r="W192">
            <v>268969.46703550639</v>
          </cell>
          <cell r="X192">
            <v>277327.56110807159</v>
          </cell>
          <cell r="Y192">
            <v>281375.84794131375</v>
          </cell>
          <cell r="Z192">
            <v>285484.52337955317</v>
          </cell>
          <cell r="AA192">
            <v>4537884.5727550527</v>
          </cell>
        </row>
        <row r="193">
          <cell r="B193" t="str">
            <v>1.1.1 - Receitas de  Pedágios    (Transp. Qd.2.1.1.2)</v>
          </cell>
          <cell r="G193">
            <v>73430</v>
          </cell>
          <cell r="H193">
            <v>96402</v>
          </cell>
          <cell r="I193">
            <v>98799</v>
          </cell>
          <cell r="J193">
            <v>213157</v>
          </cell>
          <cell r="K193">
            <v>221357.11239999998</v>
          </cell>
          <cell r="L193">
            <v>226683.83349270842</v>
          </cell>
          <cell r="M193">
            <v>222366.41174760429</v>
          </cell>
          <cell r="N193">
            <v>225387.70425958713</v>
          </cell>
          <cell r="O193">
            <v>228873.27272684977</v>
          </cell>
          <cell r="P193">
            <v>232517.75116454266</v>
          </cell>
          <cell r="Q193">
            <v>235660.58230852691</v>
          </cell>
          <cell r="R193">
            <v>239197.97268178276</v>
          </cell>
          <cell r="S193">
            <v>242790.19439623621</v>
          </cell>
          <cell r="T193">
            <v>246432.73247612332</v>
          </cell>
          <cell r="U193">
            <v>250127.02239440699</v>
          </cell>
          <cell r="V193">
            <v>253872.58324223923</v>
          </cell>
          <cell r="W193">
            <v>260789.46703550639</v>
          </cell>
          <cell r="X193">
            <v>269144.56110807159</v>
          </cell>
          <cell r="Y193">
            <v>273189.84794131375</v>
          </cell>
          <cell r="Z193">
            <v>277295.52337955317</v>
          </cell>
          <cell r="AA193">
            <v>4387474.5727550527</v>
          </cell>
        </row>
        <row r="194">
          <cell r="B194" t="str">
            <v>1.1.2 - Outras Receitas Operacionais    (calculado 2.1.2.)</v>
          </cell>
          <cell r="G194">
            <v>922</v>
          </cell>
          <cell r="H194">
            <v>3145</v>
          </cell>
          <cell r="I194">
            <v>7838</v>
          </cell>
          <cell r="J194">
            <v>7841</v>
          </cell>
          <cell r="K194">
            <v>8144</v>
          </cell>
          <cell r="L194">
            <v>8147.0000000000009</v>
          </cell>
          <cell r="M194">
            <v>8150</v>
          </cell>
          <cell r="N194">
            <v>8153</v>
          </cell>
          <cell r="O194">
            <v>8156</v>
          </cell>
          <cell r="P194">
            <v>8159</v>
          </cell>
          <cell r="Q194">
            <v>8162</v>
          </cell>
          <cell r="R194">
            <v>8165</v>
          </cell>
          <cell r="S194">
            <v>8168</v>
          </cell>
          <cell r="T194">
            <v>8170.9999999999991</v>
          </cell>
          <cell r="U194">
            <v>8174</v>
          </cell>
          <cell r="V194">
            <v>8177</v>
          </cell>
          <cell r="W194">
            <v>8180</v>
          </cell>
          <cell r="X194">
            <v>8183</v>
          </cell>
          <cell r="Y194">
            <v>8186.0000000000009</v>
          </cell>
          <cell r="Z194">
            <v>8189</v>
          </cell>
          <cell r="AA194">
            <v>150410</v>
          </cell>
        </row>
        <row r="195">
          <cell r="B195" t="str">
            <v>2 -  DEDUÇÕES DA RECEITA    (2.1)</v>
          </cell>
          <cell r="G195">
            <v>3457.3679999999999</v>
          </cell>
          <cell r="H195">
            <v>4628.9354999999996</v>
          </cell>
          <cell r="I195">
            <v>4958.6204999999991</v>
          </cell>
          <cell r="J195">
            <v>10276.406999999999</v>
          </cell>
          <cell r="K195">
            <v>10671.801726600001</v>
          </cell>
          <cell r="L195">
            <v>11063.396787475691</v>
          </cell>
          <cell r="M195">
            <v>19190.083929921766</v>
          </cell>
          <cell r="N195">
            <v>19875.150918454288</v>
          </cell>
          <cell r="O195">
            <v>20176.792090872506</v>
          </cell>
          <cell r="P195">
            <v>20492.178975732942</v>
          </cell>
          <cell r="Q195">
            <v>20764.173369687582</v>
          </cell>
          <cell r="R195">
            <v>21070.297136974208</v>
          </cell>
          <cell r="S195">
            <v>21381.163815274434</v>
          </cell>
          <cell r="T195">
            <v>21696.382859184665</v>
          </cell>
          <cell r="U195">
            <v>22016.078437116201</v>
          </cell>
          <cell r="V195">
            <v>22340.208950453693</v>
          </cell>
          <cell r="W195">
            <v>22938.658898571306</v>
          </cell>
          <cell r="X195">
            <v>23661.514035848195</v>
          </cell>
          <cell r="Y195">
            <v>24011.570846923642</v>
          </cell>
          <cell r="Z195">
            <v>24366.851272331354</v>
          </cell>
          <cell r="AA195">
            <v>349037.6350514224</v>
          </cell>
        </row>
        <row r="196">
          <cell r="B196" t="str">
            <v>2.1 - Tributos sobre Faturamento    (2.1.1+ .... + 2.1.4)</v>
          </cell>
          <cell r="G196">
            <v>3457.3679999999999</v>
          </cell>
          <cell r="H196">
            <v>4628.9354999999996</v>
          </cell>
          <cell r="I196">
            <v>4958.6204999999991</v>
          </cell>
          <cell r="J196">
            <v>10276.406999999999</v>
          </cell>
          <cell r="K196">
            <v>10671.801726600001</v>
          </cell>
          <cell r="L196">
            <v>11063.396787475691</v>
          </cell>
          <cell r="M196">
            <v>19190.083929921766</v>
          </cell>
          <cell r="N196">
            <v>19875.150918454288</v>
          </cell>
          <cell r="O196">
            <v>20176.792090872506</v>
          </cell>
          <cell r="P196">
            <v>20492.178975732942</v>
          </cell>
          <cell r="Q196">
            <v>20764.173369687582</v>
          </cell>
          <cell r="R196">
            <v>21070.297136974208</v>
          </cell>
          <cell r="S196">
            <v>21381.163815274434</v>
          </cell>
          <cell r="T196">
            <v>21696.382859184665</v>
          </cell>
          <cell r="U196">
            <v>22016.078437116201</v>
          </cell>
          <cell r="V196">
            <v>22340.208950453693</v>
          </cell>
          <cell r="W196">
            <v>22938.658898571306</v>
          </cell>
          <cell r="X196">
            <v>23661.514035848195</v>
          </cell>
          <cell r="Y196">
            <v>24011.570846923642</v>
          </cell>
          <cell r="Z196">
            <v>24366.851272331354</v>
          </cell>
          <cell r="AA196">
            <v>349037.6350514224</v>
          </cell>
        </row>
        <row r="197">
          <cell r="B197" t="str">
            <v>2.1.1 - I.S.S    (transp. Qd  1.3.)</v>
          </cell>
          <cell r="G197">
            <v>1487.04</v>
          </cell>
          <cell r="H197">
            <v>1990.94</v>
          </cell>
          <cell r="I197">
            <v>2132.7399999999998</v>
          </cell>
          <cell r="J197">
            <v>4419.96</v>
          </cell>
          <cell r="K197">
            <v>4590.0222480000002</v>
          </cell>
          <cell r="L197">
            <v>4804.4389424027304</v>
          </cell>
          <cell r="M197">
            <v>11003.362572695711</v>
          </cell>
          <cell r="N197">
            <v>11432.445212979357</v>
          </cell>
          <cell r="O197">
            <v>11606.78363634249</v>
          </cell>
          <cell r="P197">
            <v>11789.067558227134</v>
          </cell>
          <cell r="Q197">
            <v>11946.269115426347</v>
          </cell>
          <cell r="R197">
            <v>12123.198634089138</v>
          </cell>
          <cell r="S197">
            <v>12302.869719811812</v>
          </cell>
          <cell r="T197">
            <v>12485.056623806166</v>
          </cell>
          <cell r="U197">
            <v>12669.831119720349</v>
          </cell>
          <cell r="V197">
            <v>12857.169162111961</v>
          </cell>
          <cell r="W197">
            <v>13203.073351775321</v>
          </cell>
          <cell r="X197">
            <v>13620.888055403582</v>
          </cell>
          <cell r="Y197">
            <v>13823.212397065688</v>
          </cell>
          <cell r="Z197">
            <v>14028.55616897766</v>
          </cell>
          <cell r="AA197">
            <v>194316.92451883544</v>
          </cell>
        </row>
        <row r="198">
          <cell r="B198" t="str">
            <v>2.1.2 - Cofins    (transp. Qd 1.3.)</v>
          </cell>
          <cell r="G198">
            <v>1487.04</v>
          </cell>
          <cell r="H198">
            <v>1990.94</v>
          </cell>
          <cell r="I198">
            <v>2132.7399999999998</v>
          </cell>
          <cell r="J198">
            <v>4419.96</v>
          </cell>
          <cell r="K198">
            <v>4590.0222480000002</v>
          </cell>
          <cell r="L198">
            <v>4732.557427370356</v>
          </cell>
          <cell r="M198">
            <v>6741.3396808666266</v>
          </cell>
          <cell r="N198">
            <v>6924.6911277876143</v>
          </cell>
          <cell r="O198">
            <v>7029.3181818054927</v>
          </cell>
          <cell r="P198">
            <v>7138.7125349362805</v>
          </cell>
          <cell r="Q198">
            <v>7233.0574692558084</v>
          </cell>
          <cell r="R198">
            <v>7339.2391804534827</v>
          </cell>
          <cell r="S198">
            <v>7447.0658318870856</v>
          </cell>
          <cell r="T198">
            <v>7556.401974283699</v>
          </cell>
          <cell r="U198">
            <v>7667.2906718322083</v>
          </cell>
          <cell r="V198">
            <v>7779.7174972671764</v>
          </cell>
          <cell r="W198">
            <v>7987.2840110651914</v>
          </cell>
          <cell r="X198">
            <v>8237.9968332421486</v>
          </cell>
          <cell r="Y198">
            <v>8359.4154382394117</v>
          </cell>
          <cell r="Z198">
            <v>8482.6457013865966</v>
          </cell>
          <cell r="AA198">
            <v>125277.43580967917</v>
          </cell>
        </row>
        <row r="199">
          <cell r="B199" t="str">
            <v>2.1.3 - Pis / Pasep    (transp. Qd 1.3.)</v>
          </cell>
          <cell r="G199">
            <v>483.28799999999995</v>
          </cell>
          <cell r="H199">
            <v>647.05549999999994</v>
          </cell>
          <cell r="I199">
            <v>693.14049999999997</v>
          </cell>
          <cell r="J199">
            <v>1436.4869999999999</v>
          </cell>
          <cell r="K199">
            <v>1491.7572306</v>
          </cell>
          <cell r="L199">
            <v>1526.400417702605</v>
          </cell>
          <cell r="M199">
            <v>1445.381676359428</v>
          </cell>
          <cell r="N199">
            <v>1518.0145776873164</v>
          </cell>
          <cell r="O199">
            <v>1540.6902727245233</v>
          </cell>
          <cell r="P199">
            <v>1564.3988825695271</v>
          </cell>
          <cell r="Q199">
            <v>1584.8467850054251</v>
          </cell>
          <cell r="R199">
            <v>1607.8593224315878</v>
          </cell>
          <cell r="S199">
            <v>1631.2282635755355</v>
          </cell>
          <cell r="T199">
            <v>1654.9242610948011</v>
          </cell>
          <cell r="U199">
            <v>1678.9566455636455</v>
          </cell>
          <cell r="V199">
            <v>1703.3222910745549</v>
          </cell>
          <cell r="W199">
            <v>1748.3015357307916</v>
          </cell>
          <cell r="X199">
            <v>1802.629147202465</v>
          </cell>
          <cell r="Y199">
            <v>1828.9430116185392</v>
          </cell>
          <cell r="Z199">
            <v>1855.6494019670954</v>
          </cell>
          <cell r="AA199">
            <v>29443.274722907838</v>
          </cell>
        </row>
        <row r="200">
          <cell r="B200" t="str">
            <v>2.1.4 - CPMF    (transp Qd 1.3.)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</row>
        <row r="201">
          <cell r="B201" t="str">
            <v>3 -  RECEITA LIQUIDA    (1 - 2)</v>
          </cell>
          <cell r="G201">
            <v>70894.631999999998</v>
          </cell>
          <cell r="H201">
            <v>94918.064500000008</v>
          </cell>
          <cell r="I201">
            <v>101678.3795</v>
          </cell>
          <cell r="J201">
            <v>210721.59299999999</v>
          </cell>
          <cell r="K201">
            <v>218829.31067339997</v>
          </cell>
          <cell r="L201">
            <v>223767.43670523274</v>
          </cell>
          <cell r="M201">
            <v>211326.32781768253</v>
          </cell>
          <cell r="N201">
            <v>213665.55334113285</v>
          </cell>
          <cell r="O201">
            <v>216852.48063597726</v>
          </cell>
          <cell r="P201">
            <v>220184.57218880972</v>
          </cell>
          <cell r="Q201">
            <v>223058.40893883933</v>
          </cell>
          <cell r="R201">
            <v>226292.67554480856</v>
          </cell>
          <cell r="S201">
            <v>229577.03058096179</v>
          </cell>
          <cell r="T201">
            <v>232907.34961693865</v>
          </cell>
          <cell r="U201">
            <v>236284.94395729079</v>
          </cell>
          <cell r="V201">
            <v>239709.37429178553</v>
          </cell>
          <cell r="W201">
            <v>246030.80813693508</v>
          </cell>
          <cell r="X201">
            <v>253666.04707222339</v>
          </cell>
          <cell r="Y201">
            <v>257364.27709439013</v>
          </cell>
          <cell r="Z201">
            <v>261117.67210722182</v>
          </cell>
          <cell r="AA201">
            <v>4188846.9377036304</v>
          </cell>
        </row>
        <row r="202">
          <cell r="B202" t="str">
            <v>4 -  DESPESAS    (4.1)</v>
          </cell>
          <cell r="G202">
            <v>56958.214179615381</v>
          </cell>
          <cell r="H202">
            <v>78419.906818825373</v>
          </cell>
          <cell r="I202">
            <v>89364.985024705675</v>
          </cell>
          <cell r="J202">
            <v>101777.0051740217</v>
          </cell>
          <cell r="K202">
            <v>106500.71432268093</v>
          </cell>
          <cell r="L202">
            <v>108759.88472509553</v>
          </cell>
          <cell r="M202">
            <v>104284.7709688094</v>
          </cell>
          <cell r="N202">
            <v>101727.72783768243</v>
          </cell>
          <cell r="O202">
            <v>105144.03123900748</v>
          </cell>
          <cell r="P202">
            <v>108712.23716354033</v>
          </cell>
          <cell r="Q202">
            <v>119029.31275247855</v>
          </cell>
          <cell r="R202">
            <v>119113.69745930994</v>
          </cell>
          <cell r="S202">
            <v>119047.71608359212</v>
          </cell>
          <cell r="T202">
            <v>120652.59866587407</v>
          </cell>
          <cell r="U202">
            <v>125257.38797551821</v>
          </cell>
          <cell r="V202">
            <v>137025.23193219703</v>
          </cell>
          <cell r="W202">
            <v>147601.54451624458</v>
          </cell>
          <cell r="X202">
            <v>152614.86723866261</v>
          </cell>
          <cell r="Y202">
            <v>162776.11761464371</v>
          </cell>
          <cell r="Z202">
            <v>190844.88185366627</v>
          </cell>
          <cell r="AA202">
            <v>2355612.8335461714</v>
          </cell>
        </row>
        <row r="203">
          <cell r="B203" t="str">
            <v>4.1 - Operacionais    (4.1.1+ .... + 4.1.10)</v>
          </cell>
          <cell r="G203">
            <v>56958.214179615381</v>
          </cell>
          <cell r="H203">
            <v>78419.906818825373</v>
          </cell>
          <cell r="I203">
            <v>89364.985024705675</v>
          </cell>
          <cell r="J203">
            <v>101777.0051740217</v>
          </cell>
          <cell r="K203">
            <v>106500.71432268093</v>
          </cell>
          <cell r="L203">
            <v>108759.88472509553</v>
          </cell>
          <cell r="M203">
            <v>104284.7709688094</v>
          </cell>
          <cell r="N203">
            <v>101727.72783768243</v>
          </cell>
          <cell r="O203">
            <v>105144.03123900748</v>
          </cell>
          <cell r="P203">
            <v>108712.23716354033</v>
          </cell>
          <cell r="Q203">
            <v>119029.31275247855</v>
          </cell>
          <cell r="R203">
            <v>119113.69745930994</v>
          </cell>
          <cell r="S203">
            <v>119047.71608359212</v>
          </cell>
          <cell r="T203">
            <v>120652.59866587407</v>
          </cell>
          <cell r="U203">
            <v>125257.38797551821</v>
          </cell>
          <cell r="V203">
            <v>137025.23193219703</v>
          </cell>
          <cell r="W203">
            <v>147601.54451624458</v>
          </cell>
          <cell r="X203">
            <v>152614.86723866261</v>
          </cell>
          <cell r="Y203">
            <v>162776.11761464371</v>
          </cell>
          <cell r="Z203">
            <v>190844.88185366627</v>
          </cell>
          <cell r="AA203">
            <v>2355612.8335461714</v>
          </cell>
        </row>
        <row r="204">
          <cell r="B204" t="str">
            <v>4.1.1  -  Pessoal e Administradores    (Transp. Qd. 1.3.)</v>
          </cell>
          <cell r="G204">
            <v>20034</v>
          </cell>
          <cell r="H204">
            <v>27971</v>
          </cell>
          <cell r="I204">
            <v>31249</v>
          </cell>
          <cell r="J204">
            <v>34297</v>
          </cell>
          <cell r="K204">
            <v>34048</v>
          </cell>
          <cell r="L204">
            <v>34047</v>
          </cell>
          <cell r="M204">
            <v>34048</v>
          </cell>
          <cell r="N204">
            <v>34047</v>
          </cell>
          <cell r="O204">
            <v>34048</v>
          </cell>
          <cell r="P204">
            <v>34047</v>
          </cell>
          <cell r="Q204">
            <v>34048</v>
          </cell>
          <cell r="R204">
            <v>34047</v>
          </cell>
          <cell r="S204">
            <v>34048</v>
          </cell>
          <cell r="T204">
            <v>34047</v>
          </cell>
          <cell r="U204">
            <v>34048</v>
          </cell>
          <cell r="V204">
            <v>34047</v>
          </cell>
          <cell r="W204">
            <v>34047</v>
          </cell>
          <cell r="X204">
            <v>34047</v>
          </cell>
          <cell r="Y204">
            <v>34047</v>
          </cell>
          <cell r="Z204">
            <v>34047</v>
          </cell>
          <cell r="AA204">
            <v>658309</v>
          </cell>
        </row>
        <row r="205">
          <cell r="B205" t="str">
            <v>4.1.2  -  Conservação de Rotina    (Transp. Qd. 1.3.)</v>
          </cell>
          <cell r="G205">
            <v>2691</v>
          </cell>
          <cell r="H205">
            <v>5382</v>
          </cell>
          <cell r="I205">
            <v>5457</v>
          </cell>
          <cell r="J205">
            <v>5560</v>
          </cell>
          <cell r="K205">
            <v>6466</v>
          </cell>
          <cell r="L205">
            <v>6466</v>
          </cell>
          <cell r="M205">
            <v>6466</v>
          </cell>
          <cell r="N205">
            <v>6466</v>
          </cell>
          <cell r="O205">
            <v>6997</v>
          </cell>
          <cell r="P205">
            <v>6997</v>
          </cell>
          <cell r="Q205">
            <v>6997</v>
          </cell>
          <cell r="R205">
            <v>6997</v>
          </cell>
          <cell r="S205">
            <v>6997</v>
          </cell>
          <cell r="T205">
            <v>6997</v>
          </cell>
          <cell r="U205">
            <v>6997</v>
          </cell>
          <cell r="V205">
            <v>6997</v>
          </cell>
          <cell r="W205">
            <v>6997</v>
          </cell>
          <cell r="X205">
            <v>6997</v>
          </cell>
          <cell r="Y205">
            <v>6997</v>
          </cell>
          <cell r="Z205">
            <v>6997</v>
          </cell>
          <cell r="AA205">
            <v>128918</v>
          </cell>
        </row>
        <row r="206">
          <cell r="B206" t="str">
            <v>4.1.3  -  Consumo    (Transp. Qd. 1.3.)</v>
          </cell>
          <cell r="G206">
            <v>925</v>
          </cell>
          <cell r="H206">
            <v>987</v>
          </cell>
          <cell r="I206">
            <v>1000</v>
          </cell>
          <cell r="J206">
            <v>1135</v>
          </cell>
          <cell r="K206">
            <v>1135</v>
          </cell>
          <cell r="L206">
            <v>1135</v>
          </cell>
          <cell r="M206">
            <v>1135</v>
          </cell>
          <cell r="N206">
            <v>1135</v>
          </cell>
          <cell r="O206">
            <v>1135</v>
          </cell>
          <cell r="P206">
            <v>1135</v>
          </cell>
          <cell r="Q206">
            <v>1135</v>
          </cell>
          <cell r="R206">
            <v>1135</v>
          </cell>
          <cell r="S206">
            <v>1135</v>
          </cell>
          <cell r="T206">
            <v>1135</v>
          </cell>
          <cell r="U206">
            <v>1135</v>
          </cell>
          <cell r="V206">
            <v>1135</v>
          </cell>
          <cell r="W206">
            <v>1135</v>
          </cell>
          <cell r="X206">
            <v>1135</v>
          </cell>
          <cell r="Y206">
            <v>1135</v>
          </cell>
          <cell r="Z206">
            <v>1135</v>
          </cell>
          <cell r="AA206">
            <v>22207</v>
          </cell>
        </row>
        <row r="207">
          <cell r="B207" t="str">
            <v>4.1.4  -  Transportes    (Transp. Qd. 1.3.)</v>
          </cell>
          <cell r="G207">
            <v>2399</v>
          </cell>
          <cell r="H207">
            <v>4565</v>
          </cell>
          <cell r="I207">
            <v>4981</v>
          </cell>
          <cell r="J207">
            <v>5230</v>
          </cell>
          <cell r="K207">
            <v>5306</v>
          </cell>
          <cell r="L207">
            <v>5307</v>
          </cell>
          <cell r="M207">
            <v>5306</v>
          </cell>
          <cell r="N207">
            <v>5307</v>
          </cell>
          <cell r="O207">
            <v>5306</v>
          </cell>
          <cell r="P207">
            <v>5307</v>
          </cell>
          <cell r="Q207">
            <v>5306</v>
          </cell>
          <cell r="R207">
            <v>5307</v>
          </cell>
          <cell r="S207">
            <v>5306</v>
          </cell>
          <cell r="T207">
            <v>5307</v>
          </cell>
          <cell r="U207">
            <v>5306</v>
          </cell>
          <cell r="V207">
            <v>5307</v>
          </cell>
          <cell r="W207">
            <v>5306</v>
          </cell>
          <cell r="X207">
            <v>5307</v>
          </cell>
          <cell r="Y207">
            <v>5306</v>
          </cell>
          <cell r="Z207">
            <v>5306</v>
          </cell>
          <cell r="AA207">
            <v>102078</v>
          </cell>
        </row>
        <row r="208">
          <cell r="B208" t="str">
            <v>4.1.5  -  Diversas    (Transp. Qd. 1.3.)</v>
          </cell>
          <cell r="G208">
            <v>3376</v>
          </cell>
          <cell r="H208">
            <v>4638</v>
          </cell>
          <cell r="I208">
            <v>4059</v>
          </cell>
          <cell r="J208">
            <v>2441</v>
          </cell>
          <cell r="K208">
            <v>1745</v>
          </cell>
          <cell r="L208">
            <v>1745</v>
          </cell>
          <cell r="M208">
            <v>1745</v>
          </cell>
          <cell r="N208">
            <v>1745</v>
          </cell>
          <cell r="O208">
            <v>1745</v>
          </cell>
          <cell r="P208">
            <v>1745</v>
          </cell>
          <cell r="Q208">
            <v>1745</v>
          </cell>
          <cell r="R208">
            <v>1745</v>
          </cell>
          <cell r="S208">
            <v>1745</v>
          </cell>
          <cell r="T208">
            <v>1745</v>
          </cell>
          <cell r="U208">
            <v>1745</v>
          </cell>
          <cell r="V208">
            <v>1745</v>
          </cell>
          <cell r="W208">
            <v>1745</v>
          </cell>
          <cell r="X208">
            <v>1745</v>
          </cell>
          <cell r="Y208">
            <v>1745</v>
          </cell>
          <cell r="Z208">
            <v>1745</v>
          </cell>
          <cell r="AA208">
            <v>42434</v>
          </cell>
        </row>
        <row r="209">
          <cell r="B209" t="str">
            <v>4.1.6  -  Depreciação/Amortização    (Transp. Qd. 1.3.)</v>
          </cell>
          <cell r="G209">
            <v>2664.2541796153846</v>
          </cell>
          <cell r="H209">
            <v>9402.0968188253628</v>
          </cell>
          <cell r="I209">
            <v>17123.475024705673</v>
          </cell>
          <cell r="J209">
            <v>24333.665174021691</v>
          </cell>
          <cell r="K209">
            <v>28827.280950680914</v>
          </cell>
          <cell r="L209">
            <v>30952.55972031429</v>
          </cell>
          <cell r="M209">
            <v>32879.566282379776</v>
          </cell>
          <cell r="N209">
            <v>34592.2279404664</v>
          </cell>
          <cell r="O209">
            <v>37253.858743852506</v>
          </cell>
          <cell r="P209">
            <v>40757.640315254546</v>
          </cell>
          <cell r="Q209">
            <v>42325.252897664504</v>
          </cell>
          <cell r="R209">
            <v>40618.408278856456</v>
          </cell>
          <cell r="S209">
            <v>40461.570251705038</v>
          </cell>
          <cell r="T209">
            <v>41994.086691590368</v>
          </cell>
          <cell r="U209">
            <v>46516.957303686017</v>
          </cell>
          <cell r="V209">
            <v>58215.344434929844</v>
          </cell>
          <cell r="W209">
            <v>68605.060505179383</v>
          </cell>
          <cell r="X209">
            <v>73382.640405420461</v>
          </cell>
          <cell r="Y209">
            <v>83447.442176404293</v>
          </cell>
          <cell r="Z209">
            <v>111414.94615227968</v>
          </cell>
          <cell r="AA209">
            <v>865768.33424783242</v>
          </cell>
        </row>
        <row r="210">
          <cell r="B210" t="str">
            <v>4.1.7  -  Seguros    (transp. Qd 1.3.)</v>
          </cell>
          <cell r="G210">
            <v>910</v>
          </cell>
          <cell r="H210">
            <v>910</v>
          </cell>
          <cell r="I210">
            <v>910</v>
          </cell>
          <cell r="J210">
            <v>910</v>
          </cell>
          <cell r="K210">
            <v>910</v>
          </cell>
          <cell r="L210">
            <v>910</v>
          </cell>
          <cell r="M210">
            <v>910</v>
          </cell>
          <cell r="N210">
            <v>910</v>
          </cell>
          <cell r="O210">
            <v>910</v>
          </cell>
          <cell r="P210">
            <v>910</v>
          </cell>
          <cell r="Q210">
            <v>910</v>
          </cell>
          <cell r="R210">
            <v>910</v>
          </cell>
          <cell r="S210">
            <v>910</v>
          </cell>
          <cell r="T210">
            <v>910</v>
          </cell>
          <cell r="U210">
            <v>910</v>
          </cell>
          <cell r="V210">
            <v>910</v>
          </cell>
          <cell r="W210">
            <v>910</v>
          </cell>
          <cell r="X210">
            <v>910</v>
          </cell>
          <cell r="Y210">
            <v>910</v>
          </cell>
          <cell r="Z210">
            <v>910</v>
          </cell>
          <cell r="AA210">
            <v>18200</v>
          </cell>
        </row>
        <row r="211">
          <cell r="B211" t="str">
            <v xml:space="preserve">4.1.8  -  Garantias  (transp. Qd 1.3.)  </v>
          </cell>
          <cell r="G211">
            <v>2478</v>
          </cell>
          <cell r="H211">
            <v>2328</v>
          </cell>
          <cell r="I211">
            <v>2136</v>
          </cell>
          <cell r="J211">
            <v>1990</v>
          </cell>
          <cell r="K211">
            <v>1928</v>
          </cell>
          <cell r="L211">
            <v>1902</v>
          </cell>
          <cell r="M211">
            <v>1873</v>
          </cell>
          <cell r="N211">
            <v>1843</v>
          </cell>
          <cell r="O211">
            <v>1804</v>
          </cell>
          <cell r="P211">
            <v>1759</v>
          </cell>
          <cell r="Q211">
            <v>1734</v>
          </cell>
          <cell r="R211">
            <v>1683</v>
          </cell>
          <cell r="S211">
            <v>1666</v>
          </cell>
          <cell r="T211">
            <v>1629</v>
          </cell>
          <cell r="U211">
            <v>1600</v>
          </cell>
          <cell r="V211">
            <v>1557</v>
          </cell>
          <cell r="W211">
            <v>1537</v>
          </cell>
          <cell r="X211">
            <v>1521</v>
          </cell>
          <cell r="Y211">
            <v>1497</v>
          </cell>
          <cell r="Z211">
            <v>1467</v>
          </cell>
          <cell r="AA211">
            <v>35932</v>
          </cell>
        </row>
        <row r="212">
          <cell r="B212" t="str">
            <v xml:space="preserve">4.1.9  -  Parc.Variável da Concessão   </v>
          </cell>
          <cell r="G212">
            <v>2230.56</v>
          </cell>
          <cell r="H212">
            <v>2986.41</v>
          </cell>
          <cell r="I212">
            <v>3199.11</v>
          </cell>
          <cell r="J212">
            <v>6629.94</v>
          </cell>
          <cell r="K212">
            <v>6885.0333720000008</v>
          </cell>
          <cell r="L212">
            <v>7044.9250047812529</v>
          </cell>
          <cell r="M212">
            <v>6915.4923524281276</v>
          </cell>
          <cell r="N212">
            <v>7006.221127787614</v>
          </cell>
          <cell r="O212">
            <v>7110.8781818054922</v>
          </cell>
          <cell r="P212">
            <v>7220.3025349362797</v>
          </cell>
          <cell r="Q212">
            <v>7314.6774692558083</v>
          </cell>
          <cell r="R212">
            <v>7420.8891804534815</v>
          </cell>
          <cell r="S212">
            <v>7528.7458318870858</v>
          </cell>
          <cell r="T212">
            <v>7638.1119742837</v>
          </cell>
          <cell r="U212">
            <v>7749.0306718322099</v>
          </cell>
          <cell r="V212">
            <v>7861.4874972671769</v>
          </cell>
          <cell r="W212">
            <v>8069.0840110651907</v>
          </cell>
          <cell r="X212">
            <v>8319.8268332421449</v>
          </cell>
          <cell r="Y212">
            <v>8441.2754382394123</v>
          </cell>
          <cell r="Z212">
            <v>8564.5357013865942</v>
          </cell>
          <cell r="AA212">
            <v>136136.53718265161</v>
          </cell>
        </row>
        <row r="213">
          <cell r="B213" t="str">
            <v xml:space="preserve">4.1.10 - Parcela Fixa da Concessão   </v>
          </cell>
          <cell r="G213">
            <v>19250.400000000001</v>
          </cell>
          <cell r="H213">
            <v>19250.400000000001</v>
          </cell>
          <cell r="I213">
            <v>19250.400000000001</v>
          </cell>
          <cell r="J213">
            <v>19250.400000000001</v>
          </cell>
          <cell r="K213">
            <v>19250.400000000001</v>
          </cell>
          <cell r="L213">
            <v>19250.400000000001</v>
          </cell>
          <cell r="M213">
            <v>13006.712334001502</v>
          </cell>
          <cell r="N213">
            <v>8676.2787694284016</v>
          </cell>
          <cell r="O213">
            <v>8834.294313349501</v>
          </cell>
          <cell r="P213">
            <v>8834.294313349501</v>
          </cell>
          <cell r="Q213">
            <v>17514.382385558252</v>
          </cell>
          <cell r="R213">
            <v>19250.400000000001</v>
          </cell>
          <cell r="S213">
            <v>19250.400000000001</v>
          </cell>
          <cell r="T213">
            <v>19250.400000000001</v>
          </cell>
          <cell r="U213">
            <v>19250.400000000001</v>
          </cell>
          <cell r="V213">
            <v>19250.400000000001</v>
          </cell>
          <cell r="W213">
            <v>19250.400000000001</v>
          </cell>
          <cell r="X213">
            <v>19250.400000000001</v>
          </cell>
          <cell r="Y213">
            <v>19250.400000000001</v>
          </cell>
          <cell r="Z213">
            <v>19258.400000000001</v>
          </cell>
          <cell r="AA213">
            <v>345629.9621156872</v>
          </cell>
        </row>
        <row r="214">
          <cell r="B214" t="str">
            <v>5 -  RESULTADO BRUTO OPERACIONAL     (3 - 4)</v>
          </cell>
          <cell r="G214">
            <v>13936.417820384617</v>
          </cell>
          <cell r="H214">
            <v>16498.157681174634</v>
          </cell>
          <cell r="I214">
            <v>12313.394475294321</v>
          </cell>
          <cell r="J214">
            <v>108944.58782597829</v>
          </cell>
          <cell r="K214">
            <v>112328.59635071905</v>
          </cell>
          <cell r="L214">
            <v>115007.55198013721</v>
          </cell>
          <cell r="M214">
            <v>107041.55684887312</v>
          </cell>
          <cell r="N214">
            <v>111937.82550345043</v>
          </cell>
          <cell r="O214">
            <v>111708.44939696978</v>
          </cell>
          <cell r="P214">
            <v>111472.33502526939</v>
          </cell>
          <cell r="Q214">
            <v>104029.09618636078</v>
          </cell>
          <cell r="R214">
            <v>107178.97808549862</v>
          </cell>
          <cell r="S214">
            <v>110529.31449736966</v>
          </cell>
          <cell r="T214">
            <v>112254.75095106458</v>
          </cell>
          <cell r="U214">
            <v>111027.55598177257</v>
          </cell>
          <cell r="V214">
            <v>102684.1423595885</v>
          </cell>
          <cell r="W214">
            <v>98429.263620690501</v>
          </cell>
          <cell r="X214">
            <v>101051.17983356077</v>
          </cell>
          <cell r="Y214">
            <v>94588.15947974642</v>
          </cell>
          <cell r="Z214">
            <v>70272.790253555548</v>
          </cell>
          <cell r="AA214">
            <v>1833234.104157459</v>
          </cell>
        </row>
        <row r="215">
          <cell r="B215" t="str">
            <v>6 -  RESULTADO FINANCEIRO    (6.1)</v>
          </cell>
          <cell r="G215">
            <v>367</v>
          </cell>
          <cell r="H215">
            <v>482</v>
          </cell>
          <cell r="I215">
            <v>763</v>
          </cell>
          <cell r="J215">
            <v>1066</v>
          </cell>
          <cell r="K215">
            <v>1166</v>
          </cell>
          <cell r="L215">
            <v>1187</v>
          </cell>
          <cell r="M215">
            <v>1210</v>
          </cell>
          <cell r="N215">
            <v>1233</v>
          </cell>
          <cell r="O215">
            <v>1256</v>
          </cell>
          <cell r="P215">
            <v>1280</v>
          </cell>
          <cell r="Q215">
            <v>1301</v>
          </cell>
          <cell r="R215">
            <v>1321</v>
          </cell>
          <cell r="S215">
            <v>1343</v>
          </cell>
          <cell r="T215">
            <v>1364</v>
          </cell>
          <cell r="U215">
            <v>1386</v>
          </cell>
          <cell r="V215">
            <v>1409</v>
          </cell>
          <cell r="W215">
            <v>1432</v>
          </cell>
          <cell r="X215">
            <v>1455</v>
          </cell>
          <cell r="Y215">
            <v>1478</v>
          </cell>
          <cell r="Z215">
            <v>1502.0000000000002</v>
          </cell>
          <cell r="AA215">
            <v>24001</v>
          </cell>
        </row>
        <row r="216">
          <cell r="B216" t="str">
            <v>6.1 - Receitas    (Transp. Qd. 2B)</v>
          </cell>
          <cell r="G216">
            <v>367</v>
          </cell>
          <cell r="H216">
            <v>482</v>
          </cell>
          <cell r="I216">
            <v>763</v>
          </cell>
          <cell r="J216">
            <v>1066</v>
          </cell>
          <cell r="K216">
            <v>1166</v>
          </cell>
          <cell r="L216">
            <v>1187</v>
          </cell>
          <cell r="M216">
            <v>1210</v>
          </cell>
          <cell r="N216">
            <v>1233</v>
          </cell>
          <cell r="O216">
            <v>1256</v>
          </cell>
          <cell r="P216">
            <v>1280</v>
          </cell>
          <cell r="Q216">
            <v>1301</v>
          </cell>
          <cell r="R216">
            <v>1321</v>
          </cell>
          <cell r="S216">
            <v>1343</v>
          </cell>
          <cell r="T216">
            <v>1364</v>
          </cell>
          <cell r="U216">
            <v>1386</v>
          </cell>
          <cell r="V216">
            <v>1409</v>
          </cell>
          <cell r="W216">
            <v>1432</v>
          </cell>
          <cell r="X216">
            <v>1455</v>
          </cell>
          <cell r="Y216">
            <v>1478</v>
          </cell>
          <cell r="Z216">
            <v>1502.0000000000002</v>
          </cell>
          <cell r="AA216">
            <v>24001</v>
          </cell>
        </row>
        <row r="217">
          <cell r="B217" t="str">
            <v>7 -  RESULTADO OPERACIONAL    (5 + 6)</v>
          </cell>
          <cell r="G217">
            <v>14303.417820384617</v>
          </cell>
          <cell r="H217">
            <v>16980.157681174634</v>
          </cell>
          <cell r="I217">
            <v>13076.394475294321</v>
          </cell>
          <cell r="J217">
            <v>110010.58782597829</v>
          </cell>
          <cell r="K217">
            <v>113494.59635071905</v>
          </cell>
          <cell r="L217">
            <v>116194.55198013721</v>
          </cell>
          <cell r="M217">
            <v>108251.55684887312</v>
          </cell>
          <cell r="N217">
            <v>113170.82550345043</v>
          </cell>
          <cell r="O217">
            <v>112964.44939696978</v>
          </cell>
          <cell r="P217">
            <v>112752.33502526939</v>
          </cell>
          <cell r="Q217">
            <v>105330.09618636078</v>
          </cell>
          <cell r="R217">
            <v>108499.97808549862</v>
          </cell>
          <cell r="S217">
            <v>111872.31449736966</v>
          </cell>
          <cell r="T217">
            <v>113618.75095106458</v>
          </cell>
          <cell r="U217">
            <v>112413.55598177257</v>
          </cell>
          <cell r="V217">
            <v>104093.1423595885</v>
          </cell>
          <cell r="W217">
            <v>99861.263620690501</v>
          </cell>
          <cell r="X217">
            <v>102506.17983356077</v>
          </cell>
          <cell r="Y217">
            <v>96066.15947974642</v>
          </cell>
          <cell r="Z217">
            <v>71774.790253555548</v>
          </cell>
          <cell r="AA217">
            <v>1857235.104157459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14303.417820384617</v>
          </cell>
          <cell r="H219">
            <v>16980.157681174634</v>
          </cell>
          <cell r="I219">
            <v>13076.394475294321</v>
          </cell>
          <cell r="J219">
            <v>110010.58782597829</v>
          </cell>
          <cell r="K219">
            <v>113494.59635071905</v>
          </cell>
          <cell r="L219">
            <v>116194.55198013721</v>
          </cell>
          <cell r="M219">
            <v>108251.55684887312</v>
          </cell>
          <cell r="N219">
            <v>113170.82550345043</v>
          </cell>
          <cell r="O219">
            <v>112964.44939696978</v>
          </cell>
          <cell r="P219">
            <v>112752.33502526939</v>
          </cell>
          <cell r="Q219">
            <v>105330.09618636078</v>
          </cell>
          <cell r="R219">
            <v>108499.97808549862</v>
          </cell>
          <cell r="S219">
            <v>111872.31449736966</v>
          </cell>
          <cell r="T219">
            <v>113618.75095106458</v>
          </cell>
          <cell r="U219">
            <v>112413.55598177257</v>
          </cell>
          <cell r="V219">
            <v>104093.1423595885</v>
          </cell>
          <cell r="W219">
            <v>99861.263620690501</v>
          </cell>
          <cell r="X219">
            <v>102506.17983356077</v>
          </cell>
          <cell r="Y219">
            <v>96066.15947974642</v>
          </cell>
          <cell r="Z219">
            <v>71774.790253555548</v>
          </cell>
          <cell r="AA219">
            <v>1857235.104157459</v>
          </cell>
        </row>
        <row r="220">
          <cell r="B220" t="str">
            <v>10- CONTRIBUIÇÃO SOCIAL (Legislação vigente)</v>
          </cell>
          <cell r="G220">
            <v>1145.0414256307693</v>
          </cell>
          <cell r="H220">
            <v>1358.4126144939717</v>
          </cell>
          <cell r="I220">
            <v>1046.1115580235455</v>
          </cell>
          <cell r="J220">
            <v>8800.8470260782669</v>
          </cell>
          <cell r="K220">
            <v>9079.5677080575279</v>
          </cell>
          <cell r="L220">
            <v>9295.5641584109708</v>
          </cell>
          <cell r="M220">
            <v>8660.1245479098488</v>
          </cell>
          <cell r="N220">
            <v>9053.6660402760353</v>
          </cell>
          <cell r="O220">
            <v>9037.1559517575788</v>
          </cell>
          <cell r="P220">
            <v>9020.1868020215516</v>
          </cell>
          <cell r="Q220">
            <v>8426.4076949088612</v>
          </cell>
          <cell r="R220">
            <v>8679.9982468398866</v>
          </cell>
          <cell r="S220">
            <v>8949.7851597895751</v>
          </cell>
          <cell r="T220">
            <v>9089.500076085169</v>
          </cell>
          <cell r="U220">
            <v>8993.084478541803</v>
          </cell>
          <cell r="V220">
            <v>8327.4513887670819</v>
          </cell>
          <cell r="W220">
            <v>7988.9010896552427</v>
          </cell>
          <cell r="X220">
            <v>8200.4943866848607</v>
          </cell>
          <cell r="Y220">
            <v>7685.29275837971</v>
          </cell>
          <cell r="Z220">
            <v>5741.9832202844409</v>
          </cell>
          <cell r="AA220">
            <v>148579.57633259665</v>
          </cell>
        </row>
        <row r="221">
          <cell r="B221" t="str">
            <v>11- RESULTADO ANTES IMPOSTO DE RENDA    (9 - 10)</v>
          </cell>
          <cell r="G221">
            <v>13158.376394753848</v>
          </cell>
          <cell r="H221">
            <v>15621.745066680664</v>
          </cell>
          <cell r="I221">
            <v>12030.282917270775</v>
          </cell>
          <cell r="J221">
            <v>101209.74079990003</v>
          </cell>
          <cell r="K221">
            <v>104415.02864266152</v>
          </cell>
          <cell r="L221">
            <v>106898.98782172624</v>
          </cell>
          <cell r="M221">
            <v>99591.432300963279</v>
          </cell>
          <cell r="N221">
            <v>104117.15946317439</v>
          </cell>
          <cell r="O221">
            <v>103927.2934452122</v>
          </cell>
          <cell r="P221">
            <v>103732.14822324784</v>
          </cell>
          <cell r="Q221">
            <v>96903.688491451918</v>
          </cell>
          <cell r="R221">
            <v>99819.979838658735</v>
          </cell>
          <cell r="S221">
            <v>102922.52933758008</v>
          </cell>
          <cell r="T221">
            <v>104529.25087497941</v>
          </cell>
          <cell r="U221">
            <v>103420.47150323077</v>
          </cell>
          <cell r="V221">
            <v>95765.690970821423</v>
          </cell>
          <cell r="W221">
            <v>91872.362531035265</v>
          </cell>
          <cell r="X221">
            <v>94305.685446875912</v>
          </cell>
          <cell r="Y221">
            <v>88380.866721366707</v>
          </cell>
          <cell r="Z221">
            <v>66032.807033271107</v>
          </cell>
          <cell r="AA221">
            <v>1708655.5278248624</v>
          </cell>
        </row>
        <row r="222">
          <cell r="B222" t="str">
            <v>12- IMPOSTO DE RENDA (Legislação vigente)</v>
          </cell>
          <cell r="G222">
            <v>3554.2544550961538</v>
          </cell>
          <cell r="H222">
            <v>4221.0394202936623</v>
          </cell>
          <cell r="I222">
            <v>3245.0986188235784</v>
          </cell>
          <cell r="J222">
            <v>27478.646956494576</v>
          </cell>
          <cell r="K222">
            <v>28349.649087679762</v>
          </cell>
          <cell r="L222">
            <v>29024.637995034296</v>
          </cell>
          <cell r="M222">
            <v>27038.889212218266</v>
          </cell>
          <cell r="N222">
            <v>28268.70637586261</v>
          </cell>
          <cell r="O222">
            <v>28217.11234924243</v>
          </cell>
          <cell r="P222">
            <v>28164.083756317348</v>
          </cell>
          <cell r="Q222">
            <v>26308.524046590195</v>
          </cell>
          <cell r="R222">
            <v>27100.994521374651</v>
          </cell>
          <cell r="S222">
            <v>27944.078624342415</v>
          </cell>
          <cell r="T222">
            <v>28380.687737766144</v>
          </cell>
          <cell r="U222">
            <v>28079.388995443136</v>
          </cell>
          <cell r="V222">
            <v>25999.285589897114</v>
          </cell>
          <cell r="W222">
            <v>24941.315905172632</v>
          </cell>
          <cell r="X222">
            <v>25602.544958390183</v>
          </cell>
          <cell r="Y222">
            <v>23992.539869936598</v>
          </cell>
          <cell r="Z222">
            <v>17919.697563388876</v>
          </cell>
          <cell r="AA222">
            <v>463831.1760393646</v>
          </cell>
        </row>
        <row r="223">
          <cell r="B223" t="str">
            <v>13- RESULTADO DE EXERCÍCIO    (11 - 12)</v>
          </cell>
          <cell r="G223">
            <v>9604.1219396576944</v>
          </cell>
          <cell r="H223">
            <v>11400.705646387001</v>
          </cell>
          <cell r="I223">
            <v>8785.1842984471969</v>
          </cell>
          <cell r="J223">
            <v>73731.093843405455</v>
          </cell>
          <cell r="K223">
            <v>76065.379554981759</v>
          </cell>
          <cell r="L223">
            <v>77874.349826691949</v>
          </cell>
          <cell r="M223">
            <v>72552.543088745006</v>
          </cell>
          <cell r="N223">
            <v>75848.453087311791</v>
          </cell>
          <cell r="O223">
            <v>75710.181095969776</v>
          </cell>
          <cell r="P223">
            <v>75568.064466930489</v>
          </cell>
          <cell r="Q223">
            <v>70595.16444486173</v>
          </cell>
          <cell r="R223">
            <v>72718.985317284081</v>
          </cell>
          <cell r="S223">
            <v>74978.45071323766</v>
          </cell>
          <cell r="T223">
            <v>76148.563137213263</v>
          </cell>
          <cell r="U223">
            <v>75341.082507787636</v>
          </cell>
          <cell r="V223">
            <v>69766.405380924305</v>
          </cell>
          <cell r="W223">
            <v>66931.046625862626</v>
          </cell>
          <cell r="X223">
            <v>68703.140488485733</v>
          </cell>
          <cell r="Y223">
            <v>64388.326851430109</v>
          </cell>
          <cell r="Z223">
            <v>48113.109469882227</v>
          </cell>
          <cell r="AA223">
            <v>1244824.3517854977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281870.43451357714</v>
          </cell>
          <cell r="H229">
            <v>286574.27087079739</v>
          </cell>
          <cell r="I229">
            <v>291357.04521706002</v>
          </cell>
          <cell r="J229">
            <v>296220.09080758004</v>
          </cell>
          <cell r="K229">
            <v>301164.76358093088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1457186.6049899457</v>
          </cell>
        </row>
        <row r="230">
          <cell r="B230" t="str">
            <v>1.1 - Operacionais    (1.1.1 + 1.1.2)</v>
          </cell>
          <cell r="G230">
            <v>281870.43451357714</v>
          </cell>
          <cell r="H230">
            <v>286574.27087079739</v>
          </cell>
          <cell r="I230">
            <v>291357.04521706002</v>
          </cell>
          <cell r="J230">
            <v>296220.09080758004</v>
          </cell>
          <cell r="K230">
            <v>301164.76358093088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1457186.6049899457</v>
          </cell>
        </row>
        <row r="231">
          <cell r="B231" t="str">
            <v>1.1.1 - Receitas de  Pedágios    (Transp. Qd.2.1.1.2)</v>
          </cell>
          <cell r="G231">
            <v>274390.77790658275</v>
          </cell>
          <cell r="H231">
            <v>278969.79421749973</v>
          </cell>
          <cell r="I231">
            <v>283625.65383501293</v>
          </cell>
          <cell r="J231">
            <v>288359.6546353476</v>
          </cell>
          <cell r="K231">
            <v>293173.11657616671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1418518.9971706099</v>
          </cell>
        </row>
        <row r="232">
          <cell r="B232" t="str">
            <v>1.1.2 - Outras Receitas Operacionais    (calculado 2.1.2.)</v>
          </cell>
          <cell r="G232">
            <v>7479.656606994391</v>
          </cell>
          <cell r="H232">
            <v>7604.4766532976446</v>
          </cell>
          <cell r="I232">
            <v>7731.391382047118</v>
          </cell>
          <cell r="J232">
            <v>7860.436172232432</v>
          </cell>
          <cell r="K232">
            <v>7991.6470047642051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38667.60781933579</v>
          </cell>
        </row>
        <row r="233">
          <cell r="B233" t="str">
            <v>2 -  DEDUÇÕES DA RECEITA    (2.1)</v>
          </cell>
          <cell r="G233">
            <v>25452.900236576013</v>
          </cell>
          <cell r="H233">
            <v>25877.656659633005</v>
          </cell>
          <cell r="I233">
            <v>26309.541183100519</v>
          </cell>
          <cell r="J233">
            <v>26748.67419992448</v>
          </cell>
          <cell r="K233">
            <v>27195.178151358057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131583.95043059206</v>
          </cell>
        </row>
        <row r="234">
          <cell r="B234" t="str">
            <v>2.1 - Tributos sobre Faturamento    (2.1.1+ .... + 2.1.4)</v>
          </cell>
          <cell r="G234">
            <v>25452.900236576013</v>
          </cell>
          <cell r="H234">
            <v>25877.656659633005</v>
          </cell>
          <cell r="I234">
            <v>26309.541183100519</v>
          </cell>
          <cell r="J234">
            <v>26748.67419992448</v>
          </cell>
          <cell r="K234">
            <v>27195.178151358057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131583.95043059206</v>
          </cell>
        </row>
        <row r="235">
          <cell r="B235" t="str">
            <v>2.1.1 - I.S.S    (transp. Qd  1.3.)</v>
          </cell>
          <cell r="G235">
            <v>14093.521725678858</v>
          </cell>
          <cell r="H235">
            <v>14328.71354353987</v>
          </cell>
          <cell r="I235">
            <v>14567.852260853002</v>
          </cell>
          <cell r="J235">
            <v>14811.004540379003</v>
          </cell>
          <cell r="K235">
            <v>15058.238179046544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72859.330249497274</v>
          </cell>
        </row>
        <row r="236">
          <cell r="B236" t="str">
            <v>2.1.2 - Cofins    (transp. Qd 1.3.)</v>
          </cell>
          <cell r="G236">
            <v>8456.1130354073139</v>
          </cell>
          <cell r="H236">
            <v>8597.2281261239223</v>
          </cell>
          <cell r="I236">
            <v>8740.7113565117997</v>
          </cell>
          <cell r="J236">
            <v>8886.6027242274013</v>
          </cell>
          <cell r="K236">
            <v>9034.9429074279269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43715.598149698359</v>
          </cell>
        </row>
        <row r="237">
          <cell r="B237" t="str">
            <v>2.1.3 - Pis / Pasep    (transp. Qd 1.3.)</v>
          </cell>
          <cell r="G237">
            <v>1832.1578243382514</v>
          </cell>
          <cell r="H237">
            <v>1862.732760660183</v>
          </cell>
          <cell r="I237">
            <v>1893.82079391089</v>
          </cell>
          <cell r="J237">
            <v>1925.4305902492702</v>
          </cell>
          <cell r="K237">
            <v>1957.5709632760506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9471.7129324346442</v>
          </cell>
        </row>
        <row r="238">
          <cell r="B238" t="str">
            <v>2.1.4 - CPMF    (transp Qd 1.3.)</v>
          </cell>
          <cell r="G238">
            <v>1071.1076511515932</v>
          </cell>
          <cell r="H238">
            <v>1088.9822293090301</v>
          </cell>
          <cell r="I238">
            <v>1107.156771824828</v>
          </cell>
          <cell r="J238">
            <v>1125.6363450688041</v>
          </cell>
          <cell r="K238">
            <v>1144.4261016075372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5537.3090989617922</v>
          </cell>
        </row>
        <row r="239">
          <cell r="B239" t="str">
            <v>3 -  RECEITA LIQUIDA    (1 - 2)</v>
          </cell>
          <cell r="G239">
            <v>256417.53427700113</v>
          </cell>
          <cell r="H239">
            <v>260696.61421116439</v>
          </cell>
          <cell r="I239">
            <v>265047.50403395947</v>
          </cell>
          <cell r="J239">
            <v>269471.41660765558</v>
          </cell>
          <cell r="K239">
            <v>273969.58542957285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1325602.6545593536</v>
          </cell>
        </row>
        <row r="240">
          <cell r="B240" t="str">
            <v>4 -  DESPESAS    (4.1)</v>
          </cell>
          <cell r="G240">
            <v>59182.074165761383</v>
          </cell>
          <cell r="H240">
            <v>59324.600407385165</v>
          </cell>
          <cell r="I240">
            <v>59469.518470076917</v>
          </cell>
          <cell r="J240">
            <v>59616.868751469672</v>
          </cell>
          <cell r="K240">
            <v>59766.692336502201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297359.75413119537</v>
          </cell>
        </row>
        <row r="241">
          <cell r="B241" t="str">
            <v>4.1 - Operacionais    (4.1.1+ .... + 4.1.10)</v>
          </cell>
          <cell r="G241">
            <v>59182.074165761383</v>
          </cell>
          <cell r="H241">
            <v>59324.600407385165</v>
          </cell>
          <cell r="I241">
            <v>59469.518470076917</v>
          </cell>
          <cell r="J241">
            <v>59616.868751469672</v>
          </cell>
          <cell r="K241">
            <v>59766.692336502201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297359.75413119537</v>
          </cell>
        </row>
        <row r="242">
          <cell r="B242" t="str">
            <v>4.1.1  -  Pessoal e Administradores    (Transp. Qd. 1.3.)</v>
          </cell>
          <cell r="G242">
            <v>34047</v>
          </cell>
          <cell r="H242">
            <v>34047</v>
          </cell>
          <cell r="I242">
            <v>34047</v>
          </cell>
          <cell r="J242">
            <v>34047</v>
          </cell>
          <cell r="K242">
            <v>34047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170235</v>
          </cell>
        </row>
        <row r="243">
          <cell r="B243" t="str">
            <v>4.1.2  -  Conservação de Rotina    (Transp. Qd. 1.3.)</v>
          </cell>
          <cell r="G243">
            <v>6997</v>
          </cell>
          <cell r="H243">
            <v>6997</v>
          </cell>
          <cell r="I243">
            <v>6997</v>
          </cell>
          <cell r="J243">
            <v>6997</v>
          </cell>
          <cell r="K243">
            <v>6997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34985</v>
          </cell>
        </row>
        <row r="244">
          <cell r="B244" t="str">
            <v>4.1.3  -  Consumo    (Transp. Qd. 1.3.)</v>
          </cell>
          <cell r="G244">
            <v>1135</v>
          </cell>
          <cell r="H244">
            <v>1135</v>
          </cell>
          <cell r="I244">
            <v>1135</v>
          </cell>
          <cell r="J244">
            <v>1135</v>
          </cell>
          <cell r="K244">
            <v>1135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5675</v>
          </cell>
        </row>
        <row r="245">
          <cell r="B245" t="str">
            <v>4.1.4  -  Transportes    (Transp. Qd. 1.3.)</v>
          </cell>
          <cell r="G245">
            <v>5306</v>
          </cell>
          <cell r="H245">
            <v>5306</v>
          </cell>
          <cell r="I245">
            <v>5306</v>
          </cell>
          <cell r="J245">
            <v>5306</v>
          </cell>
          <cell r="K245">
            <v>5306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26530</v>
          </cell>
        </row>
        <row r="246">
          <cell r="B246" t="str">
            <v>4.1.5  -  Diversas    (Transp. Qd. 1.3.)</v>
          </cell>
          <cell r="G246">
            <v>1745</v>
          </cell>
          <cell r="H246">
            <v>1745</v>
          </cell>
          <cell r="I246">
            <v>1745</v>
          </cell>
          <cell r="J246">
            <v>1745</v>
          </cell>
          <cell r="K246">
            <v>1745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8725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910</v>
          </cell>
          <cell r="H248">
            <v>910</v>
          </cell>
          <cell r="I248">
            <v>910</v>
          </cell>
          <cell r="J248">
            <v>910</v>
          </cell>
          <cell r="K248">
            <v>910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4550</v>
          </cell>
        </row>
        <row r="249">
          <cell r="B249" t="str">
            <v xml:space="preserve">4.1.8  -  Garantias  (transp. Qd 1.3.)  </v>
          </cell>
          <cell r="G249">
            <v>585.96113035407313</v>
          </cell>
          <cell r="H249">
            <v>587.37228126123932</v>
          </cell>
          <cell r="I249">
            <v>588.80711356511802</v>
          </cell>
          <cell r="J249">
            <v>590.26602724227405</v>
          </cell>
          <cell r="K249">
            <v>591.74942907427931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2944.1559814969837</v>
          </cell>
        </row>
        <row r="250">
          <cell r="B250" t="str">
            <v xml:space="preserve">4.1.9  -  Parc.Variável da Concessão   </v>
          </cell>
          <cell r="G250">
            <v>8456.1130354073139</v>
          </cell>
          <cell r="H250">
            <v>8597.2281261239223</v>
          </cell>
          <cell r="I250">
            <v>8740.7113565117997</v>
          </cell>
          <cell r="J250">
            <v>8886.6027242274013</v>
          </cell>
          <cell r="K250">
            <v>9034.9429074279269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43715.598149698359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197235.46011123975</v>
          </cell>
          <cell r="H252">
            <v>201372.01380377921</v>
          </cell>
          <cell r="I252">
            <v>205577.98556388257</v>
          </cell>
          <cell r="J252">
            <v>209854.54785618591</v>
          </cell>
          <cell r="K252">
            <v>214202.89309307066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1028242.9004281582</v>
          </cell>
        </row>
        <row r="253">
          <cell r="B253" t="str">
            <v>6 -  RESULTADO FINANCEIRO    (6.1)</v>
          </cell>
          <cell r="G253">
            <v>1371.8945199298544</v>
          </cell>
          <cell r="H253">
            <v>1394.7886107281797</v>
          </cell>
          <cell r="I253">
            <v>1418.0669014329922</v>
          </cell>
          <cell r="J253">
            <v>1441.7358811445981</v>
          </cell>
          <cell r="K253">
            <v>1465.8021493657147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7092.2880626013393</v>
          </cell>
        </row>
        <row r="254">
          <cell r="B254" t="str">
            <v>6.1 - Receitas    (Transp. Qd. 2B)</v>
          </cell>
          <cell r="G254">
            <v>1371.8945199298544</v>
          </cell>
          <cell r="H254">
            <v>1394.7886107281797</v>
          </cell>
          <cell r="I254">
            <v>1418.0669014329922</v>
          </cell>
          <cell r="J254">
            <v>1441.7358811445981</v>
          </cell>
          <cell r="K254">
            <v>1465.8021493657147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7092.2880626013393</v>
          </cell>
        </row>
        <row r="255">
          <cell r="B255" t="str">
            <v>7 -  RESULTADO OPERACIONAL    (5 + 6)</v>
          </cell>
          <cell r="G255">
            <v>198607.35463116961</v>
          </cell>
          <cell r="H255">
            <v>202766.80241450737</v>
          </cell>
          <cell r="I255">
            <v>206996.05246531556</v>
          </cell>
          <cell r="J255">
            <v>211296.28373733049</v>
          </cell>
          <cell r="K255">
            <v>215668.69524243637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1035335.1884907596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198607.35463116961</v>
          </cell>
          <cell r="H257">
            <v>202766.80241450737</v>
          </cell>
          <cell r="I257">
            <v>206996.05246531556</v>
          </cell>
          <cell r="J257">
            <v>211296.28373733049</v>
          </cell>
          <cell r="K257">
            <v>215668.69524243637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1035335.1884907596</v>
          </cell>
        </row>
        <row r="258">
          <cell r="B258" t="str">
            <v>10- CONTRIBUIÇÃO SOCIAL (Legislação vigente)</v>
          </cell>
          <cell r="G258">
            <v>15888.58837049357</v>
          </cell>
          <cell r="H258">
            <v>16221.34419316059</v>
          </cell>
          <cell r="I258">
            <v>16559.684197225244</v>
          </cell>
          <cell r="J258">
            <v>16903.702698986439</v>
          </cell>
          <cell r="K258">
            <v>17253.495619394911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82826.815079260763</v>
          </cell>
        </row>
        <row r="259">
          <cell r="B259" t="str">
            <v>11- RESULTADO ANTES IMPOSTO DE RENDA    (9 - 10)</v>
          </cell>
          <cell r="G259">
            <v>182718.76626067603</v>
          </cell>
          <cell r="H259">
            <v>186545.45822134678</v>
          </cell>
          <cell r="I259">
            <v>190436.3682680903</v>
          </cell>
          <cell r="J259">
            <v>194392.58103834407</v>
          </cell>
          <cell r="K259">
            <v>198415.19962304147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952508.37341149885</v>
          </cell>
        </row>
        <row r="260">
          <cell r="B260" t="str">
            <v>12- IMPOSTO DE RENDA (Legislação vigente)</v>
          </cell>
          <cell r="G260">
            <v>49627.838657792403</v>
          </cell>
          <cell r="H260">
            <v>50667.700603626843</v>
          </cell>
          <cell r="I260">
            <v>51725.01311632889</v>
          </cell>
          <cell r="J260">
            <v>52800.070934332623</v>
          </cell>
          <cell r="K260">
            <v>53893.173810609092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258713.79712268984</v>
          </cell>
        </row>
        <row r="261">
          <cell r="B261" t="str">
            <v>13- RESULTADO DE EXERCÍCIO    (11 - 12)</v>
          </cell>
          <cell r="G261">
            <v>133090.92760288363</v>
          </cell>
          <cell r="H261">
            <v>135877.75761771994</v>
          </cell>
          <cell r="I261">
            <v>138711.35515176141</v>
          </cell>
          <cell r="J261">
            <v>141592.51010401145</v>
          </cell>
          <cell r="K261">
            <v>144522.02581243237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693794.57628880907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74719</v>
          </cell>
          <cell r="H267">
            <v>100029</v>
          </cell>
          <cell r="I267">
            <v>107400</v>
          </cell>
          <cell r="J267">
            <v>222064</v>
          </cell>
          <cell r="K267">
            <v>230667.11239999998</v>
          </cell>
          <cell r="L267">
            <v>236017.83349270842</v>
          </cell>
          <cell r="M267">
            <v>231726.41174760429</v>
          </cell>
          <cell r="N267">
            <v>234773.70425958713</v>
          </cell>
          <cell r="O267">
            <v>238285.27272684977</v>
          </cell>
          <cell r="P267">
            <v>241956.75116454266</v>
          </cell>
          <cell r="Q267">
            <v>245123.58230852691</v>
          </cell>
          <cell r="R267">
            <v>248683.97268178276</v>
          </cell>
          <cell r="S267">
            <v>252301.19439623621</v>
          </cell>
          <cell r="T267">
            <v>255967.73247612332</v>
          </cell>
          <cell r="U267">
            <v>259687.02239440699</v>
          </cell>
          <cell r="V267">
            <v>263458.5832422392</v>
          </cell>
          <cell r="W267">
            <v>270401.46703550639</v>
          </cell>
          <cell r="X267">
            <v>278782.56110807159</v>
          </cell>
          <cell r="Y267">
            <v>282853.84794131375</v>
          </cell>
          <cell r="Z267">
            <v>286986.52337955317</v>
          </cell>
          <cell r="AA267">
            <v>4561885.5727550527</v>
          </cell>
        </row>
        <row r="268">
          <cell r="B268" t="str">
            <v>1.1.  RECEITAS     (1.1.1.+ ... + 1.1.4)</v>
          </cell>
          <cell r="G268">
            <v>74719</v>
          </cell>
          <cell r="H268">
            <v>100029</v>
          </cell>
          <cell r="I268">
            <v>107400</v>
          </cell>
          <cell r="J268">
            <v>222064</v>
          </cell>
          <cell r="K268">
            <v>230667.11239999998</v>
          </cell>
          <cell r="L268">
            <v>236017.83349270842</v>
          </cell>
          <cell r="M268">
            <v>231726.41174760429</v>
          </cell>
          <cell r="N268">
            <v>234773.70425958713</v>
          </cell>
          <cell r="O268">
            <v>238285.27272684977</v>
          </cell>
          <cell r="P268">
            <v>241956.75116454266</v>
          </cell>
          <cell r="Q268">
            <v>245123.58230852691</v>
          </cell>
          <cell r="R268">
            <v>248683.97268178276</v>
          </cell>
          <cell r="S268">
            <v>252301.19439623621</v>
          </cell>
          <cell r="T268">
            <v>255967.73247612332</v>
          </cell>
          <cell r="U268">
            <v>259687.02239440699</v>
          </cell>
          <cell r="V268">
            <v>263458.5832422392</v>
          </cell>
          <cell r="W268">
            <v>270401.46703550639</v>
          </cell>
          <cell r="X268">
            <v>278782.56110807159</v>
          </cell>
          <cell r="Y268">
            <v>282853.84794131375</v>
          </cell>
          <cell r="Z268">
            <v>286986.52337955317</v>
          </cell>
          <cell r="AA268">
            <v>4561885.5727550527</v>
          </cell>
        </row>
        <row r="269">
          <cell r="B269" t="str">
            <v>1.1.1   Receitas de Pedágio</v>
          </cell>
          <cell r="G269">
            <v>73430</v>
          </cell>
          <cell r="H269">
            <v>96402</v>
          </cell>
          <cell r="I269">
            <v>98799</v>
          </cell>
          <cell r="J269">
            <v>213157</v>
          </cell>
          <cell r="K269">
            <v>221357.11239999998</v>
          </cell>
          <cell r="L269">
            <v>226683.83349270842</v>
          </cell>
          <cell r="M269">
            <v>222366.41174760429</v>
          </cell>
          <cell r="N269">
            <v>225387.70425958713</v>
          </cell>
          <cell r="O269">
            <v>228873.27272684977</v>
          </cell>
          <cell r="P269">
            <v>232517.75116454266</v>
          </cell>
          <cell r="Q269">
            <v>235660.58230852691</v>
          </cell>
          <cell r="R269">
            <v>239197.97268178276</v>
          </cell>
          <cell r="S269">
            <v>242790.19439623621</v>
          </cell>
          <cell r="T269">
            <v>246432.73247612332</v>
          </cell>
          <cell r="U269">
            <v>250127.02239440699</v>
          </cell>
          <cell r="V269">
            <v>253872.58324223923</v>
          </cell>
          <cell r="W269">
            <v>260789.46703550639</v>
          </cell>
          <cell r="X269">
            <v>269144.56110807159</v>
          </cell>
          <cell r="Y269">
            <v>273189.84794131375</v>
          </cell>
          <cell r="Z269">
            <v>277295.52337955317</v>
          </cell>
          <cell r="AA269">
            <v>4387474.5727550527</v>
          </cell>
        </row>
        <row r="270">
          <cell r="B270" t="str">
            <v>1.1.2   Outras Receitas Operacionais</v>
          </cell>
          <cell r="G270">
            <v>922</v>
          </cell>
          <cell r="H270">
            <v>3145</v>
          </cell>
          <cell r="I270">
            <v>7838</v>
          </cell>
          <cell r="J270">
            <v>7841</v>
          </cell>
          <cell r="K270">
            <v>8144</v>
          </cell>
          <cell r="L270">
            <v>8147.0000000000009</v>
          </cell>
          <cell r="M270">
            <v>8150</v>
          </cell>
          <cell r="N270">
            <v>8153</v>
          </cell>
          <cell r="O270">
            <v>8156</v>
          </cell>
          <cell r="P270">
            <v>8159</v>
          </cell>
          <cell r="Q270">
            <v>8162</v>
          </cell>
          <cell r="R270">
            <v>8165</v>
          </cell>
          <cell r="S270">
            <v>8168</v>
          </cell>
          <cell r="T270">
            <v>8170.9999999999991</v>
          </cell>
          <cell r="U270">
            <v>8174</v>
          </cell>
          <cell r="V270">
            <v>8177</v>
          </cell>
          <cell r="W270">
            <v>8180</v>
          </cell>
          <cell r="X270">
            <v>8183</v>
          </cell>
          <cell r="Y270">
            <v>8186.0000000000009</v>
          </cell>
          <cell r="Z270">
            <v>8189</v>
          </cell>
          <cell r="AA270">
            <v>150410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367</v>
          </cell>
          <cell r="H272">
            <v>482</v>
          </cell>
          <cell r="I272">
            <v>763</v>
          </cell>
          <cell r="J272">
            <v>1066</v>
          </cell>
          <cell r="K272">
            <v>1166</v>
          </cell>
          <cell r="L272">
            <v>1187</v>
          </cell>
          <cell r="M272">
            <v>1210</v>
          </cell>
          <cell r="N272">
            <v>1233</v>
          </cell>
          <cell r="O272">
            <v>1256</v>
          </cell>
          <cell r="P272">
            <v>1280</v>
          </cell>
          <cell r="Q272">
            <v>1301</v>
          </cell>
          <cell r="R272">
            <v>1321</v>
          </cell>
          <cell r="S272">
            <v>1343</v>
          </cell>
          <cell r="T272">
            <v>1364</v>
          </cell>
          <cell r="U272">
            <v>1386</v>
          </cell>
          <cell r="V272">
            <v>1409</v>
          </cell>
          <cell r="W272">
            <v>1432</v>
          </cell>
          <cell r="X272">
            <v>1455</v>
          </cell>
          <cell r="Y272">
            <v>1478</v>
          </cell>
          <cell r="Z272">
            <v>1502.0000000000002</v>
          </cell>
          <cell r="AA272">
            <v>24001</v>
          </cell>
        </row>
        <row r="273">
          <cell r="B273" t="str">
            <v>2.  DESEMBOLSOS     (2.1.+ ... + 2.4)</v>
          </cell>
          <cell r="G273">
            <v>148826.92388072691</v>
          </cell>
          <cell r="H273">
            <v>220374.23753478762</v>
          </cell>
          <cell r="I273">
            <v>229030.86067684711</v>
          </cell>
          <cell r="J273">
            <v>231783.11098257283</v>
          </cell>
          <cell r="K273">
            <v>149960.5918943373</v>
          </cell>
          <cell r="L273">
            <v>152611.87394570222</v>
          </cell>
          <cell r="M273">
            <v>141811.6823764795</v>
          </cell>
          <cell r="N273">
            <v>144688.10323180893</v>
          </cell>
          <cell r="O273">
            <v>191144.8028870275</v>
          </cell>
          <cell r="P273">
            <v>168771.24638235764</v>
          </cell>
          <cell r="Q273">
            <v>132985.26496600069</v>
          </cell>
          <cell r="R273">
            <v>132014.80908564222</v>
          </cell>
          <cell r="S273">
            <v>153006.16343129351</v>
          </cell>
          <cell r="T273">
            <v>142137.14264731971</v>
          </cell>
          <cell r="U273">
            <v>181275.39258293336</v>
          </cell>
          <cell r="V273">
            <v>198314.99342638504</v>
          </cell>
          <cell r="W273">
            <v>157208.37990446435</v>
          </cell>
          <cell r="X273">
            <v>142137.98021416541</v>
          </cell>
          <cell r="Y273">
            <v>155864.99891347936</v>
          </cell>
          <cell r="Z273">
            <v>143105.24775739125</v>
          </cell>
          <cell r="AA273">
            <v>3317053.8067217227</v>
          </cell>
        </row>
        <row r="274">
          <cell r="B274" t="str">
            <v>2.1.  OPERACIONAIS     (2.1.1.+ ... + 2.1.8)</v>
          </cell>
          <cell r="G274">
            <v>36270.368000000002</v>
          </cell>
          <cell r="H274">
            <v>51409.9355</v>
          </cell>
          <cell r="I274">
            <v>54750.620499999997</v>
          </cell>
          <cell r="J274">
            <v>61839.406999999999</v>
          </cell>
          <cell r="K274">
            <v>62209.801726600002</v>
          </cell>
          <cell r="L274">
            <v>62575.396787475693</v>
          </cell>
          <cell r="M274">
            <v>70673.083929921762</v>
          </cell>
          <cell r="N274">
            <v>71328.150918454281</v>
          </cell>
          <cell r="O274">
            <v>72121.792090872506</v>
          </cell>
          <cell r="P274">
            <v>72392.178975732939</v>
          </cell>
          <cell r="Q274">
            <v>72639.173369687574</v>
          </cell>
          <cell r="R274">
            <v>72894.297136974201</v>
          </cell>
          <cell r="S274">
            <v>73188.163815274427</v>
          </cell>
          <cell r="T274">
            <v>73466.382859184669</v>
          </cell>
          <cell r="U274">
            <v>73757.078437116201</v>
          </cell>
          <cell r="V274">
            <v>74038.2089504537</v>
          </cell>
          <cell r="W274">
            <v>74615.658898571302</v>
          </cell>
          <cell r="X274">
            <v>75323.514035848202</v>
          </cell>
          <cell r="Y274">
            <v>75648.570846923642</v>
          </cell>
          <cell r="Z274">
            <v>75973.851272331347</v>
          </cell>
          <cell r="AA274">
            <v>1357115.6350514225</v>
          </cell>
        </row>
        <row r="275">
          <cell r="B275" t="str">
            <v xml:space="preserve">2.1.1.  Pessoal / Administradores   </v>
          </cell>
          <cell r="G275">
            <v>20034</v>
          </cell>
          <cell r="H275">
            <v>27971</v>
          </cell>
          <cell r="I275">
            <v>31249</v>
          </cell>
          <cell r="J275">
            <v>34297</v>
          </cell>
          <cell r="K275">
            <v>34048</v>
          </cell>
          <cell r="L275">
            <v>34047</v>
          </cell>
          <cell r="M275">
            <v>34048</v>
          </cell>
          <cell r="N275">
            <v>34047</v>
          </cell>
          <cell r="O275">
            <v>34048</v>
          </cell>
          <cell r="P275">
            <v>34047</v>
          </cell>
          <cell r="Q275">
            <v>34048</v>
          </cell>
          <cell r="R275">
            <v>34047</v>
          </cell>
          <cell r="S275">
            <v>34048</v>
          </cell>
          <cell r="T275">
            <v>34047</v>
          </cell>
          <cell r="U275">
            <v>34048</v>
          </cell>
          <cell r="V275">
            <v>34047</v>
          </cell>
          <cell r="W275">
            <v>34047</v>
          </cell>
          <cell r="X275">
            <v>34047</v>
          </cell>
          <cell r="Y275">
            <v>34047</v>
          </cell>
          <cell r="Z275">
            <v>34047</v>
          </cell>
          <cell r="AA275">
            <v>658309</v>
          </cell>
        </row>
        <row r="276">
          <cell r="B276" t="str">
            <v xml:space="preserve">2.1.2.  Conservação de Rotina  </v>
          </cell>
          <cell r="G276">
            <v>2691</v>
          </cell>
          <cell r="H276">
            <v>5382</v>
          </cell>
          <cell r="I276">
            <v>5457</v>
          </cell>
          <cell r="J276">
            <v>5560</v>
          </cell>
          <cell r="K276">
            <v>6466</v>
          </cell>
          <cell r="L276">
            <v>6466</v>
          </cell>
          <cell r="M276">
            <v>6466</v>
          </cell>
          <cell r="N276">
            <v>6466</v>
          </cell>
          <cell r="O276">
            <v>6997</v>
          </cell>
          <cell r="P276">
            <v>6997</v>
          </cell>
          <cell r="Q276">
            <v>6997</v>
          </cell>
          <cell r="R276">
            <v>6997</v>
          </cell>
          <cell r="S276">
            <v>6997</v>
          </cell>
          <cell r="T276">
            <v>6997</v>
          </cell>
          <cell r="U276">
            <v>6997</v>
          </cell>
          <cell r="V276">
            <v>6997</v>
          </cell>
          <cell r="W276">
            <v>6997</v>
          </cell>
          <cell r="X276">
            <v>6997</v>
          </cell>
          <cell r="Y276">
            <v>6997</v>
          </cell>
          <cell r="Z276">
            <v>6997</v>
          </cell>
          <cell r="AA276">
            <v>128918</v>
          </cell>
        </row>
        <row r="277">
          <cell r="B277" t="str">
            <v xml:space="preserve">2.1.3.  Consumo   </v>
          </cell>
          <cell r="G277">
            <v>925</v>
          </cell>
          <cell r="H277">
            <v>987</v>
          </cell>
          <cell r="I277">
            <v>1000</v>
          </cell>
          <cell r="J277">
            <v>1135</v>
          </cell>
          <cell r="K277">
            <v>1135</v>
          </cell>
          <cell r="L277">
            <v>1135</v>
          </cell>
          <cell r="M277">
            <v>1135</v>
          </cell>
          <cell r="N277">
            <v>1135</v>
          </cell>
          <cell r="O277">
            <v>1135</v>
          </cell>
          <cell r="P277">
            <v>1135</v>
          </cell>
          <cell r="Q277">
            <v>1135</v>
          </cell>
          <cell r="R277">
            <v>1135</v>
          </cell>
          <cell r="S277">
            <v>1135</v>
          </cell>
          <cell r="T277">
            <v>1135</v>
          </cell>
          <cell r="U277">
            <v>1135</v>
          </cell>
          <cell r="V277">
            <v>1135</v>
          </cell>
          <cell r="W277">
            <v>1135</v>
          </cell>
          <cell r="X277">
            <v>1135</v>
          </cell>
          <cell r="Y277">
            <v>1135</v>
          </cell>
          <cell r="Z277">
            <v>1135</v>
          </cell>
          <cell r="AA277">
            <v>22207</v>
          </cell>
        </row>
        <row r="278">
          <cell r="B278" t="str">
            <v>2.1.4.  Transportes</v>
          </cell>
          <cell r="G278">
            <v>2399</v>
          </cell>
          <cell r="H278">
            <v>4565</v>
          </cell>
          <cell r="I278">
            <v>4981</v>
          </cell>
          <cell r="J278">
            <v>5230</v>
          </cell>
          <cell r="K278">
            <v>5306</v>
          </cell>
          <cell r="L278">
            <v>5307</v>
          </cell>
          <cell r="M278">
            <v>5306</v>
          </cell>
          <cell r="N278">
            <v>5307</v>
          </cell>
          <cell r="O278">
            <v>5306</v>
          </cell>
          <cell r="P278">
            <v>5307</v>
          </cell>
          <cell r="Q278">
            <v>5306</v>
          </cell>
          <cell r="R278">
            <v>5307</v>
          </cell>
          <cell r="S278">
            <v>5306</v>
          </cell>
          <cell r="T278">
            <v>5307</v>
          </cell>
          <cell r="U278">
            <v>5306</v>
          </cell>
          <cell r="V278">
            <v>5307</v>
          </cell>
          <cell r="W278">
            <v>5306</v>
          </cell>
          <cell r="X278">
            <v>5307</v>
          </cell>
          <cell r="Y278">
            <v>5306</v>
          </cell>
          <cell r="Z278">
            <v>5306</v>
          </cell>
          <cell r="AA278">
            <v>102078</v>
          </cell>
        </row>
        <row r="279">
          <cell r="B279" t="str">
            <v>2.1.5.  Diversas</v>
          </cell>
          <cell r="G279">
            <v>3376</v>
          </cell>
          <cell r="H279">
            <v>4638</v>
          </cell>
          <cell r="I279">
            <v>4059</v>
          </cell>
          <cell r="J279">
            <v>2441</v>
          </cell>
          <cell r="K279">
            <v>1745</v>
          </cell>
          <cell r="L279">
            <v>1745</v>
          </cell>
          <cell r="M279">
            <v>1745</v>
          </cell>
          <cell r="N279">
            <v>1745</v>
          </cell>
          <cell r="O279">
            <v>1745</v>
          </cell>
          <cell r="P279">
            <v>1745</v>
          </cell>
          <cell r="Q279">
            <v>1745</v>
          </cell>
          <cell r="R279">
            <v>1745</v>
          </cell>
          <cell r="S279">
            <v>1745</v>
          </cell>
          <cell r="T279">
            <v>1745</v>
          </cell>
          <cell r="U279">
            <v>1745</v>
          </cell>
          <cell r="V279">
            <v>1745</v>
          </cell>
          <cell r="W279">
            <v>1745</v>
          </cell>
          <cell r="X279">
            <v>1745</v>
          </cell>
          <cell r="Y279">
            <v>1745</v>
          </cell>
          <cell r="Z279">
            <v>1745</v>
          </cell>
          <cell r="AA279">
            <v>42434</v>
          </cell>
        </row>
        <row r="280">
          <cell r="B280" t="str">
            <v>2.1.6.  Tributos s/ Faturamento</v>
          </cell>
          <cell r="G280">
            <v>3457.3679999999999</v>
          </cell>
          <cell r="H280">
            <v>4628.9354999999996</v>
          </cell>
          <cell r="I280">
            <v>4958.6204999999991</v>
          </cell>
          <cell r="J280">
            <v>10276.406999999999</v>
          </cell>
          <cell r="K280">
            <v>10671.801726600001</v>
          </cell>
          <cell r="L280">
            <v>11063.396787475691</v>
          </cell>
          <cell r="M280">
            <v>19190.083929921766</v>
          </cell>
          <cell r="N280">
            <v>19875.150918454288</v>
          </cell>
          <cell r="O280">
            <v>20176.792090872506</v>
          </cell>
          <cell r="P280">
            <v>20492.178975732942</v>
          </cell>
          <cell r="Q280">
            <v>20764.173369687582</v>
          </cell>
          <cell r="R280">
            <v>21070.297136974208</v>
          </cell>
          <cell r="S280">
            <v>21381.163815274434</v>
          </cell>
          <cell r="T280">
            <v>21696.382859184665</v>
          </cell>
          <cell r="U280">
            <v>22016.078437116201</v>
          </cell>
          <cell r="V280">
            <v>22340.208950453693</v>
          </cell>
          <cell r="W280">
            <v>22938.658898571306</v>
          </cell>
          <cell r="X280">
            <v>23661.514035848195</v>
          </cell>
          <cell r="Y280">
            <v>24011.570846923642</v>
          </cell>
          <cell r="Z280">
            <v>24366.851272331354</v>
          </cell>
          <cell r="AA280">
            <v>349037.63505142246</v>
          </cell>
        </row>
        <row r="281">
          <cell r="B281" t="str">
            <v>2.1.7.  Seguros</v>
          </cell>
          <cell r="G281">
            <v>910</v>
          </cell>
          <cell r="H281">
            <v>910</v>
          </cell>
          <cell r="I281">
            <v>910</v>
          </cell>
          <cell r="J281">
            <v>910</v>
          </cell>
          <cell r="K281">
            <v>910</v>
          </cell>
          <cell r="L281">
            <v>910</v>
          </cell>
          <cell r="M281">
            <v>910</v>
          </cell>
          <cell r="N281">
            <v>910</v>
          </cell>
          <cell r="O281">
            <v>910</v>
          </cell>
          <cell r="P281">
            <v>910</v>
          </cell>
          <cell r="Q281">
            <v>910</v>
          </cell>
          <cell r="R281">
            <v>910</v>
          </cell>
          <cell r="S281">
            <v>910</v>
          </cell>
          <cell r="T281">
            <v>910</v>
          </cell>
          <cell r="U281">
            <v>910</v>
          </cell>
          <cell r="V281">
            <v>910</v>
          </cell>
          <cell r="W281">
            <v>910</v>
          </cell>
          <cell r="X281">
            <v>910</v>
          </cell>
          <cell r="Y281">
            <v>910</v>
          </cell>
          <cell r="Z281">
            <v>910</v>
          </cell>
          <cell r="AA281">
            <v>18200</v>
          </cell>
        </row>
        <row r="282">
          <cell r="B282" t="str">
            <v xml:space="preserve">2.1.8.  Garantias </v>
          </cell>
          <cell r="G282">
            <v>2478</v>
          </cell>
          <cell r="H282">
            <v>2328</v>
          </cell>
          <cell r="I282">
            <v>2136</v>
          </cell>
          <cell r="J282">
            <v>1990</v>
          </cell>
          <cell r="K282">
            <v>1928</v>
          </cell>
          <cell r="L282">
            <v>1902</v>
          </cell>
          <cell r="M282">
            <v>1873</v>
          </cell>
          <cell r="N282">
            <v>1843</v>
          </cell>
          <cell r="O282">
            <v>1804</v>
          </cell>
          <cell r="P282">
            <v>1759</v>
          </cell>
          <cell r="Q282">
            <v>1734</v>
          </cell>
          <cell r="R282">
            <v>1683</v>
          </cell>
          <cell r="S282">
            <v>1666</v>
          </cell>
          <cell r="T282">
            <v>1629</v>
          </cell>
          <cell r="U282">
            <v>1600</v>
          </cell>
          <cell r="V282">
            <v>1557</v>
          </cell>
          <cell r="W282">
            <v>1537</v>
          </cell>
          <cell r="X282">
            <v>1521</v>
          </cell>
          <cell r="Y282">
            <v>1497</v>
          </cell>
          <cell r="Z282">
            <v>1467</v>
          </cell>
          <cell r="AA282">
            <v>35932</v>
          </cell>
        </row>
        <row r="283">
          <cell r="B283" t="str">
            <v>2.2.  INVESTIMENTOS / IMOBILIZADO     (2.2.1.+ ... + 2.2.7)</v>
          </cell>
          <cell r="G283">
            <v>77642.7</v>
          </cell>
          <cell r="H283">
            <v>131178.44</v>
          </cell>
          <cell r="I283">
            <v>118033.92</v>
          </cell>
          <cell r="J283">
            <v>92210.27</v>
          </cell>
          <cell r="K283">
            <v>28172.539999999997</v>
          </cell>
          <cell r="L283">
            <v>29407.350000000002</v>
          </cell>
          <cell r="M283">
            <v>19503.780000000002</v>
          </cell>
          <cell r="N283">
            <v>24341.48</v>
          </cell>
          <cell r="O283">
            <v>69809.97</v>
          </cell>
          <cell r="P283">
            <v>47126.600000000006</v>
          </cell>
          <cell r="Q283">
            <v>4768.5</v>
          </cell>
          <cell r="R283">
            <v>654.63000000000034</v>
          </cell>
          <cell r="S283">
            <v>20131.39</v>
          </cell>
          <cell r="T283">
            <v>8298.4600000000009</v>
          </cell>
          <cell r="U283">
            <v>47432.810000000005</v>
          </cell>
          <cell r="V283">
            <v>66824.56</v>
          </cell>
          <cell r="W283">
            <v>26329.420000000002</v>
          </cell>
          <cell r="X283">
            <v>9427.6</v>
          </cell>
          <cell r="Y283">
            <v>24833.32</v>
          </cell>
          <cell r="Z283">
            <v>19641.18</v>
          </cell>
          <cell r="AA283">
            <v>865768.91999999993</v>
          </cell>
        </row>
        <row r="284">
          <cell r="B284" t="str">
            <v xml:space="preserve">2.2.1.  Ampliação Principal </v>
          </cell>
          <cell r="G284">
            <v>13858.4</v>
          </cell>
          <cell r="H284">
            <v>37111.25</v>
          </cell>
          <cell r="I284">
            <v>36050.32</v>
          </cell>
          <cell r="J284">
            <v>12038.28</v>
          </cell>
          <cell r="K284">
            <v>3053.3700000000003</v>
          </cell>
          <cell r="L284">
            <v>2336.0000000000009</v>
          </cell>
          <cell r="M284">
            <v>2742.6300000000006</v>
          </cell>
          <cell r="N284">
            <v>2692.6300000000006</v>
          </cell>
          <cell r="O284">
            <v>27657.599999999999</v>
          </cell>
          <cell r="P284">
            <v>11464.49</v>
          </cell>
          <cell r="Q284">
            <v>50</v>
          </cell>
          <cell r="R284">
            <v>38.82</v>
          </cell>
          <cell r="S284">
            <v>0</v>
          </cell>
          <cell r="T284">
            <v>3278.07</v>
          </cell>
          <cell r="U284">
            <v>33379.33</v>
          </cell>
          <cell r="V284">
            <v>46931.12</v>
          </cell>
          <cell r="W284">
            <v>19774.8</v>
          </cell>
          <cell r="X284">
            <v>0</v>
          </cell>
          <cell r="Y284">
            <v>0</v>
          </cell>
          <cell r="Z284">
            <v>0</v>
          </cell>
          <cell r="AA284">
            <v>252457.11</v>
          </cell>
        </row>
        <row r="285">
          <cell r="B285" t="str">
            <v>2.2.2.  Demais Obras de Ampliação/Melhoramentos</v>
          </cell>
          <cell r="G285">
            <v>16090.85</v>
          </cell>
          <cell r="H285">
            <v>29200.639999999999</v>
          </cell>
          <cell r="I285">
            <v>36249.01</v>
          </cell>
          <cell r="J285">
            <v>19933.34</v>
          </cell>
          <cell r="K285">
            <v>3939.89</v>
          </cell>
          <cell r="L285">
            <v>4060.4200000000005</v>
          </cell>
          <cell r="M285">
            <v>7584.3399999999992</v>
          </cell>
          <cell r="N285">
            <v>14452.34</v>
          </cell>
          <cell r="O285">
            <v>20397.32</v>
          </cell>
          <cell r="P285">
            <v>19914.62</v>
          </cell>
          <cell r="Q285">
            <v>3239.9</v>
          </cell>
          <cell r="R285">
            <v>241.78000000000034</v>
          </cell>
          <cell r="S285">
            <v>0</v>
          </cell>
          <cell r="T285">
            <v>700.45</v>
          </cell>
          <cell r="U285">
            <v>2705.51</v>
          </cell>
          <cell r="V285">
            <v>5544.21</v>
          </cell>
          <cell r="W285">
            <v>1829.92</v>
          </cell>
          <cell r="X285">
            <v>1594.18</v>
          </cell>
          <cell r="Y285">
            <v>1953.95</v>
          </cell>
          <cell r="Z285">
            <v>379.28</v>
          </cell>
          <cell r="AA285">
            <v>190011.95</v>
          </cell>
        </row>
        <row r="286">
          <cell r="B286" t="str">
            <v xml:space="preserve">2.2.3.  Equipamentos, Veiculos e Sist. Controle </v>
          </cell>
          <cell r="G286">
            <v>18270.07</v>
          </cell>
          <cell r="H286">
            <v>14890.93</v>
          </cell>
          <cell r="I286">
            <v>8116.82</v>
          </cell>
          <cell r="J286">
            <v>23857.84</v>
          </cell>
          <cell r="K286">
            <v>741.48</v>
          </cell>
          <cell r="L286">
            <v>6425.2</v>
          </cell>
          <cell r="M286">
            <v>415.54</v>
          </cell>
          <cell r="N286">
            <v>269.32</v>
          </cell>
          <cell r="O286">
            <v>12542.599999999999</v>
          </cell>
          <cell r="P286">
            <v>1045.97</v>
          </cell>
          <cell r="Q286">
            <v>209.85000000000036</v>
          </cell>
          <cell r="R286">
            <v>5.2799999999999914</v>
          </cell>
          <cell r="S286">
            <v>745.48999999999978</v>
          </cell>
          <cell r="T286">
            <v>872.88</v>
          </cell>
          <cell r="U286">
            <v>692.5</v>
          </cell>
          <cell r="V286">
            <v>755.88999999999942</v>
          </cell>
          <cell r="W286">
            <v>1355.19</v>
          </cell>
          <cell r="X286">
            <v>1189.67</v>
          </cell>
          <cell r="Y286">
            <v>9378.869999999999</v>
          </cell>
          <cell r="Z286">
            <v>3833.37</v>
          </cell>
          <cell r="AA286">
            <v>105614.76</v>
          </cell>
        </row>
        <row r="287">
          <cell r="B287" t="str">
            <v>2.2.4.  Desapropriações</v>
          </cell>
          <cell r="G287">
            <v>1765.1400000000008</v>
          </cell>
          <cell r="H287">
            <v>27575.53</v>
          </cell>
          <cell r="I287">
            <v>21168.94000000001</v>
          </cell>
          <cell r="J287">
            <v>24411.09</v>
          </cell>
          <cell r="K287">
            <v>15283.4</v>
          </cell>
          <cell r="L287">
            <v>5000</v>
          </cell>
          <cell r="M287">
            <v>2000</v>
          </cell>
          <cell r="N287">
            <v>2000</v>
          </cell>
          <cell r="O287">
            <v>1500</v>
          </cell>
          <cell r="P287">
            <v>1500</v>
          </cell>
          <cell r="Q287">
            <v>900</v>
          </cell>
          <cell r="R287">
            <v>0</v>
          </cell>
          <cell r="S287">
            <v>0</v>
          </cell>
          <cell r="T287">
            <v>0</v>
          </cell>
          <cell r="U287">
            <v>2000</v>
          </cell>
          <cell r="V287">
            <v>2000</v>
          </cell>
          <cell r="W287">
            <v>1387.9</v>
          </cell>
          <cell r="X287">
            <v>250</v>
          </cell>
          <cell r="Y287">
            <v>200</v>
          </cell>
          <cell r="Z287">
            <v>0</v>
          </cell>
          <cell r="AA287">
            <v>108942</v>
          </cell>
        </row>
        <row r="288">
          <cell r="B288" t="str">
            <v xml:space="preserve">2.2.5.  Conservação Especial </v>
          </cell>
          <cell r="G288">
            <v>27658.240000000002</v>
          </cell>
          <cell r="H288">
            <v>22400.09</v>
          </cell>
          <cell r="I288">
            <v>16448.830000000002</v>
          </cell>
          <cell r="J288">
            <v>11969.72</v>
          </cell>
          <cell r="K288">
            <v>5154.3999999999987</v>
          </cell>
          <cell r="L288">
            <v>11585.73</v>
          </cell>
          <cell r="M288">
            <v>6761.2700000000013</v>
          </cell>
          <cell r="N288">
            <v>4927.1899999999996</v>
          </cell>
          <cell r="O288">
            <v>7712.45</v>
          </cell>
          <cell r="P288">
            <v>13201.52</v>
          </cell>
          <cell r="Q288">
            <v>368.75</v>
          </cell>
          <cell r="R288">
            <v>368.75</v>
          </cell>
          <cell r="S288">
            <v>19385.900000000001</v>
          </cell>
          <cell r="T288">
            <v>3447.06</v>
          </cell>
          <cell r="U288">
            <v>8655.4699999999993</v>
          </cell>
          <cell r="V288">
            <v>11593.34</v>
          </cell>
          <cell r="W288">
            <v>1981.61</v>
          </cell>
          <cell r="X288">
            <v>6393.75</v>
          </cell>
          <cell r="Y288">
            <v>13300.5</v>
          </cell>
          <cell r="Z288">
            <v>15428.53</v>
          </cell>
          <cell r="AA288">
            <v>208743.09999999998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30214.560000000005</v>
          </cell>
          <cell r="H291">
            <v>32206.41</v>
          </cell>
          <cell r="I291">
            <v>51955.11</v>
          </cell>
          <cell r="J291">
            <v>41453.94</v>
          </cell>
          <cell r="K291">
            <v>22149.033372000002</v>
          </cell>
          <cell r="L291">
            <v>22308.925004781253</v>
          </cell>
          <cell r="M291">
            <v>15935.804686429628</v>
          </cell>
          <cell r="N291">
            <v>11696.099897216014</v>
          </cell>
          <cell r="O291">
            <v>11958.772495154992</v>
          </cell>
          <cell r="P291">
            <v>12068.196848285779</v>
          </cell>
          <cell r="Q291">
            <v>20842.659854814061</v>
          </cell>
          <cell r="R291">
            <v>22684.88918045348</v>
          </cell>
          <cell r="S291">
            <v>22792.745831887085</v>
          </cell>
          <cell r="T291">
            <v>22902.1119742837</v>
          </cell>
          <cell r="U291">
            <v>23013.03067183221</v>
          </cell>
          <cell r="V291">
            <v>23125.487497267175</v>
          </cell>
          <cell r="W291">
            <v>23333.084011065192</v>
          </cell>
          <cell r="X291">
            <v>23583.826833242143</v>
          </cell>
          <cell r="Y291">
            <v>23705.275438239412</v>
          </cell>
          <cell r="Z291">
            <v>23828.535701386594</v>
          </cell>
          <cell r="AA291">
            <v>481758.49929833878</v>
          </cell>
        </row>
        <row r="292">
          <cell r="B292" t="str">
            <v>2.3.1.  Valor Variável da Concessão</v>
          </cell>
          <cell r="G292">
            <v>2230.56</v>
          </cell>
          <cell r="H292">
            <v>2986.41</v>
          </cell>
          <cell r="I292">
            <v>3199.11</v>
          </cell>
          <cell r="J292">
            <v>6629.94</v>
          </cell>
          <cell r="K292">
            <v>6885.0333720000008</v>
          </cell>
          <cell r="L292">
            <v>7044.9250047812529</v>
          </cell>
          <cell r="M292">
            <v>6915.4923524281276</v>
          </cell>
          <cell r="N292">
            <v>7006.221127787614</v>
          </cell>
          <cell r="O292">
            <v>7110.8781818054922</v>
          </cell>
          <cell r="P292">
            <v>7220.3025349362797</v>
          </cell>
          <cell r="Q292">
            <v>7314.6774692558083</v>
          </cell>
          <cell r="R292">
            <v>7420.8891804534815</v>
          </cell>
          <cell r="S292">
            <v>7528.7458318870858</v>
          </cell>
          <cell r="T292">
            <v>7638.1119742837</v>
          </cell>
          <cell r="U292">
            <v>7749.0306718322099</v>
          </cell>
          <cell r="V292">
            <v>7861.4874972671769</v>
          </cell>
          <cell r="W292">
            <v>8069.0840110651907</v>
          </cell>
          <cell r="X292">
            <v>8319.8268332421449</v>
          </cell>
          <cell r="Y292">
            <v>8441.2754382394123</v>
          </cell>
          <cell r="Z292">
            <v>8564.5357013865942</v>
          </cell>
          <cell r="AA292">
            <v>136136.53718265161</v>
          </cell>
        </row>
        <row r="293">
          <cell r="B293" t="str">
            <v xml:space="preserve">2.3.2.  Valor Fixo da Concessão </v>
          </cell>
          <cell r="G293">
            <v>27984.000000000004</v>
          </cell>
          <cell r="H293">
            <v>29220</v>
          </cell>
          <cell r="I293">
            <v>48756</v>
          </cell>
          <cell r="J293">
            <v>34824</v>
          </cell>
          <cell r="K293">
            <v>15264</v>
          </cell>
          <cell r="L293">
            <v>15264</v>
          </cell>
          <cell r="M293">
            <v>9020.3123340015009</v>
          </cell>
          <cell r="N293">
            <v>4689.8787694284001</v>
          </cell>
          <cell r="O293">
            <v>4847.8943133494995</v>
          </cell>
          <cell r="P293">
            <v>4847.8943133494995</v>
          </cell>
          <cell r="Q293">
            <v>13527.982385558251</v>
          </cell>
          <cell r="R293">
            <v>15264</v>
          </cell>
          <cell r="S293">
            <v>15264</v>
          </cell>
          <cell r="T293">
            <v>15264</v>
          </cell>
          <cell r="U293">
            <v>15264</v>
          </cell>
          <cell r="V293">
            <v>15264</v>
          </cell>
          <cell r="W293">
            <v>15264</v>
          </cell>
          <cell r="X293">
            <v>15264</v>
          </cell>
          <cell r="Y293">
            <v>15264</v>
          </cell>
          <cell r="Z293">
            <v>15264</v>
          </cell>
          <cell r="AA293">
            <v>345621.9621156872</v>
          </cell>
        </row>
        <row r="294">
          <cell r="B294" t="str">
            <v>2.4.  DESEMBOLSOS  SOBRE O LUCRO     (2.4.1. + 2.4.2)</v>
          </cell>
          <cell r="G294">
            <v>4699.2958807269233</v>
          </cell>
          <cell r="H294">
            <v>5579.4520347876341</v>
          </cell>
          <cell r="I294">
            <v>4291.2101768471239</v>
          </cell>
          <cell r="J294">
            <v>36279.493982572843</v>
          </cell>
          <cell r="K294">
            <v>37429.216795737288</v>
          </cell>
          <cell r="L294">
            <v>38320.202153445265</v>
          </cell>
          <cell r="M294">
            <v>35699.013760128117</v>
          </cell>
          <cell r="N294">
            <v>37322.372416138649</v>
          </cell>
          <cell r="O294">
            <v>37254.268301000011</v>
          </cell>
          <cell r="P294">
            <v>37184.270558338903</v>
          </cell>
          <cell r="Q294">
            <v>34734.931741499058</v>
          </cell>
          <cell r="R294">
            <v>35780.992768214535</v>
          </cell>
          <cell r="S294">
            <v>36893.863784131987</v>
          </cell>
          <cell r="T294">
            <v>37470.187813851313</v>
          </cell>
          <cell r="U294">
            <v>37072.473473984937</v>
          </cell>
          <cell r="V294">
            <v>34326.736978664194</v>
          </cell>
          <cell r="W294">
            <v>32930.216994827875</v>
          </cell>
          <cell r="X294">
            <v>33803.039345075042</v>
          </cell>
          <cell r="Y294">
            <v>31677.832628316308</v>
          </cell>
          <cell r="Z294">
            <v>23661.680783673317</v>
          </cell>
          <cell r="AA294">
            <v>612410.75237196125</v>
          </cell>
        </row>
        <row r="295">
          <cell r="B295" t="str">
            <v xml:space="preserve">2.4.1.  Contribuição Social  </v>
          </cell>
          <cell r="G295">
            <v>1145.0414256307693</v>
          </cell>
          <cell r="H295">
            <v>1358.4126144939717</v>
          </cell>
          <cell r="I295">
            <v>1046.1115580235455</v>
          </cell>
          <cell r="J295">
            <v>8800.8470260782669</v>
          </cell>
          <cell r="K295">
            <v>9079.5677080575279</v>
          </cell>
          <cell r="L295">
            <v>9295.5641584109708</v>
          </cell>
          <cell r="M295">
            <v>8660.1245479098488</v>
          </cell>
          <cell r="N295">
            <v>9053.6660402760353</v>
          </cell>
          <cell r="O295">
            <v>9037.1559517575788</v>
          </cell>
          <cell r="P295">
            <v>9020.1868020215516</v>
          </cell>
          <cell r="Q295">
            <v>8426.4076949088612</v>
          </cell>
          <cell r="R295">
            <v>8679.9982468398866</v>
          </cell>
          <cell r="S295">
            <v>8949.7851597895751</v>
          </cell>
          <cell r="T295">
            <v>9089.500076085169</v>
          </cell>
          <cell r="U295">
            <v>8993.084478541803</v>
          </cell>
          <cell r="V295">
            <v>8327.4513887670819</v>
          </cell>
          <cell r="W295">
            <v>7988.9010896552427</v>
          </cell>
          <cell r="X295">
            <v>8200.4943866848607</v>
          </cell>
          <cell r="Y295">
            <v>7685.29275837971</v>
          </cell>
          <cell r="Z295">
            <v>5741.9832202844409</v>
          </cell>
          <cell r="AA295">
            <v>148579.57633259665</v>
          </cell>
        </row>
        <row r="296">
          <cell r="B296" t="str">
            <v xml:space="preserve">2.4.2.  Imposto de Renda  </v>
          </cell>
          <cell r="G296">
            <v>3554.2544550961538</v>
          </cell>
          <cell r="H296">
            <v>4221.0394202936623</v>
          </cell>
          <cell r="I296">
            <v>3245.0986188235784</v>
          </cell>
          <cell r="J296">
            <v>27478.646956494576</v>
          </cell>
          <cell r="K296">
            <v>28349.649087679762</v>
          </cell>
          <cell r="L296">
            <v>29024.637995034296</v>
          </cell>
          <cell r="M296">
            <v>27038.889212218266</v>
          </cell>
          <cell r="N296">
            <v>28268.70637586261</v>
          </cell>
          <cell r="O296">
            <v>28217.11234924243</v>
          </cell>
          <cell r="P296">
            <v>28164.083756317348</v>
          </cell>
          <cell r="Q296">
            <v>26308.524046590195</v>
          </cell>
          <cell r="R296">
            <v>27100.994521374651</v>
          </cell>
          <cell r="S296">
            <v>27944.078624342415</v>
          </cell>
          <cell r="T296">
            <v>28380.687737766144</v>
          </cell>
          <cell r="U296">
            <v>28079.388995443136</v>
          </cell>
          <cell r="V296">
            <v>25999.285589897114</v>
          </cell>
          <cell r="W296">
            <v>24941.315905172632</v>
          </cell>
          <cell r="X296">
            <v>25602.544958390183</v>
          </cell>
          <cell r="Y296">
            <v>23992.539869936598</v>
          </cell>
          <cell r="Z296">
            <v>17919.697563388876</v>
          </cell>
          <cell r="AA296">
            <v>463831.1760393646</v>
          </cell>
        </row>
        <row r="297">
          <cell r="B297" t="str">
            <v>3.  SALDO DO CAIXA     (1 - 2)</v>
          </cell>
          <cell r="G297">
            <v>-74107.923880726914</v>
          </cell>
          <cell r="H297">
            <v>-120345.23753478762</v>
          </cell>
          <cell r="I297">
            <v>-121630.86067684711</v>
          </cell>
          <cell r="J297">
            <v>-9719.1109825728345</v>
          </cell>
          <cell r="K297">
            <v>80706.520505662687</v>
          </cell>
          <cell r="L297">
            <v>83405.959547006205</v>
          </cell>
          <cell r="M297">
            <v>89914.729371124791</v>
          </cell>
          <cell r="N297">
            <v>90085.601027778204</v>
          </cell>
          <cell r="O297">
            <v>47140.469839822268</v>
          </cell>
          <cell r="P297">
            <v>73185.504782185017</v>
          </cell>
          <cell r="Q297">
            <v>112138.31734252622</v>
          </cell>
          <cell r="R297">
            <v>116669.16359614054</v>
          </cell>
          <cell r="S297">
            <v>99295.030964942707</v>
          </cell>
          <cell r="T297">
            <v>113830.58982880361</v>
          </cell>
          <cell r="U297">
            <v>78411.629811473627</v>
          </cell>
          <cell r="V297">
            <v>65143.589815854153</v>
          </cell>
          <cell r="W297">
            <v>113193.08713104203</v>
          </cell>
          <cell r="X297">
            <v>136644.58089390618</v>
          </cell>
          <cell r="Y297">
            <v>126988.8490278344</v>
          </cell>
          <cell r="Z297">
            <v>143881.27562216192</v>
          </cell>
          <cell r="AA297">
            <v>1244831.76603333</v>
          </cell>
        </row>
        <row r="298">
          <cell r="B298" t="str">
            <v xml:space="preserve">4. T.I.R. (Taxa Interna de Retorno) Anual do Projeto     </v>
          </cell>
          <cell r="G298">
            <v>0.18482198272984429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283242.32903350698</v>
          </cell>
          <cell r="H303">
            <v>287969.05948152556</v>
          </cell>
          <cell r="I303">
            <v>292775.11211849301</v>
          </cell>
          <cell r="J303">
            <v>297661.82668872463</v>
          </cell>
          <cell r="K303">
            <v>302630.5657302966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1464278.893052547</v>
          </cell>
        </row>
        <row r="304">
          <cell r="B304" t="str">
            <v>1.1.  RECEITAS     (1.1.1.+ ... + 1.1.4)</v>
          </cell>
          <cell r="G304">
            <v>283242.32903350698</v>
          </cell>
          <cell r="H304">
            <v>287969.05948152556</v>
          </cell>
          <cell r="I304">
            <v>292775.11211849301</v>
          </cell>
          <cell r="J304">
            <v>297661.82668872463</v>
          </cell>
          <cell r="K304">
            <v>302630.5657302966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1464278.893052547</v>
          </cell>
        </row>
        <row r="305">
          <cell r="B305" t="str">
            <v>1.1.1   Receitas de Pedágio</v>
          </cell>
          <cell r="G305">
            <v>274390.77790658275</v>
          </cell>
          <cell r="H305">
            <v>278969.79421749973</v>
          </cell>
          <cell r="I305">
            <v>283625.65383501293</v>
          </cell>
          <cell r="J305">
            <v>288359.6546353476</v>
          </cell>
          <cell r="K305">
            <v>293173.11657616671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1418518.9971706099</v>
          </cell>
        </row>
        <row r="306">
          <cell r="B306" t="str">
            <v>1.1.2   Outras Receitas Operacionais</v>
          </cell>
          <cell r="G306">
            <v>7479.656606994391</v>
          </cell>
          <cell r="H306">
            <v>7604.4766532976446</v>
          </cell>
          <cell r="I306">
            <v>7731.391382047118</v>
          </cell>
          <cell r="J306">
            <v>7860.436172232432</v>
          </cell>
          <cell r="K306">
            <v>7991.6470047642051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38667.60781933579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1371.8945199298544</v>
          </cell>
          <cell r="H308">
            <v>1394.7886107281797</v>
          </cell>
          <cell r="I308">
            <v>1418.0669014329922</v>
          </cell>
          <cell r="J308">
            <v>1441.7358811445981</v>
          </cell>
          <cell r="K308">
            <v>1465.8021493657147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7092.2880626013393</v>
          </cell>
        </row>
        <row r="309">
          <cell r="B309" t="str">
            <v>2.  DESEMBOLSOS     (2.1.+ ... + 2.4)</v>
          </cell>
          <cell r="G309">
            <v>150151.40143062337</v>
          </cell>
          <cell r="H309">
            <v>152091.30186380562</v>
          </cell>
          <cell r="I309">
            <v>154063.75696673157</v>
          </cell>
          <cell r="J309">
            <v>156069.31658471323</v>
          </cell>
          <cell r="K309">
            <v>158108.53991786425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770484.31676373794</v>
          </cell>
        </row>
        <row r="310">
          <cell r="B310" t="str">
            <v>2.1.  OPERACIONAIS     (2.1.1.+ ... + 2.1.8)</v>
          </cell>
          <cell r="G310">
            <v>76178.861366930083</v>
          </cell>
          <cell r="H310">
            <v>76605.028940894248</v>
          </cell>
          <cell r="I310">
            <v>77038.34829666563</v>
          </cell>
          <cell r="J310">
            <v>77478.940227166764</v>
          </cell>
          <cell r="K310">
            <v>77926.927580432341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385228.10641208902</v>
          </cell>
        </row>
        <row r="311">
          <cell r="B311" t="str">
            <v xml:space="preserve">2.1.1.  Pessoal / Administradores   </v>
          </cell>
          <cell r="G311">
            <v>34047</v>
          </cell>
          <cell r="H311">
            <v>34047</v>
          </cell>
          <cell r="I311">
            <v>34047</v>
          </cell>
          <cell r="J311">
            <v>34047</v>
          </cell>
          <cell r="K311">
            <v>34047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170235</v>
          </cell>
        </row>
        <row r="312">
          <cell r="B312" t="str">
            <v xml:space="preserve">2.1.2.  Conservação de Rotina  </v>
          </cell>
          <cell r="G312">
            <v>6997</v>
          </cell>
          <cell r="H312">
            <v>6997</v>
          </cell>
          <cell r="I312">
            <v>6997</v>
          </cell>
          <cell r="J312">
            <v>6997</v>
          </cell>
          <cell r="K312">
            <v>6997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34985</v>
          </cell>
        </row>
        <row r="313">
          <cell r="B313" t="str">
            <v xml:space="preserve">2.1.3.  Consumo   </v>
          </cell>
          <cell r="G313">
            <v>1135</v>
          </cell>
          <cell r="H313">
            <v>1135</v>
          </cell>
          <cell r="I313">
            <v>1135</v>
          </cell>
          <cell r="J313">
            <v>1135</v>
          </cell>
          <cell r="K313">
            <v>1135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5675</v>
          </cell>
        </row>
        <row r="314">
          <cell r="B314" t="str">
            <v>2.1.4.  Transportes</v>
          </cell>
          <cell r="G314">
            <v>5306</v>
          </cell>
          <cell r="H314">
            <v>5306</v>
          </cell>
          <cell r="I314">
            <v>5306</v>
          </cell>
          <cell r="J314">
            <v>5306</v>
          </cell>
          <cell r="K314">
            <v>5306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26530</v>
          </cell>
        </row>
        <row r="315">
          <cell r="B315" t="str">
            <v>2.1.5.  Diversas</v>
          </cell>
          <cell r="G315">
            <v>1745</v>
          </cell>
          <cell r="H315">
            <v>1745</v>
          </cell>
          <cell r="I315">
            <v>1745</v>
          </cell>
          <cell r="J315">
            <v>1745</v>
          </cell>
          <cell r="K315">
            <v>1745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8725</v>
          </cell>
        </row>
        <row r="316">
          <cell r="B316" t="str">
            <v>2.1.6.  Tributos s/ Faturamento</v>
          </cell>
          <cell r="G316">
            <v>25452.900236576013</v>
          </cell>
          <cell r="H316">
            <v>25877.656659633005</v>
          </cell>
          <cell r="I316">
            <v>26309.541183100519</v>
          </cell>
          <cell r="J316">
            <v>26748.67419992448</v>
          </cell>
          <cell r="K316">
            <v>27195.178151358057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131583.95043059209</v>
          </cell>
        </row>
        <row r="317">
          <cell r="B317" t="str">
            <v>2.1.7.  Seguros</v>
          </cell>
          <cell r="G317">
            <v>910</v>
          </cell>
          <cell r="H317">
            <v>910</v>
          </cell>
          <cell r="I317">
            <v>910</v>
          </cell>
          <cell r="J317">
            <v>910</v>
          </cell>
          <cell r="K317">
            <v>910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4550</v>
          </cell>
        </row>
        <row r="318">
          <cell r="B318" t="str">
            <v xml:space="preserve">2.1.8.  Garantias </v>
          </cell>
          <cell r="G318">
            <v>585.96113035407313</v>
          </cell>
          <cell r="H318">
            <v>587.37228126123932</v>
          </cell>
          <cell r="I318">
            <v>588.80711356511802</v>
          </cell>
          <cell r="J318">
            <v>590.26602724227405</v>
          </cell>
          <cell r="K318">
            <v>591.74942907427931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2944.1559814969837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8456.1130354073139</v>
          </cell>
          <cell r="H327">
            <v>8597.2281261239223</v>
          </cell>
          <cell r="I327">
            <v>8740.7113565117997</v>
          </cell>
          <cell r="J327">
            <v>8886.6027242274013</v>
          </cell>
          <cell r="K327">
            <v>9034.9429074279269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43715.598149698359</v>
          </cell>
        </row>
        <row r="328">
          <cell r="B328" t="str">
            <v>2.3.1.  Valor Variável da Concessão</v>
          </cell>
          <cell r="G328">
            <v>8456.1130354073139</v>
          </cell>
          <cell r="H328">
            <v>8597.2281261239223</v>
          </cell>
          <cell r="I328">
            <v>8740.7113565117997</v>
          </cell>
          <cell r="J328">
            <v>8886.6027242274013</v>
          </cell>
          <cell r="K328">
            <v>9034.9429074279269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43715.598149698359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65516.427028285972</v>
          </cell>
          <cell r="H330">
            <v>66889.044796787435</v>
          </cell>
          <cell r="I330">
            <v>68284.697313554134</v>
          </cell>
          <cell r="J330">
            <v>69703.77363331907</v>
          </cell>
          <cell r="K330">
            <v>71146.669430003996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341540.61220195063</v>
          </cell>
        </row>
        <row r="331">
          <cell r="B331" t="str">
            <v xml:space="preserve">2.4.1.  Contribuição Social  </v>
          </cell>
          <cell r="G331">
            <v>15888.58837049357</v>
          </cell>
          <cell r="H331">
            <v>16221.34419316059</v>
          </cell>
          <cell r="I331">
            <v>16559.684197225244</v>
          </cell>
          <cell r="J331">
            <v>16903.702698986439</v>
          </cell>
          <cell r="K331">
            <v>17253.495619394911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82826.815079260763</v>
          </cell>
        </row>
        <row r="332">
          <cell r="B332" t="str">
            <v xml:space="preserve">2.4.2.  Imposto de Renda  </v>
          </cell>
          <cell r="G332">
            <v>49627.838657792403</v>
          </cell>
          <cell r="H332">
            <v>50667.700603626843</v>
          </cell>
          <cell r="I332">
            <v>51725.01311632889</v>
          </cell>
          <cell r="J332">
            <v>52800.070934332623</v>
          </cell>
          <cell r="K332">
            <v>53893.173810609092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258713.79712268984</v>
          </cell>
        </row>
        <row r="333">
          <cell r="B333" t="str">
            <v>3.  SALDO DO CAIXA     (1 - 2)</v>
          </cell>
          <cell r="G333">
            <v>133090.9276028836</v>
          </cell>
          <cell r="H333">
            <v>135877.75761771994</v>
          </cell>
          <cell r="I333">
            <v>138711.35515176144</v>
          </cell>
          <cell r="J333">
            <v>141592.5101040114</v>
          </cell>
          <cell r="K333">
            <v>144522.02581243234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693794.57628880907</v>
          </cell>
        </row>
        <row r="334">
          <cell r="B334" t="str">
            <v xml:space="preserve">4. T.I.R. (Taxa Interna de Retorno) Anual do Projeto     </v>
          </cell>
          <cell r="G334">
            <v>0.19360997399325544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4">
          <cell r="F54" t="str">
            <v>ESTUDO DO REEQUILÍBRIO ECONÔMICO-FINANCEIRO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VÉIO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LUXO + DRE  Original 20 anos"/>
      <sheetName val="Fatores 20 anos"/>
      <sheetName val="Prorrogação Fluxo 24 anos"/>
      <sheetName val="Prorrogação DRE 24 anos"/>
      <sheetName val="Comparativo de Mercado"/>
      <sheetName val="RELATA_VÉIO"/>
      <sheetName val="FLUXO_+_DRE__Original_20_anos"/>
      <sheetName val="Fatores_20_anos"/>
      <sheetName val="Prorrogação_Fluxo_24_anos"/>
      <sheetName val="Prorrogação_DRE_24_anos"/>
      <sheetName val="Comparativo_de_Mercado"/>
      <sheetName val="RELATA_VÉIO1"/>
      <sheetName val="FLUXO_+_DRE__Original_20_anos1"/>
      <sheetName val="Fatores_20_anos1"/>
      <sheetName val="Prorrogação_Fluxo_24_anos1"/>
      <sheetName val="Prorrogação_DRE_24_anos1"/>
      <sheetName val="Comparativo_de_Mercado1"/>
      <sheetName val="RELATA_VÉIO2"/>
      <sheetName val="FLUXO_+_DRE__Original_20_anos2"/>
      <sheetName val="Fatores_20_anos2"/>
      <sheetName val="Prorrogação_Fluxo_24_anos2"/>
      <sheetName val="Prorrogação_DRE_24_anos2"/>
      <sheetName val="Comparativo_de_Mercado2"/>
      <sheetName val="RELATA_VÉIO3"/>
      <sheetName val="FLUXO_+_DRE__Original_20_anos3"/>
      <sheetName val="Fatores_20_anos3"/>
      <sheetName val="Prorrogação_Fluxo_24_anos3"/>
      <sheetName val="Prorrogação_DRE_24_anos3"/>
      <sheetName val="Comparativo_de_Mercado3"/>
      <sheetName val="RELATA_VÉIO4"/>
      <sheetName val="FLUXO_+_DRE__Original_20_anos4"/>
      <sheetName val="Fatores_20_anos4"/>
      <sheetName val="Prorrogação_Fluxo_24_anos4"/>
      <sheetName val="Prorrogação_DRE_24_anos4"/>
      <sheetName val="Comparativo_de_Mercado4"/>
      <sheetName val="RELATA_VÉIO5"/>
      <sheetName val="FLUXO_+_DRE__Original_20_anos5"/>
      <sheetName val="Fatores_20_anos5"/>
      <sheetName val="Prorrogação_Fluxo_24_anos5"/>
      <sheetName val="Prorrogação_DRE_24_anos5"/>
      <sheetName val="Comparativo_de_Mercado5"/>
      <sheetName val="RELATA_VÉIO6"/>
      <sheetName val="FLUXO_+_DRE__Original_20_anos6"/>
      <sheetName val="Fatores_20_anos6"/>
      <sheetName val="Prorrogação_Fluxo_24_anos6"/>
      <sheetName val="Prorrogação_DRE_24_anos6"/>
      <sheetName val="Comparativo_de_Mercado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 t="str">
            <v>ESTUDO DO REEQUILÍBRIO ECONÔMICO-FINANCEIRO</v>
          </cell>
        </row>
        <row r="55">
          <cell r="F55" t="str">
            <v>DA CONCESSIONÁRIA TRIÂNGULO DO SOL</v>
          </cell>
        </row>
        <row r="56">
          <cell r="F56" t="str">
            <v>Versão: A-001 - dezembro/2006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9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17531.025769499331</v>
          </cell>
          <cell r="H67">
            <v>100237.94899716858</v>
          </cell>
          <cell r="I67">
            <v>0.24696226534922128</v>
          </cell>
        </row>
        <row r="68">
          <cell r="B68" t="str">
            <v>FATOR 2</v>
          </cell>
          <cell r="C68" t="str">
            <v>2ª Adequação</v>
          </cell>
          <cell r="G68">
            <v>-17535.412516555556</v>
          </cell>
          <cell r="H68">
            <v>-100263.03130173347</v>
          </cell>
          <cell r="I68">
            <v>0.18665688885108117</v>
          </cell>
        </row>
        <row r="69">
          <cell r="B69" t="str">
            <v>FATOR 3</v>
          </cell>
          <cell r="C69" t="str">
            <v>3ª Adequação - Investimentos</v>
          </cell>
          <cell r="G69">
            <v>11672.668432667002</v>
          </cell>
          <cell r="H69">
            <v>66741.35092826061</v>
          </cell>
          <cell r="I69">
            <v>0.23205558086970621</v>
          </cell>
        </row>
        <row r="70">
          <cell r="B70" t="str">
            <v>FATOR 4</v>
          </cell>
          <cell r="C70" t="str">
            <v>Perda de Receita - Praça Jaboticabal - SP 333</v>
          </cell>
          <cell r="G70">
            <v>-8254.1137599353187</v>
          </cell>
          <cell r="H70">
            <v>-47194.924299563849</v>
          </cell>
          <cell r="I70">
            <v>0.20209534824846426</v>
          </cell>
        </row>
        <row r="71">
          <cell r="B71" t="str">
            <v>FATOR 5</v>
          </cell>
          <cell r="C71" t="str">
            <v>Perda de Receita - Parcelamento do Reajuste Tarifário de Julho de 2003.</v>
          </cell>
          <cell r="G71">
            <v>-562.64996557147754</v>
          </cell>
          <cell r="H71">
            <v>-3217.0894786051713</v>
          </cell>
          <cell r="I71">
            <v>0.21296315596990562</v>
          </cell>
        </row>
        <row r="72">
          <cell r="B72" t="str">
            <v>FATOR 6</v>
          </cell>
          <cell r="C72" t="str">
            <v>Majoração da COFINS</v>
          </cell>
          <cell r="G72">
            <v>-3172.0966653015266</v>
          </cell>
          <cell r="H72">
            <v>-18137.242391359723</v>
          </cell>
          <cell r="I72">
            <v>0.20922654010764014</v>
          </cell>
        </row>
        <row r="73">
          <cell r="B73" t="str">
            <v>FATOR 7</v>
          </cell>
          <cell r="C73" t="str">
            <v>Majoração do PIS</v>
          </cell>
          <cell r="G73">
            <v>-187.01112667205356</v>
          </cell>
          <cell r="H73">
            <v>-1069.2820844442633</v>
          </cell>
          <cell r="I73">
            <v>0.21350091488485656</v>
          </cell>
        </row>
        <row r="74">
          <cell r="B74" t="str">
            <v>FATOR 8</v>
          </cell>
          <cell r="C74" t="str">
            <v>Alteração do ISSQN</v>
          </cell>
          <cell r="G74">
            <v>-3169.02260989263</v>
          </cell>
          <cell r="H74">
            <v>-18119.665723950591</v>
          </cell>
          <cell r="I74">
            <v>0.20916542097622126</v>
          </cell>
        </row>
        <row r="75">
          <cell r="B75" t="str">
            <v>FATOR 9</v>
          </cell>
          <cell r="C75" t="str">
            <v>4ª Adequação - Investimentos</v>
          </cell>
          <cell r="G75">
            <v>127.1995200178546</v>
          </cell>
          <cell r="H75">
            <v>727.2945215902314</v>
          </cell>
          <cell r="I75">
            <v>0.21395204411495194</v>
          </cell>
        </row>
        <row r="76">
          <cell r="B76" t="str">
            <v>FATOR 10</v>
          </cell>
          <cell r="C76" t="str">
            <v>5ª Adequação - Investimentos</v>
          </cell>
          <cell r="G76">
            <v>264.65299830189173</v>
          </cell>
          <cell r="H76">
            <v>1513.2185700101443</v>
          </cell>
          <cell r="I76">
            <v>0.21414919614264244</v>
          </cell>
        </row>
        <row r="77">
          <cell r="B77" t="str">
            <v>FATOR 11</v>
          </cell>
          <cell r="C77" t="str">
            <v>6ª Adequação - Investimentos</v>
          </cell>
          <cell r="G77">
            <v>444.19799278732711</v>
          </cell>
          <cell r="H77">
            <v>2539.8112084876798</v>
          </cell>
          <cell r="I77">
            <v>0.2144076656800544</v>
          </cell>
        </row>
        <row r="78">
          <cell r="B78" t="str">
            <v>FATOR 12</v>
          </cell>
          <cell r="C78">
            <v>0</v>
          </cell>
          <cell r="G78">
            <v>6.7812953345933189E-11</v>
          </cell>
          <cell r="H78">
            <v>3.877372293105215E-10</v>
          </cell>
          <cell r="I78">
            <v>0.21376914659013574</v>
          </cell>
        </row>
        <row r="79">
          <cell r="B79" t="str">
            <v>FATOR 13</v>
          </cell>
          <cell r="C79">
            <v>0</v>
          </cell>
          <cell r="G79">
            <v>6.7812953345933189E-11</v>
          </cell>
          <cell r="H79">
            <v>3.877372293105215E-10</v>
          </cell>
          <cell r="I79">
            <v>0.21376914659013574</v>
          </cell>
        </row>
        <row r="80">
          <cell r="B80" t="str">
            <v>FATOR 14</v>
          </cell>
          <cell r="C80">
            <v>0</v>
          </cell>
          <cell r="G80">
            <v>6.7812953345933189E-11</v>
          </cell>
          <cell r="H80">
            <v>3.877372293105215E-10</v>
          </cell>
          <cell r="I80">
            <v>0.21376914659013574</v>
          </cell>
        </row>
        <row r="81">
          <cell r="B81" t="str">
            <v>FATOR 15</v>
          </cell>
          <cell r="C81">
            <v>0</v>
          </cell>
          <cell r="G81">
            <v>6.7812953345933189E-11</v>
          </cell>
          <cell r="H81">
            <v>3.877372293105215E-10</v>
          </cell>
          <cell r="I81">
            <v>0.21376914659013574</v>
          </cell>
        </row>
        <row r="82">
          <cell r="B82" t="str">
            <v>TOTAL GERAL</v>
          </cell>
          <cell r="G82">
            <v>-2840.5619306548856</v>
          </cell>
          <cell r="H82">
            <v>-16241.611054138271</v>
          </cell>
          <cell r="I82">
            <v>0.20714524689834499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24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9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0.21376914659013574</v>
          </cell>
        </row>
        <row r="98">
          <cell r="B98" t="str">
            <v>TIR Resultante dos Desequilibrio no Contrato Original (ao ano)</v>
          </cell>
          <cell r="J98">
            <v>0.20714524689834499</v>
          </cell>
        </row>
        <row r="100">
          <cell r="B100" t="str">
            <v>Diferença entre a TIR Original x TIR Desequilibrios</v>
          </cell>
          <cell r="J100">
            <v>-6.6238996917907522E-3</v>
          </cell>
        </row>
        <row r="102">
          <cell r="B102" t="str">
            <v>TIR Resultante das Alternativas Utilizadas para o Reequilibrio (ao ano)</v>
          </cell>
          <cell r="J102">
            <v>0.2153321263272146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6.7812953345933189E-11</v>
          </cell>
          <cell r="G136">
            <v>0.21376914659013574</v>
          </cell>
          <cell r="H136">
            <v>-55467.026100546813</v>
          </cell>
          <cell r="I136">
            <v>-58486.250509087418</v>
          </cell>
          <cell r="J136">
            <v>-14001.236301379788</v>
          </cell>
          <cell r="K136">
            <v>-5917.0385956415557</v>
          </cell>
          <cell r="L136">
            <v>27035.8482549498</v>
          </cell>
          <cell r="M136">
            <v>34070.156432472533</v>
          </cell>
          <cell r="N136">
            <v>33894.040008648139</v>
          </cell>
          <cell r="O136">
            <v>50832.46751669723</v>
          </cell>
          <cell r="P136">
            <v>57981.821582342178</v>
          </cell>
          <cell r="Q136">
            <v>25002.751737808605</v>
          </cell>
          <cell r="R136">
            <v>31834.672655489092</v>
          </cell>
          <cell r="S136">
            <v>68671.546088620467</v>
          </cell>
          <cell r="T136">
            <v>74573.848792032863</v>
          </cell>
          <cell r="U136">
            <v>78463.516217114549</v>
          </cell>
          <cell r="V136">
            <v>84062.017591921744</v>
          </cell>
          <cell r="W136">
            <v>92214.689488707387</v>
          </cell>
          <cell r="X136">
            <v>101596.24123737995</v>
          </cell>
          <cell r="Y136">
            <v>78058.178958428529</v>
          </cell>
          <cell r="Z136">
            <v>106665.7970964089</v>
          </cell>
          <cell r="AA136">
            <v>118165.46593119178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42262.428161025142</v>
          </cell>
          <cell r="I139">
            <v>16024.36196379851</v>
          </cell>
          <cell r="J139">
            <v>-26378.283655114079</v>
          </cell>
          <cell r="K139">
            <v>-1300.481216047009</v>
          </cell>
          <cell r="L139">
            <v>-17000.690211049132</v>
          </cell>
          <cell r="M139">
            <v>-6206.0199042755221</v>
          </cell>
          <cell r="N139">
            <v>-19746.91842338039</v>
          </cell>
          <cell r="O139">
            <v>-12153.528227805746</v>
          </cell>
          <cell r="P139">
            <v>-10534.130147978836</v>
          </cell>
          <cell r="Q139">
            <v>33329.311016682128</v>
          </cell>
          <cell r="R139">
            <v>19930.836153090862</v>
          </cell>
          <cell r="S139">
            <v>-5622.038220686024</v>
          </cell>
          <cell r="T139">
            <v>-8154.7591877442646</v>
          </cell>
          <cell r="U139">
            <v>-6870.0156325618227</v>
          </cell>
          <cell r="V139">
            <v>-10762.218307652065</v>
          </cell>
          <cell r="W139">
            <v>-7990.2987031465982</v>
          </cell>
          <cell r="X139">
            <v>-10504.109196462958</v>
          </cell>
          <cell r="Y139">
            <v>24079.638390378248</v>
          </cell>
          <cell r="Z139">
            <v>6551.3684429720797</v>
          </cell>
          <cell r="AA139">
            <v>1048.2212836289873</v>
          </cell>
        </row>
        <row r="140">
          <cell r="B140" t="str">
            <v>Somatoria com Projeto Original</v>
          </cell>
          <cell r="F140">
            <v>17531.025769499331</v>
          </cell>
          <cell r="G140">
            <v>0.24696226534922128</v>
          </cell>
          <cell r="H140">
            <v>-13204.597939521671</v>
          </cell>
          <cell r="I140">
            <v>-42461.888545288908</v>
          </cell>
          <cell r="J140">
            <v>-40379.519956493867</v>
          </cell>
          <cell r="K140">
            <v>-7217.5198116885649</v>
          </cell>
          <cell r="L140">
            <v>10035.158043900668</v>
          </cell>
          <cell r="M140">
            <v>27864.13652819701</v>
          </cell>
          <cell r="N140">
            <v>14147.121585267749</v>
          </cell>
          <cell r="O140">
            <v>38678.939288891488</v>
          </cell>
          <cell r="P140">
            <v>47447.69143436334</v>
          </cell>
          <cell r="Q140">
            <v>58332.062754490733</v>
          </cell>
          <cell r="R140">
            <v>51765.508808579951</v>
          </cell>
          <cell r="S140">
            <v>63049.507867934444</v>
          </cell>
          <cell r="T140">
            <v>66419.089604288602</v>
          </cell>
          <cell r="U140">
            <v>71593.500584552734</v>
          </cell>
          <cell r="V140">
            <v>73299.799284269684</v>
          </cell>
          <cell r="W140">
            <v>84224.390785560783</v>
          </cell>
          <cell r="X140">
            <v>91092.132040916986</v>
          </cell>
          <cell r="Y140">
            <v>102137.81734880677</v>
          </cell>
          <cell r="Z140">
            <v>113217.16553938098</v>
          </cell>
          <cell r="AA140">
            <v>119213.68721482076</v>
          </cell>
        </row>
        <row r="141">
          <cell r="B141" t="str">
            <v>2ª Adequação</v>
          </cell>
        </row>
        <row r="142">
          <cell r="B142" t="str">
            <v>Fluxo de Caixa do Fator</v>
          </cell>
          <cell r="H142">
            <v>-13964.230412711882</v>
          </cell>
          <cell r="I142">
            <v>19664.773443524718</v>
          </cell>
          <cell r="J142">
            <v>35615.04391094255</v>
          </cell>
          <cell r="K142">
            <v>-14101.716827123626</v>
          </cell>
          <cell r="L142">
            <v>-37757.71779790151</v>
          </cell>
          <cell r="M142">
            <v>-34152.429500505386</v>
          </cell>
          <cell r="N142">
            <v>-2177.5420061929626</v>
          </cell>
          <cell r="O142">
            <v>3918.7659983299491</v>
          </cell>
          <cell r="P142">
            <v>1814.6134037838492</v>
          </cell>
          <cell r="Q142">
            <v>-21270.966465748905</v>
          </cell>
          <cell r="R142">
            <v>-361.08312948269213</v>
          </cell>
          <cell r="S142">
            <v>-8066.6675783124665</v>
          </cell>
          <cell r="T142">
            <v>-9095.5196960275352</v>
          </cell>
          <cell r="U142">
            <v>-10058.159965981471</v>
          </cell>
          <cell r="V142">
            <v>-9704.0188395984587</v>
          </cell>
          <cell r="W142">
            <v>-12825.276265503999</v>
          </cell>
          <cell r="X142">
            <v>-12689.875690873012</v>
          </cell>
          <cell r="Y142">
            <v>-18360.134566336827</v>
          </cell>
          <cell r="Z142">
            <v>-22928.212367299617</v>
          </cell>
          <cell r="AA142">
            <v>-17166.307636289457</v>
          </cell>
        </row>
        <row r="143">
          <cell r="B143" t="str">
            <v>Somatoria com Projeto Original</v>
          </cell>
          <cell r="F143">
            <v>-17535.412516555556</v>
          </cell>
          <cell r="G143">
            <v>0.18665688885108117</v>
          </cell>
          <cell r="H143">
            <v>-69431.25651325869</v>
          </cell>
          <cell r="I143">
            <v>-38821.4770655627</v>
          </cell>
          <cell r="J143">
            <v>21613.807609562762</v>
          </cell>
          <cell r="K143">
            <v>-20018.755422765182</v>
          </cell>
          <cell r="L143">
            <v>-10721.86954295171</v>
          </cell>
          <cell r="M143">
            <v>-82.273068032853189</v>
          </cell>
          <cell r="N143">
            <v>31716.498002455177</v>
          </cell>
          <cell r="O143">
            <v>54751.233515027183</v>
          </cell>
          <cell r="P143">
            <v>59796.434986126027</v>
          </cell>
          <cell r="Q143">
            <v>3731.7852720597002</v>
          </cell>
          <cell r="R143">
            <v>31473.589526006399</v>
          </cell>
          <cell r="S143">
            <v>60604.878510308001</v>
          </cell>
          <cell r="T143">
            <v>65478.329096005327</v>
          </cell>
          <cell r="U143">
            <v>68405.356251133082</v>
          </cell>
          <cell r="V143">
            <v>74357.998752323285</v>
          </cell>
          <cell r="W143">
            <v>79389.413223203388</v>
          </cell>
          <cell r="X143">
            <v>88906.365546506931</v>
          </cell>
          <cell r="Y143">
            <v>59698.044392091702</v>
          </cell>
          <cell r="Z143">
            <v>83737.58472910928</v>
          </cell>
          <cell r="AA143">
            <v>100999.15829490233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170.24719000000078</v>
          </cell>
          <cell r="I145">
            <v>-337.66221578947506</v>
          </cell>
          <cell r="J145">
            <v>-4812.7715691228068</v>
          </cell>
          <cell r="K145">
            <v>18843.632815812627</v>
          </cell>
          <cell r="L145">
            <v>25195.526375451602</v>
          </cell>
          <cell r="M145">
            <v>28408.7077554516</v>
          </cell>
          <cell r="N145">
            <v>4774.5057583087446</v>
          </cell>
          <cell r="O145">
            <v>-27822.690921691261</v>
          </cell>
          <cell r="P145">
            <v>-23699.117520677435</v>
          </cell>
          <cell r="Q145">
            <v>-15375.080220677479</v>
          </cell>
          <cell r="R145">
            <v>-17568.949098116427</v>
          </cell>
          <cell r="S145">
            <v>-20525.311902721351</v>
          </cell>
          <cell r="T145">
            <v>10490.21664227865</v>
          </cell>
          <cell r="U145">
            <v>11258.249557992936</v>
          </cell>
          <cell r="V145">
            <v>9178.9208579929327</v>
          </cell>
          <cell r="W145">
            <v>11103.686520036857</v>
          </cell>
          <cell r="X145">
            <v>9118.4800600368562</v>
          </cell>
          <cell r="Y145">
            <v>-5225.8062599631412</v>
          </cell>
          <cell r="Z145">
            <v>-4806.3206399631435</v>
          </cell>
          <cell r="AA145">
            <v>-9671.7931399631379</v>
          </cell>
        </row>
        <row r="146">
          <cell r="B146" t="str">
            <v>Somatoria com Projeto Original</v>
          </cell>
          <cell r="F146">
            <v>11672.668432667002</v>
          </cell>
          <cell r="G146">
            <v>0.23205558086970621</v>
          </cell>
          <cell r="H146">
            <v>-55296.778910546811</v>
          </cell>
          <cell r="I146">
            <v>-58823.912724876893</v>
          </cell>
          <cell r="J146">
            <v>-18814.007870502595</v>
          </cell>
          <cell r="K146">
            <v>12926.594220171071</v>
          </cell>
          <cell r="L146">
            <v>52231.374630401406</v>
          </cell>
          <cell r="M146">
            <v>62478.864187924133</v>
          </cell>
          <cell r="N146">
            <v>38668.545766956886</v>
          </cell>
          <cell r="O146">
            <v>23009.776595005969</v>
          </cell>
          <cell r="P146">
            <v>34282.704061664743</v>
          </cell>
          <cell r="Q146">
            <v>9627.6715171311262</v>
          </cell>
          <cell r="R146">
            <v>14265.723557372665</v>
          </cell>
          <cell r="S146">
            <v>48146.234185899113</v>
          </cell>
          <cell r="T146">
            <v>85064.065434311517</v>
          </cell>
          <cell r="U146">
            <v>89721.765775107488</v>
          </cell>
          <cell r="V146">
            <v>93240.938449914684</v>
          </cell>
          <cell r="W146">
            <v>103318.37600874425</v>
          </cell>
          <cell r="X146">
            <v>110714.72129741681</v>
          </cell>
          <cell r="Y146">
            <v>72832.372698465391</v>
          </cell>
          <cell r="Z146">
            <v>101859.47645644576</v>
          </cell>
          <cell r="AA146">
            <v>108493.67279122864</v>
          </cell>
        </row>
        <row r="147">
          <cell r="B147" t="str">
            <v>Perda de Receita - Praça Jaboticabal - SP 333</v>
          </cell>
        </row>
        <row r="148">
          <cell r="B148" t="str">
            <v>Fluxo de Caixa do Fator</v>
          </cell>
          <cell r="H148">
            <v>0.28527238225049251</v>
          </cell>
          <cell r="I148">
            <v>-2083.9030580557492</v>
          </cell>
          <cell r="J148">
            <v>-2023.0396183230016</v>
          </cell>
          <cell r="K148">
            <v>-2051.7879186678756</v>
          </cell>
          <cell r="L148">
            <v>-2582.1492961503614</v>
          </cell>
          <cell r="M148">
            <v>-2816.5612772397931</v>
          </cell>
          <cell r="N148">
            <v>-2893.6240481820928</v>
          </cell>
          <cell r="O148">
            <v>-1779.4974223389879</v>
          </cell>
          <cell r="P148">
            <v>-1824.329394356791</v>
          </cell>
          <cell r="Q148">
            <v>-1872.2988442263511</v>
          </cell>
          <cell r="R148">
            <v>-1924.3900012786248</v>
          </cell>
          <cell r="S148">
            <v>-1978.8859422273736</v>
          </cell>
          <cell r="T148">
            <v>-2037.2553415904611</v>
          </cell>
          <cell r="U148">
            <v>-2098.6768294972871</v>
          </cell>
          <cell r="V148">
            <v>-2122.281728145766</v>
          </cell>
          <cell r="W148">
            <v>-2147.9986436639247</v>
          </cell>
          <cell r="X148">
            <v>-2175.4188520637681</v>
          </cell>
          <cell r="Y148">
            <v>-2204.1005563494305</v>
          </cell>
          <cell r="Z148">
            <v>-2235.0005829562901</v>
          </cell>
          <cell r="AA148">
            <v>-2267.6827058528447</v>
          </cell>
        </row>
        <row r="149">
          <cell r="B149" t="str">
            <v>Somatoria com Projeto Original</v>
          </cell>
          <cell r="F149">
            <v>-8254.1137599353187</v>
          </cell>
          <cell r="G149">
            <v>0.20209534824846426</v>
          </cell>
          <cell r="H149">
            <v>-55466.740828164562</v>
          </cell>
          <cell r="I149">
            <v>-60570.15356714317</v>
          </cell>
          <cell r="J149">
            <v>-16024.27591970279</v>
          </cell>
          <cell r="K149">
            <v>-7968.8265143094313</v>
          </cell>
          <cell r="L149">
            <v>24453.698958799439</v>
          </cell>
          <cell r="M149">
            <v>31253.595155232739</v>
          </cell>
          <cell r="N149">
            <v>31000.415960466045</v>
          </cell>
          <cell r="O149">
            <v>49052.970094358243</v>
          </cell>
          <cell r="P149">
            <v>56157.492187985386</v>
          </cell>
          <cell r="Q149">
            <v>23130.452893582253</v>
          </cell>
          <cell r="R149">
            <v>29910.282654210467</v>
          </cell>
          <cell r="S149">
            <v>66692.6601463931</v>
          </cell>
          <cell r="T149">
            <v>72536.593450442408</v>
          </cell>
          <cell r="U149">
            <v>76364.839387617263</v>
          </cell>
          <cell r="V149">
            <v>81939.735863775975</v>
          </cell>
          <cell r="W149">
            <v>90066.690845043457</v>
          </cell>
          <cell r="X149">
            <v>99420.822385316176</v>
          </cell>
          <cell r="Y149">
            <v>75854.078402079103</v>
          </cell>
          <cell r="Z149">
            <v>104430.79651345262</v>
          </cell>
          <cell r="AA149">
            <v>115897.78322533894</v>
          </cell>
        </row>
        <row r="150">
          <cell r="B150" t="str">
            <v>Perda de Receita - Parcelamento do Reajuste Tarifário de Julho de 2003.</v>
          </cell>
        </row>
        <row r="151">
          <cell r="B151" t="str">
            <v>Fluxo de Caixa do Fator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-1799.0981587926644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</row>
        <row r="152">
          <cell r="B152" t="str">
            <v>Somatoria com Projeto Original</v>
          </cell>
          <cell r="F152">
            <v>-562.64996557147754</v>
          </cell>
          <cell r="G152">
            <v>0.21296315596990562</v>
          </cell>
          <cell r="H152">
            <v>-55467.026100546813</v>
          </cell>
          <cell r="I152">
            <v>-58486.250509087418</v>
          </cell>
          <cell r="J152">
            <v>-14001.236301379788</v>
          </cell>
          <cell r="K152">
            <v>-5917.0385956415557</v>
          </cell>
          <cell r="L152">
            <v>27035.8482549498</v>
          </cell>
          <cell r="M152">
            <v>32271.058273679868</v>
          </cell>
          <cell r="N152">
            <v>33894.040008648139</v>
          </cell>
          <cell r="O152">
            <v>50832.46751669723</v>
          </cell>
          <cell r="P152">
            <v>57981.821582342178</v>
          </cell>
          <cell r="Q152">
            <v>25002.751737808605</v>
          </cell>
          <cell r="R152">
            <v>31834.672655489092</v>
          </cell>
          <cell r="S152">
            <v>68671.546088620467</v>
          </cell>
          <cell r="T152">
            <v>74573.848792032863</v>
          </cell>
          <cell r="U152">
            <v>78463.516217114549</v>
          </cell>
          <cell r="V152">
            <v>84062.017591921744</v>
          </cell>
          <cell r="W152">
            <v>92214.689488707387</v>
          </cell>
          <cell r="X152">
            <v>101596.24123737995</v>
          </cell>
          <cell r="Y152">
            <v>78058.178958428529</v>
          </cell>
          <cell r="Z152">
            <v>106665.7970964089</v>
          </cell>
          <cell r="AA152">
            <v>118165.46593119178</v>
          </cell>
        </row>
        <row r="153">
          <cell r="B153" t="str">
            <v>Majoração da COFINS</v>
          </cell>
        </row>
        <row r="154">
          <cell r="B154" t="str">
            <v>Fluxo de Caixa do Fator</v>
          </cell>
          <cell r="H154">
            <v>-125.28132084791665</v>
          </cell>
          <cell r="I154">
            <v>-560.10911799290091</v>
          </cell>
          <cell r="J154">
            <v>-667.05378633465943</v>
          </cell>
          <cell r="K154">
            <v>-644.72625716388598</v>
          </cell>
          <cell r="L154">
            <v>-640.26520483239665</v>
          </cell>
          <cell r="M154">
            <v>-1229.5349253983645</v>
          </cell>
          <cell r="N154">
            <v>-752.63350129534672</v>
          </cell>
          <cell r="O154">
            <v>-810.80156809149969</v>
          </cell>
          <cell r="P154">
            <v>-884.24850328839671</v>
          </cell>
          <cell r="Q154">
            <v>-966.570247962748</v>
          </cell>
          <cell r="R154">
            <v>-994.65326202277993</v>
          </cell>
          <cell r="S154">
            <v>-1033.0087115229862</v>
          </cell>
          <cell r="T154">
            <v>-1126.4646920250411</v>
          </cell>
          <cell r="U154">
            <v>-1224.0991988479725</v>
          </cell>
          <cell r="V154">
            <v>-1351.2055080062701</v>
          </cell>
          <cell r="W154">
            <v>-1477.0635825810498</v>
          </cell>
          <cell r="X154">
            <v>-1604.4696502822653</v>
          </cell>
          <cell r="Y154">
            <v>-1733.8818770536905</v>
          </cell>
          <cell r="Z154">
            <v>-1834.4238113288184</v>
          </cell>
          <cell r="AA154">
            <v>-1956.2677273626969</v>
          </cell>
        </row>
        <row r="155">
          <cell r="B155" t="str">
            <v>Somatoria com Projeto Original</v>
          </cell>
          <cell r="F155">
            <v>-3172.0966653015266</v>
          </cell>
          <cell r="G155">
            <v>0.20922654010764014</v>
          </cell>
          <cell r="H155">
            <v>-55592.307421394733</v>
          </cell>
          <cell r="I155">
            <v>-59046.359627080317</v>
          </cell>
          <cell r="J155">
            <v>-14668.290087714448</v>
          </cell>
          <cell r="K155">
            <v>-6561.7648528054415</v>
          </cell>
          <cell r="L155">
            <v>26395.583050117402</v>
          </cell>
          <cell r="M155">
            <v>32840.621507074167</v>
          </cell>
          <cell r="N155">
            <v>33141.406507352789</v>
          </cell>
          <cell r="O155">
            <v>50021.665948605732</v>
          </cell>
          <cell r="P155">
            <v>57097.573079053778</v>
          </cell>
          <cell r="Q155">
            <v>24036.181489845858</v>
          </cell>
          <cell r="R155">
            <v>30840.019393466311</v>
          </cell>
          <cell r="S155">
            <v>67638.537377097484</v>
          </cell>
          <cell r="T155">
            <v>73447.384100007825</v>
          </cell>
          <cell r="U155">
            <v>77239.417018266584</v>
          </cell>
          <cell r="V155">
            <v>82710.812083915473</v>
          </cell>
          <cell r="W155">
            <v>90737.625906126341</v>
          </cell>
          <cell r="X155">
            <v>99991.771587097683</v>
          </cell>
          <cell r="Y155">
            <v>76324.29708137484</v>
          </cell>
          <cell r="Z155">
            <v>104831.37328508009</v>
          </cell>
          <cell r="AA155">
            <v>116209.19820382909</v>
          </cell>
        </row>
        <row r="156">
          <cell r="B156" t="str">
            <v>Majoração do PIS</v>
          </cell>
        </row>
        <row r="157">
          <cell r="B157" t="str">
            <v>Fluxo de Caixa do Fator</v>
          </cell>
          <cell r="H157">
            <v>0</v>
          </cell>
          <cell r="I157">
            <v>-0.67501363321185859</v>
          </cell>
          <cell r="J157">
            <v>-16.102361386509592</v>
          </cell>
          <cell r="K157">
            <v>-6.8449237103837</v>
          </cell>
          <cell r="L157">
            <v>-107.50910573449309</v>
          </cell>
          <cell r="M157">
            <v>-195.26502660521874</v>
          </cell>
          <cell r="N157">
            <v>-14.348535085218465</v>
          </cell>
          <cell r="O157">
            <v>-19.718878331173414</v>
          </cell>
          <cell r="P157">
            <v>-31.111479116224128</v>
          </cell>
          <cell r="Q157">
            <v>-44.427050680340997</v>
          </cell>
          <cell r="R157">
            <v>-45.993316333571755</v>
          </cell>
          <cell r="S157">
            <v>-49.782208308469166</v>
          </cell>
          <cell r="T157">
            <v>-65.511370777903736</v>
          </cell>
          <cell r="U157">
            <v>-82.145790189951896</v>
          </cell>
          <cell r="V157">
            <v>-105.16559516748742</v>
          </cell>
          <cell r="W157">
            <v>-127.91263882876932</v>
          </cell>
          <cell r="X157">
            <v>-151.00053610110137</v>
          </cell>
          <cell r="Y157">
            <v>-174.52025415998023</v>
          </cell>
          <cell r="Z157">
            <v>-191.78268109637605</v>
          </cell>
          <cell r="AA157">
            <v>-213.66037073186209</v>
          </cell>
        </row>
        <row r="158">
          <cell r="B158" t="str">
            <v>Somatoria com Projeto Original</v>
          </cell>
          <cell r="F158">
            <v>-187.01112667205356</v>
          </cell>
          <cell r="G158">
            <v>0.21350091488485656</v>
          </cell>
          <cell r="H158">
            <v>-55467.026100546813</v>
          </cell>
          <cell r="I158">
            <v>-58486.92552272063</v>
          </cell>
          <cell r="J158">
            <v>-14017.338662766297</v>
          </cell>
          <cell r="K158">
            <v>-5923.8835193519399</v>
          </cell>
          <cell r="L158">
            <v>26928.339149215306</v>
          </cell>
          <cell r="M158">
            <v>33874.891405867311</v>
          </cell>
          <cell r="N158">
            <v>33879.691473562918</v>
          </cell>
          <cell r="O158">
            <v>50812.748638366058</v>
          </cell>
          <cell r="P158">
            <v>57950.710103225952</v>
          </cell>
          <cell r="Q158">
            <v>24958.324687128264</v>
          </cell>
          <cell r="R158">
            <v>31788.679339155522</v>
          </cell>
          <cell r="S158">
            <v>68621.763880311992</v>
          </cell>
          <cell r="T158">
            <v>74508.337421254953</v>
          </cell>
          <cell r="U158">
            <v>78381.370426924594</v>
          </cell>
          <cell r="V158">
            <v>83956.851996754252</v>
          </cell>
          <cell r="W158">
            <v>92086.776849878617</v>
          </cell>
          <cell r="X158">
            <v>101445.24070127885</v>
          </cell>
          <cell r="Y158">
            <v>77883.658704268542</v>
          </cell>
          <cell r="Z158">
            <v>106474.01441531253</v>
          </cell>
          <cell r="AA158">
            <v>117951.80556045992</v>
          </cell>
        </row>
        <row r="159">
          <cell r="B159" t="str">
            <v>Alteração do ISSQN</v>
          </cell>
        </row>
        <row r="160">
          <cell r="B160" t="str">
            <v>Fluxo de Caixa do Fator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-2059.2284796291688</v>
          </cell>
          <cell r="O160">
            <v>-2159.3740812274827</v>
          </cell>
          <cell r="P160">
            <v>-2221.9711836405486</v>
          </cell>
          <cell r="Q160">
            <v>-2284.5669652373681</v>
          </cell>
          <cell r="R160">
            <v>-2347.129252218886</v>
          </cell>
          <cell r="S160">
            <v>-2409.7340195286188</v>
          </cell>
          <cell r="T160">
            <v>-2472.3135576118425</v>
          </cell>
          <cell r="U160">
            <v>-2534.8943477599692</v>
          </cell>
          <cell r="V160">
            <v>-2597.4775140074471</v>
          </cell>
          <cell r="W160">
            <v>-2660.0926716524987</v>
          </cell>
          <cell r="X160">
            <v>-2722.6322971392392</v>
          </cell>
          <cell r="Y160">
            <v>-2785.211342792114</v>
          </cell>
          <cell r="Z160">
            <v>-2847.8189264981711</v>
          </cell>
          <cell r="AA160">
            <v>-2910.4288181084617</v>
          </cell>
        </row>
        <row r="161">
          <cell r="B161" t="str">
            <v>Somatoria com Projeto Original</v>
          </cell>
          <cell r="F161">
            <v>-3169.02260989263</v>
          </cell>
          <cell r="G161">
            <v>0.20916542097622126</v>
          </cell>
          <cell r="H161">
            <v>-55467.026100546813</v>
          </cell>
          <cell r="I161">
            <v>-58486.250509087418</v>
          </cell>
          <cell r="J161">
            <v>-14001.236301379788</v>
          </cell>
          <cell r="K161">
            <v>-5917.0385956415557</v>
          </cell>
          <cell r="L161">
            <v>27035.8482549498</v>
          </cell>
          <cell r="M161">
            <v>34070.156432472533</v>
          </cell>
          <cell r="N161">
            <v>31834.811529018971</v>
          </cell>
          <cell r="O161">
            <v>48673.093435469746</v>
          </cell>
          <cell r="P161">
            <v>55759.85039870163</v>
          </cell>
          <cell r="Q161">
            <v>22718.184772571236</v>
          </cell>
          <cell r="R161">
            <v>29487.543403270207</v>
          </cell>
          <cell r="S161">
            <v>66261.812069091844</v>
          </cell>
          <cell r="T161">
            <v>72101.535234421026</v>
          </cell>
          <cell r="U161">
            <v>75928.621869354582</v>
          </cell>
          <cell r="V161">
            <v>81464.540077914295</v>
          </cell>
          <cell r="W161">
            <v>89554.596817054888</v>
          </cell>
          <cell r="X161">
            <v>98873.608940240709</v>
          </cell>
          <cell r="Y161">
            <v>75272.967615636415</v>
          </cell>
          <cell r="Z161">
            <v>103817.97816991073</v>
          </cell>
          <cell r="AA161">
            <v>115255.03711308332</v>
          </cell>
        </row>
        <row r="162">
          <cell r="B162" t="str">
            <v>4ª Adequação - Investimentos</v>
          </cell>
        </row>
        <row r="163">
          <cell r="B163" t="str">
            <v>Fluxo de Caixa do Fator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1021.1100000000006</v>
          </cell>
          <cell r="N163">
            <v>4602.1909785714288</v>
          </cell>
          <cell r="O163">
            <v>-4510.5748521978021</v>
          </cell>
          <cell r="P163">
            <v>-1908.6354271978023</v>
          </cell>
          <cell r="Q163">
            <v>-484.41702719780227</v>
          </cell>
          <cell r="R163">
            <v>-143.58758719780224</v>
          </cell>
          <cell r="S163">
            <v>-136.40092053113557</v>
          </cell>
          <cell r="T163">
            <v>67.684079468864439</v>
          </cell>
          <cell r="U163">
            <v>67.684079468864439</v>
          </cell>
          <cell r="V163">
            <v>67.684079468864439</v>
          </cell>
          <cell r="W163">
            <v>67.684079468864439</v>
          </cell>
          <cell r="X163">
            <v>67.684079468864439</v>
          </cell>
          <cell r="Y163">
            <v>-128.31592053113556</v>
          </cell>
          <cell r="Z163">
            <v>-95.975920531135557</v>
          </cell>
          <cell r="AA163">
            <v>33.384079468864456</v>
          </cell>
        </row>
        <row r="164">
          <cell r="B164" t="str">
            <v>Somatoria com Projeto Original</v>
          </cell>
          <cell r="F164">
            <v>127.1995200178546</v>
          </cell>
          <cell r="G164">
            <v>0.21395204411495194</v>
          </cell>
          <cell r="H164">
            <v>-55467.026100546813</v>
          </cell>
          <cell r="I164">
            <v>-58486.250509087418</v>
          </cell>
          <cell r="J164">
            <v>-14001.236301379788</v>
          </cell>
          <cell r="K164">
            <v>-5917.0385956415557</v>
          </cell>
          <cell r="L164">
            <v>27035.8482549498</v>
          </cell>
          <cell r="M164">
            <v>35091.266432472534</v>
          </cell>
          <cell r="N164">
            <v>38496.230987219569</v>
          </cell>
          <cell r="O164">
            <v>46321.892664499428</v>
          </cell>
          <cell r="P164">
            <v>56073.186155144373</v>
          </cell>
          <cell r="Q164">
            <v>24518.334710610801</v>
          </cell>
          <cell r="R164">
            <v>31691.08506829129</v>
          </cell>
          <cell r="S164">
            <v>68535.145168089337</v>
          </cell>
          <cell r="T164">
            <v>74641.532871501724</v>
          </cell>
          <cell r="U164">
            <v>78531.200296583411</v>
          </cell>
          <cell r="V164">
            <v>84129.701671390605</v>
          </cell>
          <cell r="W164">
            <v>92282.373568176248</v>
          </cell>
          <cell r="X164">
            <v>101663.92531684881</v>
          </cell>
          <cell r="Y164">
            <v>77929.86303789739</v>
          </cell>
          <cell r="Z164">
            <v>106569.82117587776</v>
          </cell>
          <cell r="AA164">
            <v>118198.85001066064</v>
          </cell>
        </row>
        <row r="165">
          <cell r="B165" t="str">
            <v>5ª Adequação - Investimentos</v>
          </cell>
        </row>
        <row r="166">
          <cell r="B166" t="str">
            <v>Fluxo de Caixa do Fator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-203.15</v>
          </cell>
          <cell r="O166">
            <v>8170.1868846153857</v>
          </cell>
          <cell r="P166">
            <v>-8201.3514403846148</v>
          </cell>
          <cell r="Q166">
            <v>40.167659615384743</v>
          </cell>
          <cell r="R166">
            <v>19.414689615384592</v>
          </cell>
          <cell r="S166">
            <v>19.414689615384592</v>
          </cell>
          <cell r="T166">
            <v>19.414689615384592</v>
          </cell>
          <cell r="U166">
            <v>19.414689615384592</v>
          </cell>
          <cell r="V166">
            <v>19.414689615384592</v>
          </cell>
          <cell r="W166">
            <v>19.414689615384592</v>
          </cell>
          <cell r="X166">
            <v>19.414689615384592</v>
          </cell>
          <cell r="Y166">
            <v>19.414689615384592</v>
          </cell>
          <cell r="Z166">
            <v>19.414689615384592</v>
          </cell>
          <cell r="AA166">
            <v>19.414689615384592</v>
          </cell>
        </row>
        <row r="167">
          <cell r="B167" t="str">
            <v>Somatoria com Projeto Original</v>
          </cell>
          <cell r="F167">
            <v>264.65299830189173</v>
          </cell>
          <cell r="G167">
            <v>0.21414919614264244</v>
          </cell>
          <cell r="H167">
            <v>-55467.026100546813</v>
          </cell>
          <cell r="I167">
            <v>-58486.250509087418</v>
          </cell>
          <cell r="J167">
            <v>-14001.236301379788</v>
          </cell>
          <cell r="K167">
            <v>-5917.0385956415557</v>
          </cell>
          <cell r="L167">
            <v>27035.8482549498</v>
          </cell>
          <cell r="M167">
            <v>34070.156432472533</v>
          </cell>
          <cell r="N167">
            <v>33690.890008648137</v>
          </cell>
          <cell r="O167">
            <v>59002.654401312619</v>
          </cell>
          <cell r="P167">
            <v>49780.470141957565</v>
          </cell>
          <cell r="Q167">
            <v>25042.91939742399</v>
          </cell>
          <cell r="R167">
            <v>31854.087345104475</v>
          </cell>
          <cell r="S167">
            <v>68690.960778235851</v>
          </cell>
          <cell r="T167">
            <v>74593.263481648246</v>
          </cell>
          <cell r="U167">
            <v>78482.930906729933</v>
          </cell>
          <cell r="V167">
            <v>84081.432281537127</v>
          </cell>
          <cell r="W167">
            <v>92234.10417832277</v>
          </cell>
          <cell r="X167">
            <v>101615.65592699533</v>
          </cell>
          <cell r="Y167">
            <v>78077.593648043912</v>
          </cell>
          <cell r="Z167">
            <v>106685.21178602429</v>
          </cell>
          <cell r="AA167">
            <v>118184.88062080716</v>
          </cell>
        </row>
        <row r="168">
          <cell r="B168" t="str">
            <v>6ª Adequação - Investimentos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138.29</v>
          </cell>
          <cell r="N169">
            <v>585.39030714285855</v>
          </cell>
          <cell r="O169">
            <v>4175.6576532967028</v>
          </cell>
          <cell r="P169">
            <v>4800.0165032967052</v>
          </cell>
          <cell r="Q169">
            <v>-10459.569996703298</v>
          </cell>
          <cell r="R169">
            <v>54.33499329670326</v>
          </cell>
          <cell r="S169">
            <v>54.33499329670326</v>
          </cell>
          <cell r="T169">
            <v>54.33499329670326</v>
          </cell>
          <cell r="U169">
            <v>54.33499329670326</v>
          </cell>
          <cell r="V169">
            <v>54.33499329670326</v>
          </cell>
          <cell r="W169">
            <v>54.33499329670326</v>
          </cell>
          <cell r="X169">
            <v>54.33499329670326</v>
          </cell>
          <cell r="Y169">
            <v>54.33499329670326</v>
          </cell>
          <cell r="Z169">
            <v>54.33499329670326</v>
          </cell>
          <cell r="AA169">
            <v>54.33499329670326</v>
          </cell>
        </row>
        <row r="170">
          <cell r="B170" t="str">
            <v>Somatoria com Projeto Original</v>
          </cell>
          <cell r="F170">
            <v>444.19799278732711</v>
          </cell>
          <cell r="G170">
            <v>0.2144076656800544</v>
          </cell>
          <cell r="H170">
            <v>-55467.026100546813</v>
          </cell>
          <cell r="I170">
            <v>-58486.250509087418</v>
          </cell>
          <cell r="J170">
            <v>-14001.236301379788</v>
          </cell>
          <cell r="K170">
            <v>-5917.0385956415557</v>
          </cell>
          <cell r="L170">
            <v>27035.8482549498</v>
          </cell>
          <cell r="M170">
            <v>34208.446432472534</v>
          </cell>
          <cell r="N170">
            <v>34479.430315790996</v>
          </cell>
          <cell r="O170">
            <v>55008.125169993931</v>
          </cell>
          <cell r="P170">
            <v>62781.838085638883</v>
          </cell>
          <cell r="Q170">
            <v>14543.181741105307</v>
          </cell>
          <cell r="R170">
            <v>31889.007648785795</v>
          </cell>
          <cell r="S170">
            <v>68725.881081917178</v>
          </cell>
          <cell r="T170">
            <v>74628.183785329573</v>
          </cell>
          <cell r="U170">
            <v>78517.85121041126</v>
          </cell>
          <cell r="V170">
            <v>84116.352585218454</v>
          </cell>
          <cell r="W170">
            <v>92269.024482004097</v>
          </cell>
          <cell r="X170">
            <v>101650.57623067666</v>
          </cell>
          <cell r="Y170">
            <v>78112.513951725239</v>
          </cell>
          <cell r="Z170">
            <v>106720.13208970561</v>
          </cell>
          <cell r="AA170">
            <v>118219.80092448849</v>
          </cell>
        </row>
        <row r="171">
          <cell r="B171">
            <v>0</v>
          </cell>
        </row>
        <row r="172">
          <cell r="B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</row>
        <row r="173">
          <cell r="B173">
            <v>0</v>
          </cell>
          <cell r="F173">
            <v>6.7812953345933189E-11</v>
          </cell>
          <cell r="G173">
            <v>0.21376914659013574</v>
          </cell>
          <cell r="H173">
            <v>-55467.026100546813</v>
          </cell>
          <cell r="I173">
            <v>-58486.250509087418</v>
          </cell>
          <cell r="J173">
            <v>-14001.236301379788</v>
          </cell>
          <cell r="K173">
            <v>-5917.0385956415557</v>
          </cell>
          <cell r="L173">
            <v>27035.8482549498</v>
          </cell>
          <cell r="M173">
            <v>34070.156432472533</v>
          </cell>
          <cell r="N173">
            <v>33894.040008648139</v>
          </cell>
          <cell r="O173">
            <v>50832.46751669723</v>
          </cell>
          <cell r="P173">
            <v>57981.821582342178</v>
          </cell>
          <cell r="Q173">
            <v>25002.751737808605</v>
          </cell>
          <cell r="R173">
            <v>31834.672655489092</v>
          </cell>
          <cell r="S173">
            <v>68671.546088620467</v>
          </cell>
          <cell r="T173">
            <v>74573.848792032863</v>
          </cell>
          <cell r="U173">
            <v>78463.516217114549</v>
          </cell>
          <cell r="V173">
            <v>84062.017591921744</v>
          </cell>
          <cell r="W173">
            <v>92214.689488707387</v>
          </cell>
          <cell r="X173">
            <v>101596.24123737995</v>
          </cell>
          <cell r="Y173">
            <v>78058.178958428529</v>
          </cell>
          <cell r="Z173">
            <v>106665.7970964089</v>
          </cell>
          <cell r="AA173">
            <v>118165.46593119178</v>
          </cell>
        </row>
        <row r="174">
          <cell r="B174">
            <v>0</v>
          </cell>
        </row>
        <row r="175">
          <cell r="B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>
            <v>0</v>
          </cell>
          <cell r="F176">
            <v>6.7812953345933189E-11</v>
          </cell>
          <cell r="G176">
            <v>0.21376914659013574</v>
          </cell>
          <cell r="H176">
            <v>-55467.026100546813</v>
          </cell>
          <cell r="I176">
            <v>-58486.250509087418</v>
          </cell>
          <cell r="J176">
            <v>-14001.236301379788</v>
          </cell>
          <cell r="K176">
            <v>-5917.0385956415557</v>
          </cell>
          <cell r="L176">
            <v>27035.8482549498</v>
          </cell>
          <cell r="M176">
            <v>34070.156432472533</v>
          </cell>
          <cell r="N176">
            <v>33894.040008648139</v>
          </cell>
          <cell r="O176">
            <v>50832.46751669723</v>
          </cell>
          <cell r="P176">
            <v>57981.821582342178</v>
          </cell>
          <cell r="Q176">
            <v>25002.751737808605</v>
          </cell>
          <cell r="R176">
            <v>31834.672655489092</v>
          </cell>
          <cell r="S176">
            <v>68671.546088620467</v>
          </cell>
          <cell r="T176">
            <v>74573.848792032863</v>
          </cell>
          <cell r="U176">
            <v>78463.516217114549</v>
          </cell>
          <cell r="V176">
            <v>84062.017591921744</v>
          </cell>
          <cell r="W176">
            <v>92214.689488707387</v>
          </cell>
          <cell r="X176">
            <v>101596.24123737995</v>
          </cell>
          <cell r="Y176">
            <v>78058.178958428529</v>
          </cell>
          <cell r="Z176">
            <v>106665.7970964089</v>
          </cell>
          <cell r="AA176">
            <v>118165.46593119178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6.7812953345933189E-11</v>
          </cell>
          <cell r="G179">
            <v>0.21376914659013574</v>
          </cell>
          <cell r="H179">
            <v>-55467.026100546813</v>
          </cell>
          <cell r="I179">
            <v>-58486.250509087418</v>
          </cell>
          <cell r="J179">
            <v>-14001.236301379788</v>
          </cell>
          <cell r="K179">
            <v>-5917.0385956415557</v>
          </cell>
          <cell r="L179">
            <v>27035.8482549498</v>
          </cell>
          <cell r="M179">
            <v>34070.156432472533</v>
          </cell>
          <cell r="N179">
            <v>33894.040008648139</v>
          </cell>
          <cell r="O179">
            <v>50832.46751669723</v>
          </cell>
          <cell r="P179">
            <v>57981.821582342178</v>
          </cell>
          <cell r="Q179">
            <v>25002.751737808605</v>
          </cell>
          <cell r="R179">
            <v>31834.672655489092</v>
          </cell>
          <cell r="S179">
            <v>68671.546088620467</v>
          </cell>
          <cell r="T179">
            <v>74573.848792032863</v>
          </cell>
          <cell r="U179">
            <v>78463.516217114549</v>
          </cell>
          <cell r="V179">
            <v>84062.017591921744</v>
          </cell>
          <cell r="W179">
            <v>92214.689488707387</v>
          </cell>
          <cell r="X179">
            <v>101596.24123737995</v>
          </cell>
          <cell r="Y179">
            <v>78058.178958428529</v>
          </cell>
          <cell r="Z179">
            <v>106665.7970964089</v>
          </cell>
          <cell r="AA179">
            <v>118165.46593119178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6.7812953345933189E-11</v>
          </cell>
          <cell r="G182">
            <v>0.21376914659013574</v>
          </cell>
          <cell r="H182">
            <v>-55467.026100546813</v>
          </cell>
          <cell r="I182">
            <v>-58486.250509087418</v>
          </cell>
          <cell r="J182">
            <v>-14001.236301379788</v>
          </cell>
          <cell r="K182">
            <v>-5917.0385956415557</v>
          </cell>
          <cell r="L182">
            <v>27035.8482549498</v>
          </cell>
          <cell r="M182">
            <v>34070.156432472533</v>
          </cell>
          <cell r="N182">
            <v>33894.040008648139</v>
          </cell>
          <cell r="O182">
            <v>50832.46751669723</v>
          </cell>
          <cell r="P182">
            <v>57981.821582342178</v>
          </cell>
          <cell r="Q182">
            <v>25002.751737808605</v>
          </cell>
          <cell r="R182">
            <v>31834.672655489092</v>
          </cell>
          <cell r="S182">
            <v>68671.546088620467</v>
          </cell>
          <cell r="T182">
            <v>74573.848792032863</v>
          </cell>
          <cell r="U182">
            <v>78463.516217114549</v>
          </cell>
          <cell r="V182">
            <v>84062.017591921744</v>
          </cell>
          <cell r="W182">
            <v>92214.689488707387</v>
          </cell>
          <cell r="X182">
            <v>101596.24123737995</v>
          </cell>
          <cell r="Y182">
            <v>78058.178958428529</v>
          </cell>
          <cell r="Z182">
            <v>106665.7970964089</v>
          </cell>
          <cell r="AA182">
            <v>118165.46593119178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28343.448889847594</v>
          </cell>
          <cell r="I184">
            <v>32706.786001851888</v>
          </cell>
          <cell r="J184">
            <v>1717.7929206614936</v>
          </cell>
          <cell r="K184">
            <v>738.07567309984756</v>
          </cell>
          <cell r="L184">
            <v>-32892.805240216294</v>
          </cell>
          <cell r="M184">
            <v>-16830.801037365345</v>
          </cell>
          <cell r="N184">
            <v>-17885.357949742145</v>
          </cell>
          <cell r="O184">
            <v>-32991.575415441912</v>
          </cell>
          <cell r="P184">
            <v>-42690.265189560101</v>
          </cell>
          <cell r="Q184">
            <v>-19388.418142136779</v>
          </cell>
          <cell r="R184">
            <v>-3381.199810647835</v>
          </cell>
          <cell r="S184">
            <v>-39748.079820926338</v>
          </cell>
          <cell r="T184">
            <v>-12320.173441117444</v>
          </cell>
          <cell r="U184">
            <v>-11468.308444464585</v>
          </cell>
          <cell r="V184">
            <v>-17322.012872203613</v>
          </cell>
          <cell r="W184">
            <v>-15983.522222959027</v>
          </cell>
          <cell r="X184">
            <v>-20587.592400504538</v>
          </cell>
          <cell r="Y184">
            <v>-6458.5827038959833</v>
          </cell>
          <cell r="Z184">
            <v>-28314.416803789383</v>
          </cell>
          <cell r="AA184">
            <v>-33030.785352298517</v>
          </cell>
        </row>
        <row r="185">
          <cell r="B185" t="str">
            <v>Somatoria com Projeto Original</v>
          </cell>
          <cell r="F185">
            <v>-2840.5619306559402</v>
          </cell>
          <cell r="G185">
            <v>0.20714524689834499</v>
          </cell>
          <cell r="H185">
            <v>-27123.577210699219</v>
          </cell>
          <cell r="I185">
            <v>-25779.464507235531</v>
          </cell>
          <cell r="J185">
            <v>-12283.443380718294</v>
          </cell>
          <cell r="K185">
            <v>-5178.9629225417084</v>
          </cell>
          <cell r="L185">
            <v>-5856.9569852664936</v>
          </cell>
          <cell r="M185">
            <v>17239.355395107188</v>
          </cell>
          <cell r="N185">
            <v>16008.682058905993</v>
          </cell>
          <cell r="O185">
            <v>17840.892101255318</v>
          </cell>
          <cell r="P185">
            <v>15291.556392782077</v>
          </cell>
          <cell r="Q185">
            <v>5614.3335956718256</v>
          </cell>
          <cell r="R185">
            <v>28453.472844841257</v>
          </cell>
          <cell r="S185">
            <v>28923.46626769413</v>
          </cell>
          <cell r="T185">
            <v>62253.675350915422</v>
          </cell>
          <cell r="U185">
            <v>66995.20777264997</v>
          </cell>
          <cell r="V185">
            <v>66740.004719718127</v>
          </cell>
          <cell r="W185">
            <v>76231.167265748358</v>
          </cell>
          <cell r="X185">
            <v>81008.648836875407</v>
          </cell>
          <cell r="Y185">
            <v>71599.596254532546</v>
          </cell>
          <cell r="Z185">
            <v>78351.38029261952</v>
          </cell>
          <cell r="AA185">
            <v>85134.680578893254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44876.126350046019</v>
          </cell>
          <cell r="H191">
            <v>83131.398650444127</v>
          </cell>
          <cell r="I191">
            <v>88473.361750120122</v>
          </cell>
          <cell r="J191">
            <v>91519.748175169181</v>
          </cell>
          <cell r="K191">
            <v>94567.681797462472</v>
          </cell>
          <cell r="L191">
            <v>96297.214571704681</v>
          </cell>
          <cell r="M191">
            <v>102450.2837416524</v>
          </cell>
          <cell r="N191">
            <v>107431.1593797255</v>
          </cell>
          <cell r="O191">
            <v>110542.86018178673</v>
          </cell>
          <cell r="P191">
            <v>113657.82687190398</v>
          </cell>
          <cell r="Q191">
            <v>116768.53916405304</v>
          </cell>
          <cell r="R191">
            <v>119884.65160314148</v>
          </cell>
          <cell r="S191">
            <v>122990.97095848343</v>
          </cell>
          <cell r="T191">
            <v>126113.65930490641</v>
          </cell>
          <cell r="U191">
            <v>129223.19926550398</v>
          </cell>
          <cell r="V191">
            <v>132338.41643784315</v>
          </cell>
          <cell r="W191">
            <v>135456.04164126591</v>
          </cell>
          <cell r="X191">
            <v>138569.36669713215</v>
          </cell>
          <cell r="Y191">
            <v>141680.01610662541</v>
          </cell>
          <cell r="Z191">
            <v>144796.91093723694</v>
          </cell>
          <cell r="AA191">
            <v>2240769.4335862077</v>
          </cell>
        </row>
        <row r="192">
          <cell r="B192" t="str">
            <v>1.1 - Operacionais    (1.1.1 + 1.1.2)</v>
          </cell>
          <cell r="G192">
            <v>44876.126350046019</v>
          </cell>
          <cell r="H192">
            <v>83131.398650444127</v>
          </cell>
          <cell r="I192">
            <v>88473.361750120122</v>
          </cell>
          <cell r="J192">
            <v>91519.748175169181</v>
          </cell>
          <cell r="K192">
            <v>94567.681797462472</v>
          </cell>
          <cell r="L192">
            <v>96297.214571704681</v>
          </cell>
          <cell r="M192">
            <v>102450.2837416524</v>
          </cell>
          <cell r="N192">
            <v>107431.1593797255</v>
          </cell>
          <cell r="O192">
            <v>110542.86018178673</v>
          </cell>
          <cell r="P192">
            <v>113657.82687190398</v>
          </cell>
          <cell r="Q192">
            <v>116768.53916405304</v>
          </cell>
          <cell r="R192">
            <v>119884.65160314148</v>
          </cell>
          <cell r="S192">
            <v>122990.97095848343</v>
          </cell>
          <cell r="T192">
            <v>126113.65930490641</v>
          </cell>
          <cell r="U192">
            <v>129223.19926550398</v>
          </cell>
          <cell r="V192">
            <v>132338.41643784315</v>
          </cell>
          <cell r="W192">
            <v>135456.04164126591</v>
          </cell>
          <cell r="X192">
            <v>138569.36669713215</v>
          </cell>
          <cell r="Y192">
            <v>141680.01610662541</v>
          </cell>
          <cell r="Z192">
            <v>144796.91093723694</v>
          </cell>
          <cell r="AA192">
            <v>2240769.4335862077</v>
          </cell>
        </row>
        <row r="193">
          <cell r="B193" t="str">
            <v>1.1.1 - Receitas de  Pedágios    (Transp. Qd.2.1.1.2)</v>
          </cell>
          <cell r="G193">
            <v>44652.711049999998</v>
          </cell>
          <cell r="H193">
            <v>82701.048649999997</v>
          </cell>
          <cell r="I193">
            <v>88017.844600000011</v>
          </cell>
          <cell r="J193">
            <v>91048.122325000018</v>
          </cell>
          <cell r="K193">
            <v>94077.015697499999</v>
          </cell>
          <cell r="L193">
            <v>95780.177321704687</v>
          </cell>
          <cell r="M193">
            <v>101917.52809100341</v>
          </cell>
          <cell r="N193">
            <v>106882.63132972551</v>
          </cell>
          <cell r="O193">
            <v>109977.59503186807</v>
          </cell>
          <cell r="P193">
            <v>113076.8080217596</v>
          </cell>
          <cell r="Q193">
            <v>116172.75961287991</v>
          </cell>
          <cell r="R193">
            <v>119272.16465316506</v>
          </cell>
          <cell r="S193">
            <v>122362.72950805182</v>
          </cell>
          <cell r="T193">
            <v>125469.70165472479</v>
          </cell>
          <cell r="U193">
            <v>128563.47201529586</v>
          </cell>
          <cell r="V193">
            <v>131661.94898768651</v>
          </cell>
          <cell r="W193">
            <v>134764.84314125564</v>
          </cell>
          <cell r="X193">
            <v>137862.4284971201</v>
          </cell>
          <cell r="Y193">
            <v>140957.33865662542</v>
          </cell>
          <cell r="Z193">
            <v>144057.48863723694</v>
          </cell>
          <cell r="AA193">
            <v>2229276.3574826038</v>
          </cell>
        </row>
        <row r="194">
          <cell r="B194" t="str">
            <v>1.1.2 - Outras Receitas Operacionais    (calculado 2.1.2.)</v>
          </cell>
          <cell r="G194">
            <v>223.41530004602367</v>
          </cell>
          <cell r="H194">
            <v>430.35000044412857</v>
          </cell>
          <cell r="I194">
            <v>455.51715012011624</v>
          </cell>
          <cell r="J194">
            <v>471.62585016916347</v>
          </cell>
          <cell r="K194">
            <v>490.66609996247593</v>
          </cell>
          <cell r="L194">
            <v>517.03724999999997</v>
          </cell>
          <cell r="M194">
            <v>532.75565064899286</v>
          </cell>
          <cell r="N194">
            <v>548.52805000000001</v>
          </cell>
          <cell r="O194">
            <v>565.26514991865963</v>
          </cell>
          <cell r="P194">
            <v>581.01885014437198</v>
          </cell>
          <cell r="Q194">
            <v>595.77955117313115</v>
          </cell>
          <cell r="R194">
            <v>612.48694997641076</v>
          </cell>
          <cell r="S194">
            <v>628.24145043161604</v>
          </cell>
          <cell r="T194">
            <v>643.95765018162285</v>
          </cell>
          <cell r="U194">
            <v>659.72725020812402</v>
          </cell>
          <cell r="V194">
            <v>676.46745015663453</v>
          </cell>
          <cell r="W194">
            <v>691.198500010271</v>
          </cell>
          <cell r="X194">
            <v>706.93820001204915</v>
          </cell>
          <cell r="Y194">
            <v>722.67744999999991</v>
          </cell>
          <cell r="Z194">
            <v>739.42230000000006</v>
          </cell>
          <cell r="AA194">
            <v>11493.076103603789</v>
          </cell>
        </row>
        <row r="195">
          <cell r="B195" t="str">
            <v>2 -  DEDUÇÕES DA RECEITA    (2.1)</v>
          </cell>
          <cell r="G195">
            <v>2068.2884213188067</v>
          </cell>
          <cell r="H195">
            <v>4768.1247784786565</v>
          </cell>
          <cell r="I195">
            <v>6050.860862755465</v>
          </cell>
          <cell r="J195">
            <v>6176.1185899577085</v>
          </cell>
          <cell r="K195">
            <v>6501.0397641296022</v>
          </cell>
          <cell r="L195">
            <v>7643.3200701269307</v>
          </cell>
          <cell r="M195">
            <v>10053.697844747634</v>
          </cell>
          <cell r="N195">
            <v>10560.355056903738</v>
          </cell>
          <cell r="O195">
            <v>10957.380828371246</v>
          </cell>
          <cell r="P195">
            <v>11371.533082200935</v>
          </cell>
          <cell r="Q195">
            <v>11684.761907807926</v>
          </cell>
          <cell r="R195">
            <v>12018.35008963574</v>
          </cell>
          <cell r="S195">
            <v>12450.738635263191</v>
          </cell>
          <cell r="T195">
            <v>12892.640943943661</v>
          </cell>
          <cell r="U195">
            <v>13385.801589996987</v>
          </cell>
          <cell r="V195">
            <v>13877.631831616896</v>
          </cell>
          <cell r="W195">
            <v>14372.094486352606</v>
          </cell>
          <cell r="X195">
            <v>14870.054796201397</v>
          </cell>
          <cell r="Y195">
            <v>15315.411053321317</v>
          </cell>
          <cell r="Z195">
            <v>15800.4181215711</v>
          </cell>
          <cell r="AA195">
            <v>212818.62275470159</v>
          </cell>
        </row>
        <row r="196">
          <cell r="B196" t="str">
            <v>2.1 - Tributos sobre Faturamento    (2.1.1+ .... + 2.1.4)</v>
          </cell>
          <cell r="G196">
            <v>2068.2884213188067</v>
          </cell>
          <cell r="H196">
            <v>4768.1247784786565</v>
          </cell>
          <cell r="I196">
            <v>6050.860862755465</v>
          </cell>
          <cell r="J196">
            <v>6176.1185899577085</v>
          </cell>
          <cell r="K196">
            <v>6501.0397641296022</v>
          </cell>
          <cell r="L196">
            <v>7643.3200701269307</v>
          </cell>
          <cell r="M196">
            <v>10053.697844747634</v>
          </cell>
          <cell r="N196">
            <v>10560.355056903738</v>
          </cell>
          <cell r="O196">
            <v>10957.380828371246</v>
          </cell>
          <cell r="P196">
            <v>11371.533082200935</v>
          </cell>
          <cell r="Q196">
            <v>11684.761907807926</v>
          </cell>
          <cell r="R196">
            <v>12018.35008963574</v>
          </cell>
          <cell r="S196">
            <v>12450.738635263191</v>
          </cell>
          <cell r="T196">
            <v>12892.640943943661</v>
          </cell>
          <cell r="U196">
            <v>13385.801589996987</v>
          </cell>
          <cell r="V196">
            <v>13877.631831616896</v>
          </cell>
          <cell r="W196">
            <v>14372.094486352606</v>
          </cell>
          <cell r="X196">
            <v>14870.054796201397</v>
          </cell>
          <cell r="Y196">
            <v>15315.411053321317</v>
          </cell>
          <cell r="Z196">
            <v>15800.4181215711</v>
          </cell>
          <cell r="AA196">
            <v>212818.62275470159</v>
          </cell>
        </row>
        <row r="197">
          <cell r="B197" t="str">
            <v>2.1.1 - I.S.S    (transp. Qd  1.3.)</v>
          </cell>
          <cell r="G197">
            <v>21.742527000920507</v>
          </cell>
          <cell r="H197">
            <v>1592.0079730088826</v>
          </cell>
          <cell r="I197">
            <v>2590.2472350024022</v>
          </cell>
          <cell r="J197">
            <v>2678.0749635033835</v>
          </cell>
          <cell r="K197">
            <v>2727.5736359492498</v>
          </cell>
          <cell r="L197">
            <v>2811.0442914340942</v>
          </cell>
          <cell r="M197">
            <v>6035.2810175631512</v>
          </cell>
          <cell r="N197">
            <v>6310.1295774862756</v>
          </cell>
          <cell r="O197">
            <v>6493.3521045917769</v>
          </cell>
          <cell r="P197">
            <v>6677.5779780908688</v>
          </cell>
          <cell r="Q197">
            <v>6859.5887716674588</v>
          </cell>
          <cell r="R197">
            <v>7043.5109716577826</v>
          </cell>
          <cell r="S197">
            <v>7226.2996544112248</v>
          </cell>
          <cell r="T197">
            <v>7411.0575857398735</v>
          </cell>
          <cell r="U197">
            <v>7591.9960957689564</v>
          </cell>
          <cell r="V197">
            <v>7773.9358983874572</v>
          </cell>
          <cell r="W197">
            <v>7955.7311270629889</v>
          </cell>
          <cell r="X197">
            <v>8137.4991888562454</v>
          </cell>
          <cell r="Y197">
            <v>8319.2163318312723</v>
          </cell>
          <cell r="Z197">
            <v>8501.9218278618464</v>
          </cell>
          <cell r="AA197">
            <v>114757.78875687612</v>
          </cell>
        </row>
        <row r="198">
          <cell r="B198" t="str">
            <v>2.1.2 - Cofins    (transp. Qd 1.3.)</v>
          </cell>
          <cell r="G198">
            <v>1406.7295730425872</v>
          </cell>
          <cell r="H198">
            <v>2578.9917312072421</v>
          </cell>
          <cell r="I198">
            <v>2837.8499011735357</v>
          </cell>
          <cell r="J198">
            <v>2868.3529592703776</v>
          </cell>
          <cell r="K198">
            <v>2961.1933446543194</v>
          </cell>
          <cell r="L198">
            <v>3877.1710457600111</v>
          </cell>
          <cell r="M198">
            <v>3292.1392588559538</v>
          </cell>
          <cell r="N198">
            <v>3482.3347817609279</v>
          </cell>
          <cell r="O198">
            <v>3657.7510891408042</v>
          </cell>
          <cell r="P198">
            <v>3846.4186985765095</v>
          </cell>
          <cell r="Q198">
            <v>3953.9678907777475</v>
          </cell>
          <cell r="R198">
            <v>4076.697079112063</v>
          </cell>
          <cell r="S198">
            <v>4281.5700042816698</v>
          </cell>
          <cell r="T198">
            <v>4492.6469157219681</v>
          </cell>
          <cell r="U198">
            <v>4748.8886241254077</v>
          </cell>
          <cell r="V198">
            <v>5003.2208400718628</v>
          </cell>
          <cell r="W198">
            <v>5259.8316541421318</v>
          </cell>
          <cell r="X198">
            <v>5519.3507325302407</v>
          </cell>
          <cell r="Y198">
            <v>5735.686309190447</v>
          </cell>
          <cell r="Z198">
            <v>5983.8007968980173</v>
          </cell>
          <cell r="AA198">
            <v>79864.593230293831</v>
          </cell>
        </row>
        <row r="199">
          <cell r="B199" t="str">
            <v>2.1.3 - Pis / Pasep    (transp. Qd 1.3.)</v>
          </cell>
          <cell r="G199">
            <v>396.41632127529914</v>
          </cell>
          <cell r="H199">
            <v>567.4850742625315</v>
          </cell>
          <cell r="I199">
            <v>622.76372657952641</v>
          </cell>
          <cell r="J199">
            <v>629.69066718394834</v>
          </cell>
          <cell r="K199">
            <v>812.27278352603298</v>
          </cell>
          <cell r="L199">
            <v>955.10473293282473</v>
          </cell>
          <cell r="M199">
            <v>726.27756832852924</v>
          </cell>
          <cell r="N199">
            <v>767.89069765653426</v>
          </cell>
          <cell r="O199">
            <v>806.27763463866461</v>
          </cell>
          <cell r="P199">
            <v>847.53640553355638</v>
          </cell>
          <cell r="Q199">
            <v>871.20524536272046</v>
          </cell>
          <cell r="R199">
            <v>898.14203886589598</v>
          </cell>
          <cell r="S199">
            <v>942.86897657029715</v>
          </cell>
          <cell r="T199">
            <v>988.93644248181988</v>
          </cell>
          <cell r="U199">
            <v>1044.9168701026229</v>
          </cell>
          <cell r="V199">
            <v>1100.4750931575763</v>
          </cell>
          <cell r="W199">
            <v>1156.5317051474842</v>
          </cell>
          <cell r="X199">
            <v>1213.2048748149114</v>
          </cell>
          <cell r="Y199">
            <v>1260.5084122995968</v>
          </cell>
          <cell r="Z199">
            <v>1314.6954968112373</v>
          </cell>
          <cell r="AA199">
            <v>17923.200767531609</v>
          </cell>
        </row>
        <row r="200">
          <cell r="B200" t="str">
            <v>2.1.4 - CPMF    (transp Qd 1.3.)</v>
          </cell>
          <cell r="G200">
            <v>243.4</v>
          </cell>
          <cell r="H200">
            <v>29.64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273.04000000000002</v>
          </cell>
        </row>
        <row r="201">
          <cell r="B201" t="str">
            <v>3 -  RECEITA LIQUIDA    (1 - 2)</v>
          </cell>
          <cell r="G201">
            <v>42807.837928727211</v>
          </cell>
          <cell r="H201">
            <v>78363.273871965474</v>
          </cell>
          <cell r="I201">
            <v>82422.500887364658</v>
          </cell>
          <cell r="J201">
            <v>85343.629585211471</v>
          </cell>
          <cell r="K201">
            <v>88066.642033332872</v>
          </cell>
          <cell r="L201">
            <v>88653.894501577743</v>
          </cell>
          <cell r="M201">
            <v>92396.585896904769</v>
          </cell>
          <cell r="N201">
            <v>96870.804322821772</v>
          </cell>
          <cell r="O201">
            <v>99585.479353415489</v>
          </cell>
          <cell r="P201">
            <v>102286.29378970305</v>
          </cell>
          <cell r="Q201">
            <v>105083.77725624511</v>
          </cell>
          <cell r="R201">
            <v>107866.30151350574</v>
          </cell>
          <cell r="S201">
            <v>110540.23232322025</v>
          </cell>
          <cell r="T201">
            <v>113221.01836096274</v>
          </cell>
          <cell r="U201">
            <v>115837.39767550699</v>
          </cell>
          <cell r="V201">
            <v>118460.78460622625</v>
          </cell>
          <cell r="W201">
            <v>121083.9471549133</v>
          </cell>
          <cell r="X201">
            <v>123699.31190093076</v>
          </cell>
          <cell r="Y201">
            <v>126364.60505330408</v>
          </cell>
          <cell r="Z201">
            <v>128996.49281566584</v>
          </cell>
          <cell r="AA201">
            <v>2027950.810831506</v>
          </cell>
        </row>
        <row r="202">
          <cell r="B202" t="str">
            <v>4 -  DESPESAS    (4.1)</v>
          </cell>
          <cell r="G202">
            <v>49834.130952550797</v>
          </cell>
          <cell r="H202">
            <v>54184.209823471952</v>
          </cell>
          <cell r="I202">
            <v>61505.816534884914</v>
          </cell>
          <cell r="J202">
            <v>63025.822129300002</v>
          </cell>
          <cell r="K202">
            <v>62622.85721059869</v>
          </cell>
          <cell r="L202">
            <v>59614.284392735724</v>
          </cell>
          <cell r="M202">
            <v>58595.701047724782</v>
          </cell>
          <cell r="N202">
            <v>58175.508890728408</v>
          </cell>
          <cell r="O202">
            <v>60620.72721512476</v>
          </cell>
          <cell r="P202">
            <v>72538.979610798808</v>
          </cell>
          <cell r="Q202">
            <v>81350.895268628927</v>
          </cell>
          <cell r="R202">
            <v>80511.731771445149</v>
          </cell>
          <cell r="S202">
            <v>78074.699220534269</v>
          </cell>
          <cell r="T202">
            <v>77349.166472317927</v>
          </cell>
          <cell r="U202">
            <v>66401.078319341133</v>
          </cell>
          <cell r="V202">
            <v>61958.947682707672</v>
          </cell>
          <cell r="W202">
            <v>60854.692783831822</v>
          </cell>
          <cell r="X202">
            <v>76654.134503182751</v>
          </cell>
          <cell r="Y202">
            <v>91117.543333465932</v>
          </cell>
          <cell r="Z202">
            <v>119457.81312354369</v>
          </cell>
          <cell r="AA202">
            <v>1394448.7402869177</v>
          </cell>
        </row>
        <row r="203">
          <cell r="B203" t="str">
            <v>4.1 - Operacionais    (4.1.1+ .... + 4.1.10)</v>
          </cell>
          <cell r="G203">
            <v>49834.130952550797</v>
          </cell>
          <cell r="H203">
            <v>54184.209823471952</v>
          </cell>
          <cell r="I203">
            <v>61505.816534884914</v>
          </cell>
          <cell r="J203">
            <v>63025.822129300002</v>
          </cell>
          <cell r="K203">
            <v>62622.85721059869</v>
          </cell>
          <cell r="L203">
            <v>59614.284392735724</v>
          </cell>
          <cell r="M203">
            <v>58595.701047724782</v>
          </cell>
          <cell r="N203">
            <v>58175.508890728408</v>
          </cell>
          <cell r="O203">
            <v>60620.72721512476</v>
          </cell>
          <cell r="P203">
            <v>72538.979610798808</v>
          </cell>
          <cell r="Q203">
            <v>81350.895268628927</v>
          </cell>
          <cell r="R203">
            <v>80511.731771445149</v>
          </cell>
          <cell r="S203">
            <v>78074.699220534269</v>
          </cell>
          <cell r="T203">
            <v>77349.166472317927</v>
          </cell>
          <cell r="U203">
            <v>66401.078319341133</v>
          </cell>
          <cell r="V203">
            <v>61958.947682707672</v>
          </cell>
          <cell r="W203">
            <v>60854.692783831822</v>
          </cell>
          <cell r="X203">
            <v>76654.134503182751</v>
          </cell>
          <cell r="Y203">
            <v>91117.543333465932</v>
          </cell>
          <cell r="Z203">
            <v>119457.81312354369</v>
          </cell>
          <cell r="AA203">
            <v>1394448.7402869177</v>
          </cell>
        </row>
        <row r="204">
          <cell r="B204" t="str">
            <v>4.1.1  -  Pessoal e Administradores    (Transp. Qd. 1.3.)</v>
          </cell>
          <cell r="G204">
            <v>13860.079999999998</v>
          </cell>
          <cell r="H204">
            <v>18033.05</v>
          </cell>
          <cell r="I204">
            <v>18505.14</v>
          </cell>
          <cell r="J204">
            <v>18658.769999999997</v>
          </cell>
          <cell r="K204">
            <v>18674.46</v>
          </cell>
          <cell r="L204">
            <v>18658.71</v>
          </cell>
          <cell r="M204">
            <v>18603.21</v>
          </cell>
          <cell r="N204">
            <v>18603.21</v>
          </cell>
          <cell r="O204">
            <v>18603.21</v>
          </cell>
          <cell r="P204">
            <v>18533.84</v>
          </cell>
          <cell r="Q204">
            <v>18533.84</v>
          </cell>
          <cell r="R204">
            <v>18533.84</v>
          </cell>
          <cell r="S204">
            <v>18464.47</v>
          </cell>
          <cell r="T204">
            <v>18395.09</v>
          </cell>
          <cell r="U204">
            <v>18339.599999999999</v>
          </cell>
          <cell r="V204">
            <v>18339.599999999999</v>
          </cell>
          <cell r="W204">
            <v>18339.599999999999</v>
          </cell>
          <cell r="X204">
            <v>18214.73</v>
          </cell>
          <cell r="Y204">
            <v>18214.73</v>
          </cell>
          <cell r="Z204">
            <v>18214.73</v>
          </cell>
          <cell r="AA204">
            <v>364323.90999999986</v>
          </cell>
        </row>
        <row r="205">
          <cell r="B205" t="str">
            <v>4.1.2  -  Conservação de Rotina    (Transp. Qd. 1.3.)</v>
          </cell>
          <cell r="G205">
            <v>12695.07</v>
          </cell>
          <cell r="H205">
            <v>7548</v>
          </cell>
          <cell r="I205">
            <v>7856.04</v>
          </cell>
          <cell r="J205">
            <v>8367.57</v>
          </cell>
          <cell r="K205">
            <v>9119.33</v>
          </cell>
          <cell r="L205">
            <v>9186.85</v>
          </cell>
          <cell r="M205">
            <v>9212.3000000000011</v>
          </cell>
          <cell r="N205">
            <v>9219.2999999999993</v>
          </cell>
          <cell r="O205">
            <v>9274.65</v>
          </cell>
          <cell r="P205">
            <v>9274.65</v>
          </cell>
          <cell r="Q205">
            <v>9274.65</v>
          </cell>
          <cell r="R205">
            <v>9274.65</v>
          </cell>
          <cell r="S205">
            <v>9274.65</v>
          </cell>
          <cell r="T205">
            <v>9274.65</v>
          </cell>
          <cell r="U205">
            <v>9274.65</v>
          </cell>
          <cell r="V205">
            <v>9274.65</v>
          </cell>
          <cell r="W205">
            <v>9274.65</v>
          </cell>
          <cell r="X205">
            <v>9274.65</v>
          </cell>
          <cell r="Y205">
            <v>9274.65</v>
          </cell>
          <cell r="Z205">
            <v>9274.65</v>
          </cell>
          <cell r="AA205">
            <v>184500.25999999995</v>
          </cell>
        </row>
        <row r="206">
          <cell r="B206" t="str">
            <v>4.1.3  -  Consumo    (Transp. Qd. 1.3.)</v>
          </cell>
          <cell r="G206">
            <v>1504.99</v>
          </cell>
          <cell r="H206">
            <v>981.02999999999986</v>
          </cell>
          <cell r="I206">
            <v>1026.74</v>
          </cell>
          <cell r="J206">
            <v>1019.6</v>
          </cell>
          <cell r="K206">
            <v>998.18000000000006</v>
          </cell>
          <cell r="L206">
            <v>1002.46</v>
          </cell>
          <cell r="M206">
            <v>996.75</v>
          </cell>
          <cell r="N206">
            <v>996.75</v>
          </cell>
          <cell r="O206">
            <v>996.75</v>
          </cell>
          <cell r="P206">
            <v>989.6099999999999</v>
          </cell>
          <cell r="Q206">
            <v>989.6099999999999</v>
          </cell>
          <cell r="R206">
            <v>989.6099999999999</v>
          </cell>
          <cell r="S206">
            <v>982.47</v>
          </cell>
          <cell r="T206">
            <v>975.03</v>
          </cell>
          <cell r="U206">
            <v>969.6099999999999</v>
          </cell>
          <cell r="V206">
            <v>969.6099999999999</v>
          </cell>
          <cell r="W206">
            <v>969.6099999999999</v>
          </cell>
          <cell r="X206">
            <v>956.76</v>
          </cell>
          <cell r="Y206">
            <v>956.76</v>
          </cell>
          <cell r="Z206">
            <v>956.76</v>
          </cell>
          <cell r="AA206">
            <v>20228.689999999999</v>
          </cell>
        </row>
        <row r="207">
          <cell r="B207" t="str">
            <v>4.1.4  -  Transportes    (Transp. Qd. 1.3.)</v>
          </cell>
          <cell r="G207">
            <v>900.4</v>
          </cell>
          <cell r="H207">
            <v>1434.83</v>
          </cell>
          <cell r="I207">
            <v>1492.56</v>
          </cell>
          <cell r="J207">
            <v>1492.56</v>
          </cell>
          <cell r="K207">
            <v>1492.56</v>
          </cell>
          <cell r="L207">
            <v>1492.56</v>
          </cell>
          <cell r="M207">
            <v>1492.56</v>
          </cell>
          <cell r="N207">
            <v>1492.56</v>
          </cell>
          <cell r="O207">
            <v>1492.56</v>
          </cell>
          <cell r="P207">
            <v>1492.56</v>
          </cell>
          <cell r="Q207">
            <v>1492.56</v>
          </cell>
          <cell r="R207">
            <v>1492.56</v>
          </cell>
          <cell r="S207">
            <v>1492.56</v>
          </cell>
          <cell r="T207">
            <v>1492.56</v>
          </cell>
          <cell r="U207">
            <v>1492.56</v>
          </cell>
          <cell r="V207">
            <v>1492.56</v>
          </cell>
          <cell r="W207">
            <v>1492.56</v>
          </cell>
          <cell r="X207">
            <v>1492.56</v>
          </cell>
          <cell r="Y207">
            <v>1492.56</v>
          </cell>
          <cell r="Z207">
            <v>1492.56</v>
          </cell>
          <cell r="AA207">
            <v>29201.310000000009</v>
          </cell>
        </row>
        <row r="208">
          <cell r="B208" t="str">
            <v>4.1.5  -  Diversas    (Transp. Qd. 1.3.)</v>
          </cell>
          <cell r="G208">
            <v>1741</v>
          </cell>
          <cell r="H208">
            <v>1741</v>
          </cell>
          <cell r="I208">
            <v>1741</v>
          </cell>
          <cell r="J208">
            <v>1741</v>
          </cell>
          <cell r="K208">
            <v>1741</v>
          </cell>
          <cell r="L208">
            <v>1741</v>
          </cell>
          <cell r="M208">
            <v>1741</v>
          </cell>
          <cell r="N208">
            <v>1741</v>
          </cell>
          <cell r="O208">
            <v>1741</v>
          </cell>
          <cell r="P208">
            <v>1741</v>
          </cell>
          <cell r="Q208">
            <v>1741</v>
          </cell>
          <cell r="R208">
            <v>1741</v>
          </cell>
          <cell r="S208">
            <v>1741</v>
          </cell>
          <cell r="T208">
            <v>1741</v>
          </cell>
          <cell r="U208">
            <v>1741</v>
          </cell>
          <cell r="V208">
            <v>1741</v>
          </cell>
          <cell r="W208">
            <v>1741</v>
          </cell>
          <cell r="X208">
            <v>1741</v>
          </cell>
          <cell r="Y208">
            <v>1741</v>
          </cell>
          <cell r="Z208">
            <v>1741</v>
          </cell>
          <cell r="AA208">
            <v>34820</v>
          </cell>
        </row>
        <row r="209">
          <cell r="B209" t="str">
            <v>4.1.6  -  Depreciação/Amortização    (Transp. Qd. 1.3.)</v>
          </cell>
          <cell r="G209">
            <v>3251.643657421746</v>
          </cell>
          <cell r="H209">
            <v>12442.808711860018</v>
          </cell>
          <cell r="I209">
            <v>18820.495194311748</v>
          </cell>
          <cell r="J209">
            <v>19654.676648504425</v>
          </cell>
          <cell r="K209">
            <v>18484.504373663367</v>
          </cell>
          <cell r="L209">
            <v>15582.660309131083</v>
          </cell>
          <cell r="M209">
            <v>14290.483204992803</v>
          </cell>
          <cell r="N209">
            <v>13978.811650002604</v>
          </cell>
          <cell r="O209">
            <v>16306.476550337109</v>
          </cell>
          <cell r="P209">
            <v>28236.501945307649</v>
          </cell>
          <cell r="Q209">
            <v>36984.808234373289</v>
          </cell>
          <cell r="R209">
            <v>36080.87336401685</v>
          </cell>
          <cell r="S209">
            <v>33655.873232445701</v>
          </cell>
          <cell r="T209">
            <v>32941.191833836689</v>
          </cell>
          <cell r="U209">
            <v>21990.439482041962</v>
          </cell>
          <cell r="V209">
            <v>17483.564330238336</v>
          </cell>
          <cell r="W209">
            <v>16314.4926752598</v>
          </cell>
          <cell r="X209">
            <v>32186.966642934742</v>
          </cell>
          <cell r="Y209">
            <v>46585.767990933135</v>
          </cell>
          <cell r="Z209">
            <v>74861.242936092545</v>
          </cell>
          <cell r="AA209">
            <v>510134.28296770563</v>
          </cell>
        </row>
        <row r="210">
          <cell r="B210" t="str">
            <v>4.1.7  -  Seguros    (transp. Qd 1.3.)</v>
          </cell>
          <cell r="G210">
            <v>1108.6094471276722</v>
          </cell>
          <cell r="H210">
            <v>1135.2353945986172</v>
          </cell>
          <cell r="I210">
            <v>1161.8613420695624</v>
          </cell>
          <cell r="J210">
            <v>1188.4872895405076</v>
          </cell>
          <cell r="K210">
            <v>1215.1132370114528</v>
          </cell>
          <cell r="L210">
            <v>1241.7391844823981</v>
          </cell>
          <cell r="M210">
            <v>1241.7391844823981</v>
          </cell>
          <cell r="N210">
            <v>1037.8076133340453</v>
          </cell>
          <cell r="O210">
            <v>1037.8076133340453</v>
          </cell>
          <cell r="P210">
            <v>1037.8076133340453</v>
          </cell>
          <cell r="Q210">
            <v>1037.8076133340453</v>
          </cell>
          <cell r="R210">
            <v>1037.8076133340453</v>
          </cell>
          <cell r="S210">
            <v>1037.8076133340453</v>
          </cell>
          <cell r="T210">
            <v>1037.8076133340453</v>
          </cell>
          <cell r="U210">
            <v>1037.8076133340453</v>
          </cell>
          <cell r="V210">
            <v>1037.8076133340453</v>
          </cell>
          <cell r="W210">
            <v>1037.8076133340453</v>
          </cell>
          <cell r="X210">
            <v>1037.8076133340453</v>
          </cell>
          <cell r="Y210">
            <v>1037.8076133340453</v>
          </cell>
          <cell r="Z210">
            <v>1037.8076133340453</v>
          </cell>
          <cell r="AA210">
            <v>21784.284052655192</v>
          </cell>
        </row>
        <row r="211">
          <cell r="B211" t="str">
            <v xml:space="preserve">4.1.8  -  Garantias  (transp. Qd 1.3.)  </v>
          </cell>
          <cell r="G211">
            <v>2602.0540575</v>
          </cell>
          <cell r="H211">
            <v>2470.3137575000001</v>
          </cell>
          <cell r="I211">
            <v>2343.7791459999999</v>
          </cell>
          <cell r="J211">
            <v>2253.5657460000002</v>
          </cell>
          <cell r="K211">
            <v>2156.6791460000004</v>
          </cell>
          <cell r="L211">
            <v>2092.2948459999998</v>
          </cell>
          <cell r="M211">
            <v>2040.1501460000002</v>
          </cell>
          <cell r="N211">
            <v>1979.1348460000002</v>
          </cell>
          <cell r="O211">
            <v>1947.9872460000001</v>
          </cell>
          <cell r="P211">
            <v>1919.2752459999999</v>
          </cell>
          <cell r="Q211">
            <v>1889.5632459999999</v>
          </cell>
          <cell r="R211">
            <v>1860.8512459999999</v>
          </cell>
          <cell r="S211">
            <v>1832.139246</v>
          </cell>
          <cell r="T211">
            <v>1804.427246</v>
          </cell>
          <cell r="U211">
            <v>1774.715246</v>
          </cell>
          <cell r="V211">
            <v>1746.003246</v>
          </cell>
          <cell r="W211">
            <v>1717.291246</v>
          </cell>
          <cell r="X211">
            <v>1688.579246</v>
          </cell>
          <cell r="Y211">
            <v>1659.867246</v>
          </cell>
          <cell r="Z211">
            <v>1631.155246</v>
          </cell>
          <cell r="AA211">
            <v>39409.826643</v>
          </cell>
        </row>
        <row r="212">
          <cell r="B212" t="str">
            <v xml:space="preserve">4.1.9  -  Parc.Variável da Concessão   </v>
          </cell>
          <cell r="G212">
            <v>1346.2837905013805</v>
          </cell>
          <cell r="H212">
            <v>2493.941959513324</v>
          </cell>
          <cell r="I212">
            <v>2654.2008525036031</v>
          </cell>
          <cell r="J212">
            <v>2745.5924452550753</v>
          </cell>
          <cell r="K212">
            <v>2837.0304539238741</v>
          </cell>
          <cell r="L212">
            <v>2888.9164371511401</v>
          </cell>
          <cell r="M212">
            <v>3073.508512249572</v>
          </cell>
          <cell r="N212">
            <v>3222.9347813917652</v>
          </cell>
          <cell r="O212">
            <v>3316.2858054536018</v>
          </cell>
          <cell r="P212">
            <v>3409.7348061571192</v>
          </cell>
          <cell r="Q212">
            <v>3503.0561749215913</v>
          </cell>
          <cell r="R212">
            <v>3596.5395480942439</v>
          </cell>
          <cell r="S212">
            <v>3689.7291287545027</v>
          </cell>
          <cell r="T212">
            <v>3783.4097791471927</v>
          </cell>
          <cell r="U212">
            <v>3876.6959779651188</v>
          </cell>
          <cell r="V212">
            <v>3970.1524931352938</v>
          </cell>
          <cell r="W212">
            <v>4063.6812492379768</v>
          </cell>
          <cell r="X212">
            <v>4157.081000913965</v>
          </cell>
          <cell r="Y212">
            <v>4250.4004831987622</v>
          </cell>
          <cell r="Z212">
            <v>4343.9073281171077</v>
          </cell>
          <cell r="AA212">
            <v>67223.083007586218</v>
          </cell>
        </row>
        <row r="213">
          <cell r="B213" t="str">
            <v xml:space="preserve">4.1.10 - Parcela Fixa da Concessão   </v>
          </cell>
          <cell r="G213">
            <v>10824</v>
          </cell>
          <cell r="H213">
            <v>5904</v>
          </cell>
          <cell r="I213">
            <v>5904</v>
          </cell>
          <cell r="J213">
            <v>5904</v>
          </cell>
          <cell r="K213">
            <v>5904</v>
          </cell>
          <cell r="L213">
            <v>5727.0936159710982</v>
          </cell>
          <cell r="M213">
            <v>5904</v>
          </cell>
          <cell r="N213">
            <v>5904</v>
          </cell>
          <cell r="O213">
            <v>5904</v>
          </cell>
          <cell r="P213">
            <v>5904</v>
          </cell>
          <cell r="Q213">
            <v>5904</v>
          </cell>
          <cell r="R213">
            <v>5904</v>
          </cell>
          <cell r="S213">
            <v>5904</v>
          </cell>
          <cell r="T213">
            <v>5904</v>
          </cell>
          <cell r="U213">
            <v>5904</v>
          </cell>
          <cell r="V213">
            <v>5904</v>
          </cell>
          <cell r="W213">
            <v>5904</v>
          </cell>
          <cell r="X213">
            <v>5904</v>
          </cell>
          <cell r="Y213">
            <v>5904</v>
          </cell>
          <cell r="Z213">
            <v>5904</v>
          </cell>
          <cell r="AA213">
            <v>122823.0936159711</v>
          </cell>
        </row>
        <row r="214">
          <cell r="B214" t="str">
            <v>5 -  RESULTADO BRUTO OPERACIONAL     (3 - 4)</v>
          </cell>
          <cell r="G214">
            <v>-7026.2930238235858</v>
          </cell>
          <cell r="H214">
            <v>24179.064048493521</v>
          </cell>
          <cell r="I214">
            <v>20916.684352479744</v>
          </cell>
          <cell r="J214">
            <v>22317.807455911468</v>
          </cell>
          <cell r="K214">
            <v>25443.784822734182</v>
          </cell>
          <cell r="L214">
            <v>29039.610108842018</v>
          </cell>
          <cell r="M214">
            <v>33800.884849179987</v>
          </cell>
          <cell r="N214">
            <v>38695.295432093364</v>
          </cell>
          <cell r="O214">
            <v>38964.752138290729</v>
          </cell>
          <cell r="P214">
            <v>29747.314178904242</v>
          </cell>
          <cell r="Q214">
            <v>23732.881987616187</v>
          </cell>
          <cell r="R214">
            <v>27354.569742060587</v>
          </cell>
          <cell r="S214">
            <v>32465.533102685979</v>
          </cell>
          <cell r="T214">
            <v>35871.851888644815</v>
          </cell>
          <cell r="U214">
            <v>49436.319356165855</v>
          </cell>
          <cell r="V214">
            <v>56501.836923518582</v>
          </cell>
          <cell r="W214">
            <v>60229.254371081479</v>
          </cell>
          <cell r="X214">
            <v>47045.177397748004</v>
          </cell>
          <cell r="Y214">
            <v>35247.061719838151</v>
          </cell>
          <cell r="Z214">
            <v>9538.6796921221539</v>
          </cell>
          <cell r="AA214">
            <v>633502.07054458838</v>
          </cell>
        </row>
        <row r="215">
          <cell r="B215" t="str">
            <v>6 -  RESULTADO FINANCEIRO    (6.1)</v>
          </cell>
          <cell r="G215">
            <v>0</v>
          </cell>
          <cell r="H215">
            <v>155.00719488363831</v>
          </cell>
          <cell r="I215">
            <v>3697.4159440637254</v>
          </cell>
          <cell r="J215">
            <v>1571.7259362661778</v>
          </cell>
          <cell r="K215">
            <v>330.49736205055183</v>
          </cell>
          <cell r="L215">
            <v>2008.0691112006443</v>
          </cell>
          <cell r="M215">
            <v>3294.5746860304371</v>
          </cell>
          <cell r="N215">
            <v>4527.939257753831</v>
          </cell>
          <cell r="O215">
            <v>7143.7845141003918</v>
          </cell>
          <cell r="P215">
            <v>10201.560407832787</v>
          </cell>
          <cell r="Q215">
            <v>10561.613803774664</v>
          </cell>
          <cell r="R215">
            <v>11430.987238601821</v>
          </cell>
          <cell r="S215">
            <v>15043.101208895438</v>
          </cell>
          <cell r="T215">
            <v>18861.986829151585</v>
          </cell>
          <cell r="U215">
            <v>24148.564301334871</v>
          </cell>
          <cell r="V215">
            <v>29371.853206032705</v>
          </cell>
          <cell r="W215">
            <v>34672.809770797234</v>
          </cell>
          <cell r="X215">
            <v>40073.397937636648</v>
          </cell>
          <cell r="Y215">
            <v>44037.137090839096</v>
          </cell>
          <cell r="Z215">
            <v>49060.166107964833</v>
          </cell>
          <cell r="AA215">
            <v>310192.19190921111</v>
          </cell>
        </row>
        <row r="216">
          <cell r="B216" t="str">
            <v>6.1 - Receitas    (Transp. Qd. 2B)</v>
          </cell>
          <cell r="G216">
            <v>0</v>
          </cell>
          <cell r="H216">
            <v>155.00719488363831</v>
          </cell>
          <cell r="I216">
            <v>3697.4159440637254</v>
          </cell>
          <cell r="J216">
            <v>1571.7259362661778</v>
          </cell>
          <cell r="K216">
            <v>330.49736205055183</v>
          </cell>
          <cell r="L216">
            <v>2008.0691112006443</v>
          </cell>
          <cell r="M216">
            <v>3294.5746860304371</v>
          </cell>
          <cell r="N216">
            <v>4527.939257753831</v>
          </cell>
          <cell r="O216">
            <v>7143.7845141003918</v>
          </cell>
          <cell r="P216">
            <v>10201.560407832787</v>
          </cell>
          <cell r="Q216">
            <v>10561.613803774664</v>
          </cell>
          <cell r="R216">
            <v>11430.987238601821</v>
          </cell>
          <cell r="S216">
            <v>15043.101208895438</v>
          </cell>
          <cell r="T216">
            <v>18861.986829151585</v>
          </cell>
          <cell r="U216">
            <v>24148.564301334871</v>
          </cell>
          <cell r="V216">
            <v>29371.853206032705</v>
          </cell>
          <cell r="W216">
            <v>34672.809770797234</v>
          </cell>
          <cell r="X216">
            <v>40073.397937636648</v>
          </cell>
          <cell r="Y216">
            <v>44037.137090839096</v>
          </cell>
          <cell r="Z216">
            <v>49060.166107964833</v>
          </cell>
          <cell r="AA216">
            <v>310192.19190921111</v>
          </cell>
        </row>
        <row r="217">
          <cell r="B217" t="str">
            <v>7 -  RESULTADO OPERACIONAL    (5 + 6)</v>
          </cell>
          <cell r="G217">
            <v>-7026.2930238235858</v>
          </cell>
          <cell r="H217">
            <v>24334.071243377159</v>
          </cell>
          <cell r="I217">
            <v>24614.100296543471</v>
          </cell>
          <cell r="J217">
            <v>23889.533392177647</v>
          </cell>
          <cell r="K217">
            <v>25774.282184784734</v>
          </cell>
          <cell r="L217">
            <v>31047.679220042664</v>
          </cell>
          <cell r="M217">
            <v>37095.459535210422</v>
          </cell>
          <cell r="N217">
            <v>43223.234689847195</v>
          </cell>
          <cell r="O217">
            <v>46108.536652391122</v>
          </cell>
          <cell r="P217">
            <v>39948.874586737031</v>
          </cell>
          <cell r="Q217">
            <v>34294.495791390851</v>
          </cell>
          <cell r="R217">
            <v>38785.556980662412</v>
          </cell>
          <cell r="S217">
            <v>47508.634311581416</v>
          </cell>
          <cell r="T217">
            <v>54733.838717796403</v>
          </cell>
          <cell r="U217">
            <v>73584.88365750073</v>
          </cell>
          <cell r="V217">
            <v>85873.69012955128</v>
          </cell>
          <cell r="W217">
            <v>94902.064141878713</v>
          </cell>
          <cell r="X217">
            <v>87118.575335384652</v>
          </cell>
          <cell r="Y217">
            <v>79284.198810677248</v>
          </cell>
          <cell r="Z217">
            <v>58598.845800086987</v>
          </cell>
          <cell r="AA217">
            <v>943694.26245379949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-7026.2930238235858</v>
          </cell>
          <cell r="H219">
            <v>24334.071243377159</v>
          </cell>
          <cell r="I219">
            <v>24614.100296543471</v>
          </cell>
          <cell r="J219">
            <v>23889.533392177647</v>
          </cell>
          <cell r="K219">
            <v>25774.282184784734</v>
          </cell>
          <cell r="L219">
            <v>31047.679220042664</v>
          </cell>
          <cell r="M219">
            <v>37095.459535210422</v>
          </cell>
          <cell r="N219">
            <v>43223.234689847195</v>
          </cell>
          <cell r="O219">
            <v>46108.536652391122</v>
          </cell>
          <cell r="P219">
            <v>39948.874586737031</v>
          </cell>
          <cell r="Q219">
            <v>34294.495791390851</v>
          </cell>
          <cell r="R219">
            <v>38785.556980662412</v>
          </cell>
          <cell r="S219">
            <v>47508.634311581416</v>
          </cell>
          <cell r="T219">
            <v>54733.838717796403</v>
          </cell>
          <cell r="U219">
            <v>73584.88365750073</v>
          </cell>
          <cell r="V219">
            <v>85873.69012955128</v>
          </cell>
          <cell r="W219">
            <v>94902.064141878713</v>
          </cell>
          <cell r="X219">
            <v>87118.575335384652</v>
          </cell>
          <cell r="Y219">
            <v>79284.198810677248</v>
          </cell>
          <cell r="Z219">
            <v>58598.845800086987</v>
          </cell>
          <cell r="AA219">
            <v>943694.26245379949</v>
          </cell>
        </row>
        <row r="220">
          <cell r="B220" t="str">
            <v>10- CONTRIBUIÇÃO SOCIAL (Legislação vigente)</v>
          </cell>
          <cell r="G220">
            <v>169.5841975394178</v>
          </cell>
          <cell r="H220">
            <v>2896.0089616459977</v>
          </cell>
          <cell r="I220">
            <v>2971.4443847071016</v>
          </cell>
          <cell r="J220">
            <v>2446.1712075590849</v>
          </cell>
          <cell r="K220">
            <v>2322.2065500316303</v>
          </cell>
          <cell r="L220">
            <v>2449.5719134835085</v>
          </cell>
          <cell r="M220">
            <v>2712.5364006817945</v>
          </cell>
          <cell r="N220">
            <v>2947.0192119562716</v>
          </cell>
          <cell r="O220">
            <v>3198.7161918800534</v>
          </cell>
          <cell r="P220">
            <v>3204.2019828781017</v>
          </cell>
          <cell r="Q220">
            <v>3220.6631626755766</v>
          </cell>
          <cell r="R220">
            <v>3559.0333047105614</v>
          </cell>
          <cell r="S220">
            <v>4236.0330469937935</v>
          </cell>
          <cell r="T220">
            <v>4852.3729800858891</v>
          </cell>
          <cell r="U220">
            <v>5821.8324718966569</v>
          </cell>
          <cell r="V220">
            <v>6439.5935535165891</v>
          </cell>
          <cell r="W220">
            <v>7031.9810321679952</v>
          </cell>
          <cell r="X220">
            <v>6978.3054126093984</v>
          </cell>
          <cell r="Y220">
            <v>6738.560890866208</v>
          </cell>
          <cell r="Z220">
            <v>2798.3883758347051</v>
          </cell>
          <cell r="AA220">
            <v>76994.225233720339</v>
          </cell>
        </row>
        <row r="221">
          <cell r="B221" t="str">
            <v>11- RESULTADO ANTES IMPOSTO DE RENDA    (9 - 10)</v>
          </cell>
          <cell r="G221">
            <v>-7195.8772213630036</v>
          </cell>
          <cell r="H221">
            <v>21438.06228173116</v>
          </cell>
          <cell r="I221">
            <v>21642.655911836369</v>
          </cell>
          <cell r="J221">
            <v>21443.362184618563</v>
          </cell>
          <cell r="K221">
            <v>23452.075634753102</v>
          </cell>
          <cell r="L221">
            <v>28598.107306559155</v>
          </cell>
          <cell r="M221">
            <v>34382.923134528624</v>
          </cell>
          <cell r="N221">
            <v>40276.215477890924</v>
          </cell>
          <cell r="O221">
            <v>42909.820460511066</v>
          </cell>
          <cell r="P221">
            <v>36744.672603858926</v>
          </cell>
          <cell r="Q221">
            <v>31073.832628715274</v>
          </cell>
          <cell r="R221">
            <v>35226.523675951852</v>
          </cell>
          <cell r="S221">
            <v>43272.601264587625</v>
          </cell>
          <cell r="T221">
            <v>49881.465737710518</v>
          </cell>
          <cell r="U221">
            <v>67763.051185604068</v>
          </cell>
          <cell r="V221">
            <v>79434.096576034688</v>
          </cell>
          <cell r="W221">
            <v>87870.083109710715</v>
          </cell>
          <cell r="X221">
            <v>80140.26992277526</v>
          </cell>
          <cell r="Y221">
            <v>72545.637919811037</v>
          </cell>
          <cell r="Z221">
            <v>55800.457424252279</v>
          </cell>
          <cell r="AA221">
            <v>866700.0372200791</v>
          </cell>
        </row>
        <row r="222">
          <cell r="B222" t="str">
            <v>12- IMPOSTO DE RENDA (Legislação vigente)</v>
          </cell>
          <cell r="G222">
            <v>524.4506173106804</v>
          </cell>
          <cell r="H222">
            <v>9255.9030051437421</v>
          </cell>
          <cell r="I222">
            <v>9028.6387022096897</v>
          </cell>
          <cell r="J222">
            <v>7612.0350236221393</v>
          </cell>
          <cell r="K222">
            <v>7231.1454688488457</v>
          </cell>
          <cell r="L222">
            <v>7631.9122296359637</v>
          </cell>
          <cell r="M222">
            <v>8452.6762521306064</v>
          </cell>
          <cell r="N222">
            <v>9184.5600373633497</v>
          </cell>
          <cell r="O222">
            <v>9970.8630996251668</v>
          </cell>
          <cell r="P222">
            <v>9990.7561964940724</v>
          </cell>
          <cell r="Q222">
            <v>10041.697383361174</v>
          </cell>
          <cell r="R222">
            <v>11100.104077220505</v>
          </cell>
          <cell r="S222">
            <v>13213.478271855607</v>
          </cell>
          <cell r="T222">
            <v>15138.540562768405</v>
          </cell>
          <cell r="U222">
            <v>18169.726474677052</v>
          </cell>
          <cell r="V222">
            <v>20098.979854739333</v>
          </cell>
          <cell r="W222">
            <v>21950.815725524993</v>
          </cell>
          <cell r="X222">
            <v>21784.329414404368</v>
          </cell>
          <cell r="Y222">
            <v>21033.627783956894</v>
          </cell>
          <cell r="Z222">
            <v>8728.0886744834534</v>
          </cell>
          <cell r="AA222">
            <v>240142.32885537602</v>
          </cell>
        </row>
        <row r="223">
          <cell r="B223" t="str">
            <v>13- RESULTADO DE EXERCÍCIO    (11 - 12)</v>
          </cell>
          <cell r="G223">
            <v>-7720.3278386736838</v>
          </cell>
          <cell r="H223">
            <v>12182.159276587417</v>
          </cell>
          <cell r="I223">
            <v>12614.01720962668</v>
          </cell>
          <cell r="J223">
            <v>13831.327160996425</v>
          </cell>
          <cell r="K223">
            <v>16220.930165904258</v>
          </cell>
          <cell r="L223">
            <v>20966.195076923192</v>
          </cell>
          <cell r="M223">
            <v>25930.246882398016</v>
          </cell>
          <cell r="N223">
            <v>31091.655440527575</v>
          </cell>
          <cell r="O223">
            <v>32938.957360885899</v>
          </cell>
          <cell r="P223">
            <v>26753.916407364854</v>
          </cell>
          <cell r="Q223">
            <v>21032.1352453541</v>
          </cell>
          <cell r="R223">
            <v>24126.419598731347</v>
          </cell>
          <cell r="S223">
            <v>30059.122992732016</v>
          </cell>
          <cell r="T223">
            <v>34742.925174942109</v>
          </cell>
          <cell r="U223">
            <v>49593.324710927016</v>
          </cell>
          <cell r="V223">
            <v>59335.116721295359</v>
          </cell>
          <cell r="W223">
            <v>65919.267384185718</v>
          </cell>
          <cell r="X223">
            <v>58355.940508370892</v>
          </cell>
          <cell r="Y223">
            <v>51512.010135854143</v>
          </cell>
          <cell r="Z223">
            <v>47072.368749768822</v>
          </cell>
          <cell r="AA223">
            <v>626557.70836470311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157776.52785000001</v>
          </cell>
          <cell r="H229">
            <v>162509.82368550001</v>
          </cell>
          <cell r="I229">
            <v>167385.11839606502</v>
          </cell>
          <cell r="J229">
            <v>172406.67194794698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660078.14187951211</v>
          </cell>
        </row>
        <row r="230">
          <cell r="B230" t="str">
            <v>1.1 - Operacionais    (1.1.1 + 1.1.2)</v>
          </cell>
          <cell r="G230">
            <v>157776.52785000001</v>
          </cell>
          <cell r="H230">
            <v>162509.82368550001</v>
          </cell>
          <cell r="I230">
            <v>167385.11839606502</v>
          </cell>
          <cell r="J230">
            <v>172406.67194794698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660078.14187951211</v>
          </cell>
        </row>
        <row r="231">
          <cell r="B231" t="str">
            <v>1.1.1 - Receitas de  Pedágios    (Transp. Qd.2.1.1.2)</v>
          </cell>
          <cell r="G231">
            <v>156991.57</v>
          </cell>
          <cell r="H231">
            <v>161701.31710000001</v>
          </cell>
          <cell r="I231">
            <v>166552.35661300001</v>
          </cell>
          <cell r="J231">
            <v>171548.92731139003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656794.17102439015</v>
          </cell>
        </row>
        <row r="232">
          <cell r="B232" t="str">
            <v>1.1.2 - Outras Receitas Operacionais    (calculado 2.1.2.)</v>
          </cell>
          <cell r="G232">
            <v>784.95785000000001</v>
          </cell>
          <cell r="H232">
            <v>808.50658550000014</v>
          </cell>
          <cell r="I232">
            <v>832.76178306500003</v>
          </cell>
          <cell r="J232">
            <v>857.74463655695013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3283.9708551219501</v>
          </cell>
        </row>
        <row r="233">
          <cell r="B233" t="str">
            <v>2 -  DEDUÇÕES DA RECEITA    (2.1)</v>
          </cell>
          <cell r="G233">
            <v>13647.669659024999</v>
          </cell>
          <cell r="H233">
            <v>14057.09974879575</v>
          </cell>
          <cell r="I233">
            <v>14478.812741259626</v>
          </cell>
          <cell r="J233">
            <v>14913.177123497415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57096.759272577794</v>
          </cell>
        </row>
        <row r="234">
          <cell r="B234" t="str">
            <v>2.1 - Tributos sobre Faturamento    (2.1.1+ .... + 2.1.4)</v>
          </cell>
          <cell r="G234">
            <v>13647.669659024999</v>
          </cell>
          <cell r="H234">
            <v>14057.09974879575</v>
          </cell>
          <cell r="I234">
            <v>14478.812741259626</v>
          </cell>
          <cell r="J234">
            <v>14913.177123497415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57096.759272577794</v>
          </cell>
        </row>
        <row r="235">
          <cell r="B235" t="str">
            <v>2.1.1 - I.S.S    (transp. Qd  1.3.)</v>
          </cell>
          <cell r="G235">
            <v>7888.826392500001</v>
          </cell>
          <cell r="H235">
            <v>8125.4911842750007</v>
          </cell>
          <cell r="I235">
            <v>8369.2559198032523</v>
          </cell>
          <cell r="J235">
            <v>8620.3335973973499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33003.907093975606</v>
          </cell>
        </row>
        <row r="236">
          <cell r="B236" t="str">
            <v>2.1.2 - Cofins    (transp. Qd 1.3.)</v>
          </cell>
          <cell r="G236">
            <v>4733.2958355000001</v>
          </cell>
          <cell r="H236">
            <v>4875.2947105650001</v>
          </cell>
          <cell r="I236">
            <v>5021.5535518819506</v>
          </cell>
          <cell r="J236">
            <v>5172.2001584384088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19802.34425638536</v>
          </cell>
        </row>
        <row r="237">
          <cell r="B237" t="str">
            <v>2.1.3 - Pis / Pasep    (transp. Qd 1.3.)</v>
          </cell>
          <cell r="G237">
            <v>1025.5474310250002</v>
          </cell>
          <cell r="H237">
            <v>1056.3138539557501</v>
          </cell>
          <cell r="I237">
            <v>1088.0032695744226</v>
          </cell>
          <cell r="J237">
            <v>1120.6433676616552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4290.5079222168279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144128.85819097501</v>
          </cell>
          <cell r="H239">
            <v>148452.72393670428</v>
          </cell>
          <cell r="I239">
            <v>152906.30565480539</v>
          </cell>
          <cell r="J239">
            <v>157493.49482444956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602981.38260693429</v>
          </cell>
        </row>
        <row r="240">
          <cell r="B240" t="str">
            <v>4 -  DESPESAS    (4.1)</v>
          </cell>
          <cell r="G240">
            <v>38109.937589533518</v>
          </cell>
          <cell r="H240">
            <v>38254.435644799669</v>
          </cell>
          <cell r="I240">
            <v>38403.268641723793</v>
          </cell>
          <cell r="J240">
            <v>38556.566628555651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153324.20850461262</v>
          </cell>
        </row>
        <row r="241">
          <cell r="B241" t="str">
            <v>4.1 - Operacionais    (4.1.1+ .... + 4.1.10)</v>
          </cell>
          <cell r="G241">
            <v>38109.937589533518</v>
          </cell>
          <cell r="H241">
            <v>38254.435644799669</v>
          </cell>
          <cell r="I241">
            <v>38403.268641723793</v>
          </cell>
          <cell r="J241">
            <v>38556.566628555651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153324.20850461262</v>
          </cell>
        </row>
        <row r="242">
          <cell r="B242" t="str">
            <v>4.1.1  -  Pessoal e Administradores    (Transp. Qd. 1.3.)</v>
          </cell>
          <cell r="G242">
            <v>18214.73</v>
          </cell>
          <cell r="H242">
            <v>18214.73</v>
          </cell>
          <cell r="I242">
            <v>18214.73</v>
          </cell>
          <cell r="J242">
            <v>18214.73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72858.92</v>
          </cell>
        </row>
        <row r="243">
          <cell r="B243" t="str">
            <v>4.1.2  -  Conservação de Rotina    (Transp. Qd. 1.3.)</v>
          </cell>
          <cell r="G243">
            <v>9274.65</v>
          </cell>
          <cell r="H243">
            <v>9274.65</v>
          </cell>
          <cell r="I243">
            <v>9274.65</v>
          </cell>
          <cell r="J243">
            <v>9274.65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37098.6</v>
          </cell>
        </row>
        <row r="244">
          <cell r="B244" t="str">
            <v>4.1.3  -  Consumo    (Transp. Qd. 1.3.)</v>
          </cell>
          <cell r="G244">
            <v>956.76</v>
          </cell>
          <cell r="H244">
            <v>956.76</v>
          </cell>
          <cell r="I244">
            <v>956.76</v>
          </cell>
          <cell r="J244">
            <v>956.76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3827.04</v>
          </cell>
        </row>
        <row r="245">
          <cell r="B245" t="str">
            <v>4.1.4  -  Transportes    (Transp. Qd. 1.3.)</v>
          </cell>
          <cell r="G245">
            <v>1492.56</v>
          </cell>
          <cell r="H245">
            <v>1492.56</v>
          </cell>
          <cell r="I245">
            <v>1492.56</v>
          </cell>
          <cell r="J245">
            <v>1492.56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5970.24</v>
          </cell>
        </row>
        <row r="246">
          <cell r="B246" t="str">
            <v>4.1.5  -  Diversas    (Transp. Qd. 1.3.)</v>
          </cell>
          <cell r="G246">
            <v>1741</v>
          </cell>
          <cell r="H246">
            <v>1741</v>
          </cell>
          <cell r="I246">
            <v>1741</v>
          </cell>
          <cell r="J246">
            <v>1741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6964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1037.8076133340453</v>
          </cell>
          <cell r="H248">
            <v>1037.8076133340453</v>
          </cell>
          <cell r="I248">
            <v>1037.8076133340453</v>
          </cell>
          <cell r="J248">
            <v>1037.8076133340453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4151.2304533361812</v>
          </cell>
        </row>
        <row r="249">
          <cell r="B249" t="str">
            <v xml:space="preserve">4.1.8  -  Garantias  (transp. Qd 1.3.)  </v>
          </cell>
          <cell r="G249">
            <v>659.13414069947919</v>
          </cell>
          <cell r="H249">
            <v>661.63332090062318</v>
          </cell>
          <cell r="I249">
            <v>664.20747650780152</v>
          </cell>
          <cell r="J249">
            <v>666.85885678319505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2651.8337948910985</v>
          </cell>
        </row>
        <row r="250">
          <cell r="B250" t="str">
            <v xml:space="preserve">4.1.9  -  Parc.Variável da Concessão   </v>
          </cell>
          <cell r="G250">
            <v>4733.2958355000001</v>
          </cell>
          <cell r="H250">
            <v>4875.2947105650001</v>
          </cell>
          <cell r="I250">
            <v>5021.5535518819506</v>
          </cell>
          <cell r="J250">
            <v>5172.2001584384088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19802.34425638536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106018.9206014415</v>
          </cell>
          <cell r="H252">
            <v>110198.28829190461</v>
          </cell>
          <cell r="I252">
            <v>114503.0370130816</v>
          </cell>
          <cell r="J252">
            <v>118936.92819589391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449657.17410232167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106018.9206014415</v>
          </cell>
          <cell r="H255">
            <v>110198.28829190461</v>
          </cell>
          <cell r="I255">
            <v>114503.0370130816</v>
          </cell>
          <cell r="J255">
            <v>118936.92819589391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449657.17410232167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106018.9206014415</v>
          </cell>
          <cell r="H257">
            <v>110198.28829190461</v>
          </cell>
          <cell r="I257">
            <v>114503.0370130816</v>
          </cell>
          <cell r="J257">
            <v>118936.92819589391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449657.17410232167</v>
          </cell>
        </row>
        <row r="258">
          <cell r="B258" t="str">
            <v>10- CONTRIBUIÇÃO SOCIAL (Legislação vigente)</v>
          </cell>
          <cell r="G258">
            <v>8481.5136481153204</v>
          </cell>
          <cell r="H258">
            <v>8815.8630633523699</v>
          </cell>
          <cell r="I258">
            <v>9160.2429610465279</v>
          </cell>
          <cell r="J258">
            <v>9514.9542556715132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35972.573928185724</v>
          </cell>
        </row>
        <row r="259">
          <cell r="B259" t="str">
            <v>11- RESULTADO ANTES IMPOSTO DE RENDA    (9 - 10)</v>
          </cell>
          <cell r="G259">
            <v>97537.406953326179</v>
          </cell>
          <cell r="H259">
            <v>101382.42522855224</v>
          </cell>
          <cell r="I259">
            <v>105342.79405203507</v>
          </cell>
          <cell r="J259">
            <v>109421.97394022239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413684.60017413594</v>
          </cell>
        </row>
        <row r="260">
          <cell r="B260" t="str">
            <v>12- IMPOSTO DE RENDA (Legislação vigente)</v>
          </cell>
          <cell r="G260">
            <v>26480.730150360374</v>
          </cell>
          <cell r="H260">
            <v>27525.572072976152</v>
          </cell>
          <cell r="I260">
            <v>28601.7592532704</v>
          </cell>
          <cell r="J260">
            <v>29710.232048973478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112318.2935255804</v>
          </cell>
        </row>
        <row r="261">
          <cell r="B261" t="str">
            <v>13- RESULTADO DE EXERCÍCIO    (11 - 12)</v>
          </cell>
          <cell r="G261">
            <v>71056.676802965812</v>
          </cell>
          <cell r="H261">
            <v>73856.853155576086</v>
          </cell>
          <cell r="I261">
            <v>76741.034798764667</v>
          </cell>
          <cell r="J261">
            <v>79711.741891248908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301366.30664855556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44876.126350046019</v>
          </cell>
          <cell r="H267">
            <v>83286.405845327768</v>
          </cell>
          <cell r="I267">
            <v>92170.777694183853</v>
          </cell>
          <cell r="J267">
            <v>93091.474111435353</v>
          </cell>
          <cell r="K267">
            <v>94898.17915951302</v>
          </cell>
          <cell r="L267">
            <v>98305.283682905327</v>
          </cell>
          <cell r="M267">
            <v>105744.85842768283</v>
          </cell>
          <cell r="N267">
            <v>111959.09863747933</v>
          </cell>
          <cell r="O267">
            <v>117686.64469588712</v>
          </cell>
          <cell r="P267">
            <v>123859.38727973677</v>
          </cell>
          <cell r="Q267">
            <v>127330.15296782771</v>
          </cell>
          <cell r="R267">
            <v>131315.63884174329</v>
          </cell>
          <cell r="S267">
            <v>138034.07216737888</v>
          </cell>
          <cell r="T267">
            <v>144975.64613405798</v>
          </cell>
          <cell r="U267">
            <v>153371.76356683884</v>
          </cell>
          <cell r="V267">
            <v>161710.26964387586</v>
          </cell>
          <cell r="W267">
            <v>170128.85141206314</v>
          </cell>
          <cell r="X267">
            <v>178642.7646347688</v>
          </cell>
          <cell r="Y267">
            <v>185717.1531974645</v>
          </cell>
          <cell r="Z267">
            <v>193857.07704520179</v>
          </cell>
          <cell r="AA267">
            <v>2550961.6254954189</v>
          </cell>
        </row>
        <row r="268">
          <cell r="B268" t="str">
            <v>1.1.  RECEITAS     (1.1.1.+ ... + 1.1.4)</v>
          </cell>
          <cell r="G268">
            <v>44876.126350046019</v>
          </cell>
          <cell r="H268">
            <v>83286.405845327768</v>
          </cell>
          <cell r="I268">
            <v>92170.777694183853</v>
          </cell>
          <cell r="J268">
            <v>93091.474111435353</v>
          </cell>
          <cell r="K268">
            <v>94898.17915951302</v>
          </cell>
          <cell r="L268">
            <v>98305.283682905327</v>
          </cell>
          <cell r="M268">
            <v>105744.85842768283</v>
          </cell>
          <cell r="N268">
            <v>111959.09863747933</v>
          </cell>
          <cell r="O268">
            <v>117686.64469588712</v>
          </cell>
          <cell r="P268">
            <v>123859.38727973677</v>
          </cell>
          <cell r="Q268">
            <v>127330.15296782771</v>
          </cell>
          <cell r="R268">
            <v>131315.63884174329</v>
          </cell>
          <cell r="S268">
            <v>138034.07216737888</v>
          </cell>
          <cell r="T268">
            <v>144975.64613405798</v>
          </cell>
          <cell r="U268">
            <v>153371.76356683884</v>
          </cell>
          <cell r="V268">
            <v>161710.26964387586</v>
          </cell>
          <cell r="W268">
            <v>170128.85141206314</v>
          </cell>
          <cell r="X268">
            <v>178642.7646347688</v>
          </cell>
          <cell r="Y268">
            <v>185717.1531974645</v>
          </cell>
          <cell r="Z268">
            <v>193857.07704520179</v>
          </cell>
          <cell r="AA268">
            <v>2550961.6254954189</v>
          </cell>
        </row>
        <row r="269">
          <cell r="B269" t="str">
            <v>1.1.1   Receitas de Pedágio</v>
          </cell>
          <cell r="G269">
            <v>44652.711049999998</v>
          </cell>
          <cell r="H269">
            <v>82701.048649999997</v>
          </cell>
          <cell r="I269">
            <v>88017.844600000011</v>
          </cell>
          <cell r="J269">
            <v>91048.122325000018</v>
          </cell>
          <cell r="K269">
            <v>94077.015697499999</v>
          </cell>
          <cell r="L269">
            <v>95780.177321704687</v>
          </cell>
          <cell r="M269">
            <v>101917.52809100341</v>
          </cell>
          <cell r="N269">
            <v>106882.63132972551</v>
          </cell>
          <cell r="O269">
            <v>109977.59503186807</v>
          </cell>
          <cell r="P269">
            <v>113076.8080217596</v>
          </cell>
          <cell r="Q269">
            <v>116172.75961287991</v>
          </cell>
          <cell r="R269">
            <v>119272.16465316506</v>
          </cell>
          <cell r="S269">
            <v>122362.72950805182</v>
          </cell>
          <cell r="T269">
            <v>125469.70165472479</v>
          </cell>
          <cell r="U269">
            <v>128563.47201529586</v>
          </cell>
          <cell r="V269">
            <v>131661.94898768651</v>
          </cell>
          <cell r="W269">
            <v>134764.84314125564</v>
          </cell>
          <cell r="X269">
            <v>137862.4284971201</v>
          </cell>
          <cell r="Y269">
            <v>140957.33865662542</v>
          </cell>
          <cell r="Z269">
            <v>144057.48863723694</v>
          </cell>
          <cell r="AA269">
            <v>2229276.3574826038</v>
          </cell>
        </row>
        <row r="270">
          <cell r="B270" t="str">
            <v>1.1.2   Outras Receitas Operacionais</v>
          </cell>
          <cell r="G270">
            <v>223.41530004602367</v>
          </cell>
          <cell r="H270">
            <v>430.35000044412857</v>
          </cell>
          <cell r="I270">
            <v>455.51715012011624</v>
          </cell>
          <cell r="J270">
            <v>471.62585016916347</v>
          </cell>
          <cell r="K270">
            <v>490.66609996247593</v>
          </cell>
          <cell r="L270">
            <v>517.03724999999997</v>
          </cell>
          <cell r="M270">
            <v>532.75565064899286</v>
          </cell>
          <cell r="N270">
            <v>548.52805000000001</v>
          </cell>
          <cell r="O270">
            <v>565.26514991865963</v>
          </cell>
          <cell r="P270">
            <v>581.01885014437198</v>
          </cell>
          <cell r="Q270">
            <v>595.77955117313115</v>
          </cell>
          <cell r="R270">
            <v>612.48694997641076</v>
          </cell>
          <cell r="S270">
            <v>628.24145043161604</v>
          </cell>
          <cell r="T270">
            <v>643.95765018162285</v>
          </cell>
          <cell r="U270">
            <v>659.72725020812402</v>
          </cell>
          <cell r="V270">
            <v>676.46745015663453</v>
          </cell>
          <cell r="W270">
            <v>691.198500010271</v>
          </cell>
          <cell r="X270">
            <v>706.93820001204915</v>
          </cell>
          <cell r="Y270">
            <v>722.67744999999991</v>
          </cell>
          <cell r="Z270">
            <v>739.42230000000006</v>
          </cell>
          <cell r="AA270">
            <v>11493.076103603789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0</v>
          </cell>
          <cell r="H272">
            <v>155.00719488363831</v>
          </cell>
          <cell r="I272">
            <v>3697.4159440637254</v>
          </cell>
          <cell r="J272">
            <v>1571.7259362661778</v>
          </cell>
          <cell r="K272">
            <v>330.49736205055183</v>
          </cell>
          <cell r="L272">
            <v>2008.0691112006443</v>
          </cell>
          <cell r="M272">
            <v>3294.5746860304371</v>
          </cell>
          <cell r="N272">
            <v>4527.939257753831</v>
          </cell>
          <cell r="O272">
            <v>7143.7845141003918</v>
          </cell>
          <cell r="P272">
            <v>10201.560407832787</v>
          </cell>
          <cell r="Q272">
            <v>10561.613803774664</v>
          </cell>
          <cell r="R272">
            <v>11430.987238601821</v>
          </cell>
          <cell r="S272">
            <v>15043.101208895438</v>
          </cell>
          <cell r="T272">
            <v>18861.986829151585</v>
          </cell>
          <cell r="U272">
            <v>24148.564301334871</v>
          </cell>
          <cell r="V272">
            <v>29371.853206032705</v>
          </cell>
          <cell r="W272">
            <v>34672.809770797234</v>
          </cell>
          <cell r="X272">
            <v>40073.397937636648</v>
          </cell>
          <cell r="Y272">
            <v>44037.137090839096</v>
          </cell>
          <cell r="Z272">
            <v>49060.166107964833</v>
          </cell>
          <cell r="AA272">
            <v>310192.19190921111</v>
          </cell>
        </row>
        <row r="273">
          <cell r="B273" t="str">
            <v>2.  DESEMBOLSOS     (2.1.+ ... + 2.4)</v>
          </cell>
          <cell r="G273">
            <v>72413.161827585442</v>
          </cell>
          <cell r="H273">
            <v>108065.68856889542</v>
          </cell>
          <cell r="I273">
            <v>104649.84251021365</v>
          </cell>
          <cell r="J273">
            <v>98464.029515868417</v>
          </cell>
          <cell r="K273">
            <v>101054.3781730206</v>
          </cell>
          <cell r="L273">
            <v>81399.99526579128</v>
          </cell>
          <cell r="M273">
            <v>90189.596212868768</v>
          </cell>
          <cell r="N273">
            <v>94446.329897822376</v>
          </cell>
          <cell r="O273">
            <v>102640.59077411771</v>
          </cell>
          <cell r="P273">
            <v>118146.03420509753</v>
          </cell>
          <cell r="Q273">
            <v>98927.50889643417</v>
          </cell>
          <cell r="R273">
            <v>102506.1516700215</v>
          </cell>
          <cell r="S273">
            <v>75817.062457971566</v>
          </cell>
          <cell r="T273">
            <v>78090.308569277957</v>
          </cell>
          <cell r="U273">
            <v>87143.518022939999</v>
          </cell>
          <cell r="V273">
            <v>86094.46497692159</v>
          </cell>
          <cell r="W273">
            <v>89557.215515258344</v>
          </cell>
          <cell r="X273">
            <v>107235.32796613297</v>
          </cell>
          <cell r="Y273">
            <v>107825.80660872487</v>
          </cell>
          <cell r="Z273">
            <v>104837.7825280462</v>
          </cell>
          <cell r="AA273">
            <v>1909504.7941630101</v>
          </cell>
        </row>
        <row r="274">
          <cell r="B274" t="str">
            <v>2.1.  OPERACIONAIS     (2.1.1.+ ... + 2.1.8)</v>
          </cell>
          <cell r="G274">
            <v>36480.49192594648</v>
          </cell>
          <cell r="H274">
            <v>38111.583930577268</v>
          </cell>
          <cell r="I274">
            <v>40177.98135082503</v>
          </cell>
          <cell r="J274">
            <v>40897.671625498209</v>
          </cell>
          <cell r="K274">
            <v>41898.362147141059</v>
          </cell>
          <cell r="L274">
            <v>43058.934100609324</v>
          </cell>
          <cell r="M274">
            <v>45381.407175230037</v>
          </cell>
          <cell r="N274">
            <v>45630.117516237784</v>
          </cell>
          <cell r="O274">
            <v>46051.345687705289</v>
          </cell>
          <cell r="P274">
            <v>46360.275941534972</v>
          </cell>
          <cell r="Q274">
            <v>46643.792767141967</v>
          </cell>
          <cell r="R274">
            <v>46948.668948969782</v>
          </cell>
          <cell r="S274">
            <v>47275.835494597239</v>
          </cell>
          <cell r="T274">
            <v>47613.205803277699</v>
          </cell>
          <cell r="U274">
            <v>48015.744449331032</v>
          </cell>
          <cell r="V274">
            <v>48478.86269095094</v>
          </cell>
          <cell r="W274">
            <v>48944.613345686652</v>
          </cell>
          <cell r="X274">
            <v>49276.141655535437</v>
          </cell>
          <cell r="Y274">
            <v>49692.785912655359</v>
          </cell>
          <cell r="Z274">
            <v>50149.080980905142</v>
          </cell>
          <cell r="AA274">
            <v>907086.90345035656</v>
          </cell>
        </row>
        <row r="275">
          <cell r="B275" t="str">
            <v xml:space="preserve">2.1.1.  Pessoal / Administradores   </v>
          </cell>
          <cell r="G275">
            <v>13860.079999999998</v>
          </cell>
          <cell r="H275">
            <v>18033.05</v>
          </cell>
          <cell r="I275">
            <v>18505.14</v>
          </cell>
          <cell r="J275">
            <v>18658.769999999997</v>
          </cell>
          <cell r="K275">
            <v>18674.46</v>
          </cell>
          <cell r="L275">
            <v>18658.71</v>
          </cell>
          <cell r="M275">
            <v>18603.21</v>
          </cell>
          <cell r="N275">
            <v>18603.21</v>
          </cell>
          <cell r="O275">
            <v>18603.21</v>
          </cell>
          <cell r="P275">
            <v>18533.84</v>
          </cell>
          <cell r="Q275">
            <v>18533.84</v>
          </cell>
          <cell r="R275">
            <v>18533.84</v>
          </cell>
          <cell r="S275">
            <v>18464.47</v>
          </cell>
          <cell r="T275">
            <v>18395.09</v>
          </cell>
          <cell r="U275">
            <v>18339.599999999999</v>
          </cell>
          <cell r="V275">
            <v>18339.599999999999</v>
          </cell>
          <cell r="W275">
            <v>18339.599999999999</v>
          </cell>
          <cell r="X275">
            <v>18214.73</v>
          </cell>
          <cell r="Y275">
            <v>18214.73</v>
          </cell>
          <cell r="Z275">
            <v>18214.73</v>
          </cell>
          <cell r="AA275">
            <v>364323.90999999986</v>
          </cell>
        </row>
        <row r="276">
          <cell r="B276" t="str">
            <v xml:space="preserve">2.1.2.  Conservação de Rotina  </v>
          </cell>
          <cell r="G276">
            <v>12695.07</v>
          </cell>
          <cell r="H276">
            <v>7548</v>
          </cell>
          <cell r="I276">
            <v>7856.04</v>
          </cell>
          <cell r="J276">
            <v>8367.57</v>
          </cell>
          <cell r="K276">
            <v>9119.33</v>
          </cell>
          <cell r="L276">
            <v>9186.85</v>
          </cell>
          <cell r="M276">
            <v>9212.3000000000011</v>
          </cell>
          <cell r="N276">
            <v>9219.2999999999993</v>
          </cell>
          <cell r="O276">
            <v>9274.65</v>
          </cell>
          <cell r="P276">
            <v>9274.65</v>
          </cell>
          <cell r="Q276">
            <v>9274.65</v>
          </cell>
          <cell r="R276">
            <v>9274.65</v>
          </cell>
          <cell r="S276">
            <v>9274.65</v>
          </cell>
          <cell r="T276">
            <v>9274.65</v>
          </cell>
          <cell r="U276">
            <v>9274.65</v>
          </cell>
          <cell r="V276">
            <v>9274.65</v>
          </cell>
          <cell r="W276">
            <v>9274.65</v>
          </cell>
          <cell r="X276">
            <v>9274.65</v>
          </cell>
          <cell r="Y276">
            <v>9274.65</v>
          </cell>
          <cell r="Z276">
            <v>9274.65</v>
          </cell>
          <cell r="AA276">
            <v>184500.25999999995</v>
          </cell>
        </row>
        <row r="277">
          <cell r="B277" t="str">
            <v xml:space="preserve">2.1.3.  Consumo   </v>
          </cell>
          <cell r="G277">
            <v>1504.99</v>
          </cell>
          <cell r="H277">
            <v>981.02999999999986</v>
          </cell>
          <cell r="I277">
            <v>1026.74</v>
          </cell>
          <cell r="J277">
            <v>1019.6</v>
          </cell>
          <cell r="K277">
            <v>998.18000000000006</v>
          </cell>
          <cell r="L277">
            <v>1002.46</v>
          </cell>
          <cell r="M277">
            <v>996.75</v>
          </cell>
          <cell r="N277">
            <v>996.75</v>
          </cell>
          <cell r="O277">
            <v>996.75</v>
          </cell>
          <cell r="P277">
            <v>989.6099999999999</v>
          </cell>
          <cell r="Q277">
            <v>989.6099999999999</v>
          </cell>
          <cell r="R277">
            <v>989.6099999999999</v>
          </cell>
          <cell r="S277">
            <v>982.47</v>
          </cell>
          <cell r="T277">
            <v>975.03</v>
          </cell>
          <cell r="U277">
            <v>969.6099999999999</v>
          </cell>
          <cell r="V277">
            <v>969.6099999999999</v>
          </cell>
          <cell r="W277">
            <v>969.6099999999999</v>
          </cell>
          <cell r="X277">
            <v>956.76</v>
          </cell>
          <cell r="Y277">
            <v>956.76</v>
          </cell>
          <cell r="Z277">
            <v>956.76</v>
          </cell>
          <cell r="AA277">
            <v>20228.689999999999</v>
          </cell>
        </row>
        <row r="278">
          <cell r="B278" t="str">
            <v>2.1.4.  Transportes</v>
          </cell>
          <cell r="G278">
            <v>900.4</v>
          </cell>
          <cell r="H278">
            <v>1434.83</v>
          </cell>
          <cell r="I278">
            <v>1492.56</v>
          </cell>
          <cell r="J278">
            <v>1492.56</v>
          </cell>
          <cell r="K278">
            <v>1492.56</v>
          </cell>
          <cell r="L278">
            <v>1492.56</v>
          </cell>
          <cell r="M278">
            <v>1492.56</v>
          </cell>
          <cell r="N278">
            <v>1492.56</v>
          </cell>
          <cell r="O278">
            <v>1492.56</v>
          </cell>
          <cell r="P278">
            <v>1492.56</v>
          </cell>
          <cell r="Q278">
            <v>1492.56</v>
          </cell>
          <cell r="R278">
            <v>1492.56</v>
          </cell>
          <cell r="S278">
            <v>1492.56</v>
          </cell>
          <cell r="T278">
            <v>1492.56</v>
          </cell>
          <cell r="U278">
            <v>1492.56</v>
          </cell>
          <cell r="V278">
            <v>1492.56</v>
          </cell>
          <cell r="W278">
            <v>1492.56</v>
          </cell>
          <cell r="X278">
            <v>1492.56</v>
          </cell>
          <cell r="Y278">
            <v>1492.56</v>
          </cell>
          <cell r="Z278">
            <v>1492.56</v>
          </cell>
          <cell r="AA278">
            <v>29201.310000000009</v>
          </cell>
        </row>
        <row r="279">
          <cell r="B279" t="str">
            <v>2.1.5.  Diversas</v>
          </cell>
          <cell r="G279">
            <v>1741</v>
          </cell>
          <cell r="H279">
            <v>1741</v>
          </cell>
          <cell r="I279">
            <v>1741</v>
          </cell>
          <cell r="J279">
            <v>1741</v>
          </cell>
          <cell r="K279">
            <v>1741</v>
          </cell>
          <cell r="L279">
            <v>1741</v>
          </cell>
          <cell r="M279">
            <v>1741</v>
          </cell>
          <cell r="N279">
            <v>1741</v>
          </cell>
          <cell r="O279">
            <v>1741</v>
          </cell>
          <cell r="P279">
            <v>1741</v>
          </cell>
          <cell r="Q279">
            <v>1741</v>
          </cell>
          <cell r="R279">
            <v>1741</v>
          </cell>
          <cell r="S279">
            <v>1741</v>
          </cell>
          <cell r="T279">
            <v>1741</v>
          </cell>
          <cell r="U279">
            <v>1741</v>
          </cell>
          <cell r="V279">
            <v>1741</v>
          </cell>
          <cell r="W279">
            <v>1741</v>
          </cell>
          <cell r="X279">
            <v>1741</v>
          </cell>
          <cell r="Y279">
            <v>1741</v>
          </cell>
          <cell r="Z279">
            <v>1741</v>
          </cell>
          <cell r="AA279">
            <v>34820</v>
          </cell>
        </row>
        <row r="280">
          <cell r="B280" t="str">
            <v>2.1.6.  Tributos s/ Faturamento</v>
          </cell>
          <cell r="G280">
            <v>2068.2884213188067</v>
          </cell>
          <cell r="H280">
            <v>4768.1247784786565</v>
          </cell>
          <cell r="I280">
            <v>6050.860862755465</v>
          </cell>
          <cell r="J280">
            <v>6176.1185899577085</v>
          </cell>
          <cell r="K280">
            <v>6501.0397641296022</v>
          </cell>
          <cell r="L280">
            <v>7643.3200701269307</v>
          </cell>
          <cell r="M280">
            <v>10053.697844747634</v>
          </cell>
          <cell r="N280">
            <v>10560.355056903738</v>
          </cell>
          <cell r="O280">
            <v>10957.380828371246</v>
          </cell>
          <cell r="P280">
            <v>11371.533082200935</v>
          </cell>
          <cell r="Q280">
            <v>11684.761907807926</v>
          </cell>
          <cell r="R280">
            <v>12018.35008963574</v>
          </cell>
          <cell r="S280">
            <v>12450.738635263191</v>
          </cell>
          <cell r="T280">
            <v>12892.640943943661</v>
          </cell>
          <cell r="U280">
            <v>13385.801589996987</v>
          </cell>
          <cell r="V280">
            <v>13877.631831616896</v>
          </cell>
          <cell r="W280">
            <v>14372.094486352606</v>
          </cell>
          <cell r="X280">
            <v>14870.054796201397</v>
          </cell>
          <cell r="Y280">
            <v>15315.411053321317</v>
          </cell>
          <cell r="Z280">
            <v>15800.4181215711</v>
          </cell>
          <cell r="AA280">
            <v>212818.62275470159</v>
          </cell>
        </row>
        <row r="281">
          <cell r="B281" t="str">
            <v>2.1.7.  Seguros</v>
          </cell>
          <cell r="G281">
            <v>1108.6094471276722</v>
          </cell>
          <cell r="H281">
            <v>1135.2353945986172</v>
          </cell>
          <cell r="I281">
            <v>1161.8613420695624</v>
          </cell>
          <cell r="J281">
            <v>1188.4872895405076</v>
          </cell>
          <cell r="K281">
            <v>1215.1132370114528</v>
          </cell>
          <cell r="L281">
            <v>1241.7391844823981</v>
          </cell>
          <cell r="M281">
            <v>1241.7391844823981</v>
          </cell>
          <cell r="N281">
            <v>1037.8076133340453</v>
          </cell>
          <cell r="O281">
            <v>1037.8076133340453</v>
          </cell>
          <cell r="P281">
            <v>1037.8076133340453</v>
          </cell>
          <cell r="Q281">
            <v>1037.8076133340453</v>
          </cell>
          <cell r="R281">
            <v>1037.8076133340453</v>
          </cell>
          <cell r="S281">
            <v>1037.8076133340453</v>
          </cell>
          <cell r="T281">
            <v>1037.8076133340453</v>
          </cell>
          <cell r="U281">
            <v>1037.8076133340453</v>
          </cell>
          <cell r="V281">
            <v>1037.8076133340453</v>
          </cell>
          <cell r="W281">
            <v>1037.8076133340453</v>
          </cell>
          <cell r="X281">
            <v>1037.8076133340453</v>
          </cell>
          <cell r="Y281">
            <v>1037.8076133340453</v>
          </cell>
          <cell r="Z281">
            <v>1037.8076133340453</v>
          </cell>
          <cell r="AA281">
            <v>21784.284052655192</v>
          </cell>
        </row>
        <row r="282">
          <cell r="B282" t="str">
            <v xml:space="preserve">2.1.8.  Garantias </v>
          </cell>
          <cell r="G282">
            <v>2602.0540575</v>
          </cell>
          <cell r="H282">
            <v>2470.3137575000001</v>
          </cell>
          <cell r="I282">
            <v>2343.7791459999999</v>
          </cell>
          <cell r="J282">
            <v>2253.5657460000002</v>
          </cell>
          <cell r="K282">
            <v>2156.6791460000004</v>
          </cell>
          <cell r="L282">
            <v>2092.2948459999998</v>
          </cell>
          <cell r="M282">
            <v>2040.1501460000002</v>
          </cell>
          <cell r="N282">
            <v>1979.1348460000002</v>
          </cell>
          <cell r="O282">
            <v>1947.9872460000001</v>
          </cell>
          <cell r="P282">
            <v>1919.2752459999999</v>
          </cell>
          <cell r="Q282">
            <v>1889.5632459999999</v>
          </cell>
          <cell r="R282">
            <v>1860.8512459999999</v>
          </cell>
          <cell r="S282">
            <v>1832.139246</v>
          </cell>
          <cell r="T282">
            <v>1804.427246</v>
          </cell>
          <cell r="U282">
            <v>1774.715246</v>
          </cell>
          <cell r="V282">
            <v>1746.003246</v>
          </cell>
          <cell r="W282">
            <v>1717.291246</v>
          </cell>
          <cell r="X282">
            <v>1688.579246</v>
          </cell>
          <cell r="Y282">
            <v>1659.867246</v>
          </cell>
          <cell r="Z282">
            <v>1631.155246</v>
          </cell>
          <cell r="AA282">
            <v>39409.826643</v>
          </cell>
        </row>
        <row r="283">
          <cell r="B283" t="str">
            <v>2.2.  INVESTIMENTOS / IMOBILIZADO     (2.2.1.+ ... + 2.2.7)</v>
          </cell>
          <cell r="G283">
            <v>23241.86</v>
          </cell>
          <cell r="H283">
            <v>52268.719999999994</v>
          </cell>
          <cell r="I283">
            <v>43875.619999999995</v>
          </cell>
          <cell r="J283">
            <v>38373.089999999997</v>
          </cell>
          <cell r="K283">
            <v>40735.42</v>
          </cell>
          <cell r="L283">
            <v>19775.599999999999</v>
          </cell>
          <cell r="M283">
            <v>24936.399999999998</v>
          </cell>
          <cell r="N283">
            <v>27799.289999999997</v>
          </cell>
          <cell r="O283">
            <v>34458.879999999997</v>
          </cell>
          <cell r="P283">
            <v>49283.41</v>
          </cell>
          <cell r="Q283">
            <v>29631.149999999998</v>
          </cell>
          <cell r="R283">
            <v>31747</v>
          </cell>
          <cell r="S283">
            <v>2195.5800000000004</v>
          </cell>
          <cell r="T283">
            <v>1434.1299999999999</v>
          </cell>
          <cell r="U283">
            <v>6355.68</v>
          </cell>
          <cell r="V283">
            <v>1839.6299999999999</v>
          </cell>
          <cell r="W283">
            <v>2273.1800000000007</v>
          </cell>
          <cell r="X283">
            <v>19080.43</v>
          </cell>
          <cell r="Y283">
            <v>19958.82</v>
          </cell>
          <cell r="Z283">
            <v>25971.27</v>
          </cell>
          <cell r="AA283">
            <v>495235.16</v>
          </cell>
        </row>
        <row r="284">
          <cell r="B284" t="str">
            <v xml:space="preserve">2.2.1.  Ampliação Principal </v>
          </cell>
          <cell r="G284">
            <v>2807.22</v>
          </cell>
          <cell r="H284">
            <v>3763.21</v>
          </cell>
          <cell r="I284">
            <v>10309.209999999999</v>
          </cell>
          <cell r="J284">
            <v>6884.38</v>
          </cell>
          <cell r="K284">
            <v>4257.08</v>
          </cell>
          <cell r="L284">
            <v>3577.08</v>
          </cell>
          <cell r="M284">
            <v>3662.8599999999992</v>
          </cell>
          <cell r="N284">
            <v>10448.369999999999</v>
          </cell>
          <cell r="O284">
            <v>15704.349999999997</v>
          </cell>
          <cell r="P284">
            <v>15696.050000000001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77109.81</v>
          </cell>
        </row>
        <row r="285">
          <cell r="B285" t="str">
            <v>2.2.2.  Demais Obras de Ampliação/Melhoramentos</v>
          </cell>
          <cell r="G285">
            <v>10101.64</v>
          </cell>
          <cell r="H285">
            <v>18698.739999999994</v>
          </cell>
          <cell r="I285">
            <v>17203.8</v>
          </cell>
          <cell r="J285">
            <v>16500.919999999998</v>
          </cell>
          <cell r="K285">
            <v>5498.6399999999994</v>
          </cell>
          <cell r="L285">
            <v>8399.9799999999977</v>
          </cell>
          <cell r="M285">
            <v>14776.71</v>
          </cell>
          <cell r="N285">
            <v>14330.779999999999</v>
          </cell>
          <cell r="O285">
            <v>16720.28</v>
          </cell>
          <cell r="P285">
            <v>5385.16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1505.54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129122.18999999999</v>
          </cell>
        </row>
        <row r="286">
          <cell r="B286" t="str">
            <v xml:space="preserve">2.2.3.  Equipamentos, Veiculos e Sist. Controle </v>
          </cell>
          <cell r="G286">
            <v>7183</v>
          </cell>
          <cell r="H286">
            <v>7376</v>
          </cell>
          <cell r="I286">
            <v>609.29999999999995</v>
          </cell>
          <cell r="J286">
            <v>1354.3999999999996</v>
          </cell>
          <cell r="K286">
            <v>15259.49</v>
          </cell>
          <cell r="L286">
            <v>3253.4</v>
          </cell>
          <cell r="M286">
            <v>4451.66</v>
          </cell>
          <cell r="N286">
            <v>1274.3</v>
          </cell>
          <cell r="O286">
            <v>1088.4000000000001</v>
          </cell>
          <cell r="P286">
            <v>836.79999999999927</v>
          </cell>
          <cell r="Q286">
            <v>5888.23</v>
          </cell>
          <cell r="R286">
            <v>739.3</v>
          </cell>
          <cell r="S286">
            <v>1315.9</v>
          </cell>
          <cell r="T286">
            <v>609.29999999999995</v>
          </cell>
          <cell r="U286">
            <v>4001.44</v>
          </cell>
          <cell r="V286">
            <v>930.8</v>
          </cell>
          <cell r="W286">
            <v>1088.4000000000001</v>
          </cell>
          <cell r="X286">
            <v>609.29999999999995</v>
          </cell>
          <cell r="Y286">
            <v>836.8</v>
          </cell>
          <cell r="Z286">
            <v>609.29999999999995</v>
          </cell>
          <cell r="AA286">
            <v>59315.520000000019</v>
          </cell>
        </row>
        <row r="287">
          <cell r="B287" t="str">
            <v>2.2.4.  Desapropriações</v>
          </cell>
          <cell r="G287">
            <v>0</v>
          </cell>
          <cell r="H287">
            <v>0</v>
          </cell>
          <cell r="I287">
            <v>0</v>
          </cell>
          <cell r="J287">
            <v>1398</v>
          </cell>
          <cell r="K287">
            <v>1398</v>
          </cell>
          <cell r="L287">
            <v>1398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4194</v>
          </cell>
        </row>
        <row r="288">
          <cell r="B288" t="str">
            <v xml:space="preserve">2.2.5.  Conservação Especial </v>
          </cell>
          <cell r="G288">
            <v>3149.9999999999991</v>
          </cell>
          <cell r="H288">
            <v>22430.77</v>
          </cell>
          <cell r="I288">
            <v>15753.310000000001</v>
          </cell>
          <cell r="J288">
            <v>12235.39</v>
          </cell>
          <cell r="K288">
            <v>14322.21</v>
          </cell>
          <cell r="L288">
            <v>3147.1400000000003</v>
          </cell>
          <cell r="M288">
            <v>2045.1699999999998</v>
          </cell>
          <cell r="N288">
            <v>1745.8400000000001</v>
          </cell>
          <cell r="O288">
            <v>945.85000000000036</v>
          </cell>
          <cell r="P288">
            <v>27365.4</v>
          </cell>
          <cell r="Q288">
            <v>23742.92</v>
          </cell>
          <cell r="R288">
            <v>31007.7</v>
          </cell>
          <cell r="S288">
            <v>879.68000000000029</v>
          </cell>
          <cell r="T288">
            <v>824.82999999999993</v>
          </cell>
          <cell r="U288">
            <v>848.70000000000073</v>
          </cell>
          <cell r="V288">
            <v>908.82999999999993</v>
          </cell>
          <cell r="W288">
            <v>1184.7800000000007</v>
          </cell>
          <cell r="X288">
            <v>18471.13</v>
          </cell>
          <cell r="Y288">
            <v>19122.02</v>
          </cell>
          <cell r="Z288">
            <v>25361.97</v>
          </cell>
          <cell r="AA288">
            <v>225493.63999999996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12170.28379050138</v>
          </cell>
          <cell r="H291">
            <v>8397.941959513324</v>
          </cell>
          <cell r="I291">
            <v>8558.2008525036035</v>
          </cell>
          <cell r="J291">
            <v>8649.5924452550753</v>
          </cell>
          <cell r="K291">
            <v>8741.030453923875</v>
          </cell>
          <cell r="L291">
            <v>8616.0100531222379</v>
          </cell>
          <cell r="M291">
            <v>8977.508512249573</v>
          </cell>
          <cell r="N291">
            <v>9126.9347813917648</v>
          </cell>
          <cell r="O291">
            <v>9220.2858054536009</v>
          </cell>
          <cell r="P291">
            <v>9313.7348061571192</v>
          </cell>
          <cell r="Q291">
            <v>9407.0561749215922</v>
          </cell>
          <cell r="R291">
            <v>9500.5395480942443</v>
          </cell>
          <cell r="S291">
            <v>9593.7291287545031</v>
          </cell>
          <cell r="T291">
            <v>9687.4097791471922</v>
          </cell>
          <cell r="U291">
            <v>9780.6959779651188</v>
          </cell>
          <cell r="V291">
            <v>9874.1524931352942</v>
          </cell>
          <cell r="W291">
            <v>9967.6812492379759</v>
          </cell>
          <cell r="X291">
            <v>10061.081000913964</v>
          </cell>
          <cell r="Y291">
            <v>10154.400483198762</v>
          </cell>
          <cell r="Z291">
            <v>10247.907328117108</v>
          </cell>
          <cell r="AA291">
            <v>190046.17662355732</v>
          </cell>
        </row>
        <row r="292">
          <cell r="B292" t="str">
            <v>2.3.1.  Valor Variável da Concessão</v>
          </cell>
          <cell r="G292">
            <v>1346.2837905013805</v>
          </cell>
          <cell r="H292">
            <v>2493.941959513324</v>
          </cell>
          <cell r="I292">
            <v>2654.2008525036031</v>
          </cell>
          <cell r="J292">
            <v>2745.5924452550753</v>
          </cell>
          <cell r="K292">
            <v>2837.0304539238741</v>
          </cell>
          <cell r="L292">
            <v>2888.9164371511401</v>
          </cell>
          <cell r="M292">
            <v>3073.508512249572</v>
          </cell>
          <cell r="N292">
            <v>3222.9347813917652</v>
          </cell>
          <cell r="O292">
            <v>3316.2858054536018</v>
          </cell>
          <cell r="P292">
            <v>3409.7348061571192</v>
          </cell>
          <cell r="Q292">
            <v>3503.0561749215913</v>
          </cell>
          <cell r="R292">
            <v>3596.5395480942439</v>
          </cell>
          <cell r="S292">
            <v>3689.7291287545027</v>
          </cell>
          <cell r="T292">
            <v>3783.4097791471927</v>
          </cell>
          <cell r="U292">
            <v>3876.6959779651188</v>
          </cell>
          <cell r="V292">
            <v>3970.1524931352938</v>
          </cell>
          <cell r="W292">
            <v>4063.6812492379768</v>
          </cell>
          <cell r="X292">
            <v>4157.081000913965</v>
          </cell>
          <cell r="Y292">
            <v>4250.4004831987622</v>
          </cell>
          <cell r="Z292">
            <v>4343.9073281171077</v>
          </cell>
          <cell r="AA292">
            <v>67223.083007586218</v>
          </cell>
        </row>
        <row r="293">
          <cell r="B293" t="str">
            <v xml:space="preserve">2.3.2.  Valor Fixo da Concessão </v>
          </cell>
          <cell r="G293">
            <v>10824</v>
          </cell>
          <cell r="H293">
            <v>5904</v>
          </cell>
          <cell r="I293">
            <v>5904</v>
          </cell>
          <cell r="J293">
            <v>5904</v>
          </cell>
          <cell r="K293">
            <v>5904</v>
          </cell>
          <cell r="L293">
            <v>5727.0936159710982</v>
          </cell>
          <cell r="M293">
            <v>5904</v>
          </cell>
          <cell r="N293">
            <v>5904</v>
          </cell>
          <cell r="O293">
            <v>5904</v>
          </cell>
          <cell r="P293">
            <v>5904</v>
          </cell>
          <cell r="Q293">
            <v>5904</v>
          </cell>
          <cell r="R293">
            <v>5904</v>
          </cell>
          <cell r="S293">
            <v>5904</v>
          </cell>
          <cell r="T293">
            <v>5904</v>
          </cell>
          <cell r="U293">
            <v>5904</v>
          </cell>
          <cell r="V293">
            <v>5904</v>
          </cell>
          <cell r="W293">
            <v>5904</v>
          </cell>
          <cell r="X293">
            <v>5904</v>
          </cell>
          <cell r="Y293">
            <v>5904</v>
          </cell>
          <cell r="Z293">
            <v>5904</v>
          </cell>
          <cell r="AA293">
            <v>122823.0936159711</v>
          </cell>
        </row>
        <row r="294">
          <cell r="B294" t="str">
            <v>2.4.  DESEMBOLSOS  SOBRE O LUCRO     (2.4.1. + 2.4.2)</v>
          </cell>
          <cell r="G294">
            <v>520.52611113757371</v>
          </cell>
          <cell r="H294">
            <v>9287.4426788048295</v>
          </cell>
          <cell r="I294">
            <v>12038.040306885028</v>
          </cell>
          <cell r="J294">
            <v>10543.675445115117</v>
          </cell>
          <cell r="K294">
            <v>9679.5655719556635</v>
          </cell>
          <cell r="L294">
            <v>9949.4511120597235</v>
          </cell>
          <cell r="M294">
            <v>10894.280525389167</v>
          </cell>
          <cell r="N294">
            <v>11889.987600192817</v>
          </cell>
          <cell r="O294">
            <v>12910.07928095882</v>
          </cell>
          <cell r="P294">
            <v>13188.613457405434</v>
          </cell>
          <cell r="Q294">
            <v>13245.509954370606</v>
          </cell>
          <cell r="R294">
            <v>14309.943172957488</v>
          </cell>
          <cell r="S294">
            <v>16751.917834619817</v>
          </cell>
          <cell r="T294">
            <v>19355.56298685307</v>
          </cell>
          <cell r="U294">
            <v>22991.397595643855</v>
          </cell>
          <cell r="V294">
            <v>25901.819792835369</v>
          </cell>
          <cell r="W294">
            <v>28371.740920333719</v>
          </cell>
          <cell r="X294">
            <v>28817.675309683571</v>
          </cell>
          <cell r="Y294">
            <v>28019.800212870767</v>
          </cell>
          <cell r="Z294">
            <v>18469.524219023933</v>
          </cell>
          <cell r="AA294">
            <v>317136.55408909637</v>
          </cell>
        </row>
        <row r="295">
          <cell r="B295" t="str">
            <v xml:space="preserve">2.4.1.  Contribuição Social  </v>
          </cell>
          <cell r="G295">
            <v>127.18814815456335</v>
          </cell>
          <cell r="H295">
            <v>2214.4027706193529</v>
          </cell>
          <cell r="I295">
            <v>2952.5855289418255</v>
          </cell>
          <cell r="J295">
            <v>2577.4895018460893</v>
          </cell>
          <cell r="K295">
            <v>2353.1977144134939</v>
          </cell>
          <cell r="L295">
            <v>2417.7305726205386</v>
          </cell>
          <cell r="M295">
            <v>2646.7952788822231</v>
          </cell>
          <cell r="N295">
            <v>2888.3985091376526</v>
          </cell>
          <cell r="O295">
            <v>3135.7919468991076</v>
          </cell>
          <cell r="P295">
            <v>3202.8305351285899</v>
          </cell>
          <cell r="Q295">
            <v>3216.5478677262076</v>
          </cell>
          <cell r="R295">
            <v>3474.4407692018153</v>
          </cell>
          <cell r="S295">
            <v>4066.7831114229853</v>
          </cell>
          <cell r="T295">
            <v>4698.2879968128655</v>
          </cell>
          <cell r="U295">
            <v>5579.4675989439647</v>
          </cell>
          <cell r="V295">
            <v>6285.1532831116065</v>
          </cell>
          <cell r="W295">
            <v>6883.8841625051436</v>
          </cell>
          <cell r="X295">
            <v>6991.7243174990472</v>
          </cell>
          <cell r="Y295">
            <v>6798.497021302006</v>
          </cell>
          <cell r="Z295">
            <v>4483.0285985512573</v>
          </cell>
          <cell r="AA295">
            <v>76994.225233720324</v>
          </cell>
        </row>
        <row r="296">
          <cell r="B296" t="str">
            <v xml:space="preserve">2.4.2.  Imposto de Renda  </v>
          </cell>
          <cell r="G296">
            <v>393.3379629830103</v>
          </cell>
          <cell r="H296">
            <v>7073.0399081854766</v>
          </cell>
          <cell r="I296">
            <v>9085.4547779432032</v>
          </cell>
          <cell r="J296">
            <v>7966.1859432690271</v>
          </cell>
          <cell r="K296">
            <v>7326.3678575421691</v>
          </cell>
          <cell r="L296">
            <v>7531.720539439184</v>
          </cell>
          <cell r="M296">
            <v>8247.4852465069453</v>
          </cell>
          <cell r="N296">
            <v>9001.5890910551643</v>
          </cell>
          <cell r="O296">
            <v>9774.2873340597125</v>
          </cell>
          <cell r="P296">
            <v>9985.7829222768451</v>
          </cell>
          <cell r="Q296">
            <v>10028.962086644398</v>
          </cell>
          <cell r="R296">
            <v>10835.502403755672</v>
          </cell>
          <cell r="S296">
            <v>12685.134723196832</v>
          </cell>
          <cell r="T296">
            <v>14657.274990040205</v>
          </cell>
          <cell r="U296">
            <v>17411.929996699891</v>
          </cell>
          <cell r="V296">
            <v>19616.666509723764</v>
          </cell>
          <cell r="W296">
            <v>21487.856757828577</v>
          </cell>
          <cell r="X296">
            <v>21825.950992184524</v>
          </cell>
          <cell r="Y296">
            <v>21221.303191568761</v>
          </cell>
          <cell r="Z296">
            <v>13986.495620472677</v>
          </cell>
          <cell r="AA296">
            <v>240142.32885537602</v>
          </cell>
        </row>
        <row r="297">
          <cell r="B297" t="str">
            <v>3.  SALDO DO CAIXA     (1 - 2)</v>
          </cell>
          <cell r="G297">
            <v>-27537.035477539423</v>
          </cell>
          <cell r="H297">
            <v>-24779.282723567652</v>
          </cell>
          <cell r="I297">
            <v>-12479.064816029801</v>
          </cell>
          <cell r="J297">
            <v>-5372.5554044330638</v>
          </cell>
          <cell r="K297">
            <v>-6156.1990135075757</v>
          </cell>
          <cell r="L297">
            <v>16905.288417114047</v>
          </cell>
          <cell r="M297">
            <v>15555.262214814065</v>
          </cell>
          <cell r="N297">
            <v>17512.768739656953</v>
          </cell>
          <cell r="O297">
            <v>15046.053921769417</v>
          </cell>
          <cell r="P297">
            <v>5713.3530746392353</v>
          </cell>
          <cell r="Q297">
            <v>28402.644071393544</v>
          </cell>
          <cell r="R297">
            <v>28809.48717172179</v>
          </cell>
          <cell r="S297">
            <v>62217.009709407313</v>
          </cell>
          <cell r="T297">
            <v>66885.337564780028</v>
          </cell>
          <cell r="U297">
            <v>66228.24554389884</v>
          </cell>
          <cell r="V297">
            <v>75615.804666954267</v>
          </cell>
          <cell r="W297">
            <v>80571.635896804801</v>
          </cell>
          <cell r="X297">
            <v>71407.436668635826</v>
          </cell>
          <cell r="Y297">
            <v>77891.346588739631</v>
          </cell>
          <cell r="Z297">
            <v>89019.294517155591</v>
          </cell>
          <cell r="AA297">
            <v>641456.83133240882</v>
          </cell>
        </row>
        <row r="298">
          <cell r="B298" t="str">
            <v xml:space="preserve">4. T.I.R. (Taxa Interna de Retorno) Anual do Projeto     </v>
          </cell>
          <cell r="G298">
            <v>0.20637894396511636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157776.52785000001</v>
          </cell>
          <cell r="H303">
            <v>162509.82368550001</v>
          </cell>
          <cell r="I303">
            <v>167385.11839606502</v>
          </cell>
          <cell r="J303">
            <v>172406.67194794698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660078.14187951211</v>
          </cell>
        </row>
        <row r="304">
          <cell r="B304" t="str">
            <v>1.1.  RECEITAS     (1.1.1.+ ... + 1.1.4)</v>
          </cell>
          <cell r="G304">
            <v>157776.52785000001</v>
          </cell>
          <cell r="H304">
            <v>162509.82368550001</v>
          </cell>
          <cell r="I304">
            <v>167385.11839606502</v>
          </cell>
          <cell r="J304">
            <v>172406.67194794698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660078.14187951211</v>
          </cell>
        </row>
        <row r="305">
          <cell r="B305" t="str">
            <v>1.1.1   Receitas de Pedágio</v>
          </cell>
          <cell r="G305">
            <v>156991.57</v>
          </cell>
          <cell r="H305">
            <v>161701.31710000001</v>
          </cell>
          <cell r="I305">
            <v>166552.35661300001</v>
          </cell>
          <cell r="J305">
            <v>171548.92731139003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656794.17102439015</v>
          </cell>
        </row>
        <row r="306">
          <cell r="B306" t="str">
            <v>1.1.2   Outras Receitas Operacionais</v>
          </cell>
          <cell r="G306">
            <v>784.95785000000001</v>
          </cell>
          <cell r="H306">
            <v>808.50658550000014</v>
          </cell>
          <cell r="I306">
            <v>832.76178306500003</v>
          </cell>
          <cell r="J306">
            <v>857.74463655695013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3283.9708551219501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86719.851047034215</v>
          </cell>
          <cell r="H309">
            <v>88652.970529923943</v>
          </cell>
          <cell r="I309">
            <v>90644.083597300341</v>
          </cell>
          <cell r="J309">
            <v>92694.930056698053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358711.83523095655</v>
          </cell>
        </row>
        <row r="310">
          <cell r="B310" t="str">
            <v>2.1.  OPERACIONAIS     (2.1.1.+ ... + 2.1.8)</v>
          </cell>
          <cell r="G310">
            <v>47024.311413058516</v>
          </cell>
          <cell r="H310">
            <v>47436.240683030417</v>
          </cell>
          <cell r="I310">
            <v>47860.527831101463</v>
          </cell>
          <cell r="J310">
            <v>48297.543593614653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190618.62352080506</v>
          </cell>
        </row>
        <row r="311">
          <cell r="B311" t="str">
            <v xml:space="preserve">2.1.1.  Pessoal / Administradores   </v>
          </cell>
          <cell r="G311">
            <v>18214.73</v>
          </cell>
          <cell r="H311">
            <v>18214.73</v>
          </cell>
          <cell r="I311">
            <v>18214.73</v>
          </cell>
          <cell r="J311">
            <v>18214.73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72858.92</v>
          </cell>
        </row>
        <row r="312">
          <cell r="B312" t="str">
            <v xml:space="preserve">2.1.2.  Conservação de Rotina  </v>
          </cell>
          <cell r="G312">
            <v>9274.65</v>
          </cell>
          <cell r="H312">
            <v>9274.65</v>
          </cell>
          <cell r="I312">
            <v>9274.65</v>
          </cell>
          <cell r="J312">
            <v>9274.65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37098.6</v>
          </cell>
        </row>
        <row r="313">
          <cell r="B313" t="str">
            <v xml:space="preserve">2.1.3.  Consumo   </v>
          </cell>
          <cell r="G313">
            <v>956.76</v>
          </cell>
          <cell r="H313">
            <v>956.76</v>
          </cell>
          <cell r="I313">
            <v>956.76</v>
          </cell>
          <cell r="J313">
            <v>956.76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3827.04</v>
          </cell>
        </row>
        <row r="314">
          <cell r="B314" t="str">
            <v>2.1.4.  Transportes</v>
          </cell>
          <cell r="G314">
            <v>1492.56</v>
          </cell>
          <cell r="H314">
            <v>1492.56</v>
          </cell>
          <cell r="I314">
            <v>1492.56</v>
          </cell>
          <cell r="J314">
            <v>1492.56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5970.24</v>
          </cell>
        </row>
        <row r="315">
          <cell r="B315" t="str">
            <v>2.1.5.  Diversas</v>
          </cell>
          <cell r="G315">
            <v>1741</v>
          </cell>
          <cell r="H315">
            <v>1741</v>
          </cell>
          <cell r="I315">
            <v>1741</v>
          </cell>
          <cell r="J315">
            <v>1741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6964</v>
          </cell>
        </row>
        <row r="316">
          <cell r="B316" t="str">
            <v>2.1.6.  Tributos s/ Faturamento</v>
          </cell>
          <cell r="G316">
            <v>13647.669659024999</v>
          </cell>
          <cell r="H316">
            <v>14057.09974879575</v>
          </cell>
          <cell r="I316">
            <v>14478.812741259626</v>
          </cell>
          <cell r="J316">
            <v>14913.177123497415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57096.759272577794</v>
          </cell>
        </row>
        <row r="317">
          <cell r="B317" t="str">
            <v>2.1.7.  Seguros</v>
          </cell>
          <cell r="G317">
            <v>1037.8076133340453</v>
          </cell>
          <cell r="H317">
            <v>1037.8076133340453</v>
          </cell>
          <cell r="I317">
            <v>1037.8076133340453</v>
          </cell>
          <cell r="J317">
            <v>1037.8076133340453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4151.2304533361812</v>
          </cell>
        </row>
        <row r="318">
          <cell r="B318" t="str">
            <v xml:space="preserve">2.1.8.  Garantias </v>
          </cell>
          <cell r="G318">
            <v>659.13414069947919</v>
          </cell>
          <cell r="H318">
            <v>661.63332090062318</v>
          </cell>
          <cell r="I318">
            <v>664.20747650780152</v>
          </cell>
          <cell r="J318">
            <v>666.85885678319505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2651.8337948910985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4733.2958355000001</v>
          </cell>
          <cell r="H327">
            <v>4875.2947105650001</v>
          </cell>
          <cell r="I327">
            <v>5021.5535518819506</v>
          </cell>
          <cell r="J327">
            <v>5172.2001584384088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19802.34425638536</v>
          </cell>
        </row>
        <row r="328">
          <cell r="B328" t="str">
            <v>2.3.1.  Valor Variável da Concessão</v>
          </cell>
          <cell r="G328">
            <v>4733.2958355000001</v>
          </cell>
          <cell r="H328">
            <v>4875.2947105650001</v>
          </cell>
          <cell r="I328">
            <v>5021.5535518819506</v>
          </cell>
          <cell r="J328">
            <v>5172.2001584384088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19802.34425638536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34962.243798475698</v>
          </cell>
          <cell r="H330">
            <v>36341.435136328524</v>
          </cell>
          <cell r="I330">
            <v>37762.002214316926</v>
          </cell>
          <cell r="J330">
            <v>39225.186304644987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148290.86745376611</v>
          </cell>
        </row>
        <row r="331">
          <cell r="B331" t="str">
            <v xml:space="preserve">2.4.1.  Contribuição Social  </v>
          </cell>
          <cell r="G331">
            <v>8481.5136481153204</v>
          </cell>
          <cell r="H331">
            <v>8815.8630633523699</v>
          </cell>
          <cell r="I331">
            <v>9160.2429610465279</v>
          </cell>
          <cell r="J331">
            <v>9514.9542556715132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35972.573928185724</v>
          </cell>
        </row>
        <row r="332">
          <cell r="B332" t="str">
            <v xml:space="preserve">2.4.2.  Imposto de Renda  </v>
          </cell>
          <cell r="G332">
            <v>26480.730150360374</v>
          </cell>
          <cell r="H332">
            <v>27525.572072976152</v>
          </cell>
          <cell r="I332">
            <v>28601.7592532704</v>
          </cell>
          <cell r="J332">
            <v>29710.232048973478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112318.2935255804</v>
          </cell>
        </row>
        <row r="333">
          <cell r="B333" t="str">
            <v>3.  SALDO DO CAIXA     (1 - 2)</v>
          </cell>
          <cell r="G333">
            <v>71056.676802965798</v>
          </cell>
          <cell r="H333">
            <v>73856.853155576071</v>
          </cell>
          <cell r="I333">
            <v>76741.034798764682</v>
          </cell>
          <cell r="J333">
            <v>79711.741891248923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301366.30664855556</v>
          </cell>
        </row>
        <row r="334">
          <cell r="B334" t="str">
            <v xml:space="preserve">4. T.I.R. (Taxa Interna de Retorno) Anual do Projeto     </v>
          </cell>
          <cell r="G334">
            <v>0.2153321263272146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54">
          <cell r="F54" t="str">
            <v>ESTUDO DO REEQUILÍBRIO ECONÔMICO-FINANCEIRO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Comparativo de Mercado"/>
      <sheetName val="Capa Simulador"/>
      <sheetName val="FLUXO + DRE  Original 20 anos"/>
      <sheetName val="Fatores 20 anos"/>
      <sheetName val="Prorrogação Fluxo 28 anos"/>
      <sheetName val="Prorrogação DRE 28 anos"/>
      <sheetName val="Comparativo_de_Mercado"/>
      <sheetName val="Capa_Simulador"/>
      <sheetName val="FLUXO_+_DRE__Original_20_anos"/>
      <sheetName val="Fatores_20_anos"/>
      <sheetName val="Prorrogação_Fluxo_28_anos"/>
      <sheetName val="Prorrogação_DRE_28_anos"/>
      <sheetName val="Comparativo_de_Mercado1"/>
      <sheetName val="Capa_Simulador1"/>
      <sheetName val="FLUXO_+_DRE__Original_20_anos1"/>
      <sheetName val="Fatores_20_anos1"/>
      <sheetName val="Prorrogação_Fluxo_28_anos1"/>
      <sheetName val="Prorrogação_DRE_28_anos1"/>
      <sheetName val="Comparativo_de_Mercado2"/>
      <sheetName val="Capa_Simulador2"/>
      <sheetName val="FLUXO_+_DRE__Original_20_anos2"/>
      <sheetName val="Fatores_20_anos2"/>
      <sheetName val="Prorrogação_Fluxo_28_anos2"/>
      <sheetName val="Prorrogação_DRE_28_anos2"/>
      <sheetName val="Comparativo_de_Mercado3"/>
      <sheetName val="Capa_Simulador3"/>
      <sheetName val="FLUXO_+_DRE__Original_20_anos3"/>
      <sheetName val="Fatores_20_anos3"/>
      <sheetName val="Prorrogação_Fluxo_28_anos3"/>
      <sheetName val="Prorrogação_DRE_28_anos3"/>
      <sheetName val="Comparativo_de_Mercado4"/>
      <sheetName val="Capa_Simulador4"/>
      <sheetName val="FLUXO_+_DRE__Original_20_anos4"/>
      <sheetName val="Fatores_20_anos4"/>
      <sheetName val="Prorrogação_Fluxo_28_anos4"/>
      <sheetName val="Prorrogação_DRE_28_anos4"/>
      <sheetName val="Comparativo_de_Mercado5"/>
      <sheetName val="Capa_Simulador5"/>
      <sheetName val="FLUXO_+_DRE__Original_20_anos5"/>
      <sheetName val="Fatores_20_anos5"/>
      <sheetName val="Prorrogação_Fluxo_28_anos5"/>
      <sheetName val="Prorrogação_DRE_28_anos5"/>
      <sheetName val="Comparativo_de_Mercado6"/>
      <sheetName val="Capa_Simulador6"/>
      <sheetName val="FLUXO_+_DRE__Original_20_anos6"/>
      <sheetName val="Fatores_20_anos6"/>
      <sheetName val="Prorrogação_Fluxo_28_anos6"/>
      <sheetName val="Prorrogação_DRE_28_anos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4">
          <cell r="F54" t="str">
            <v>ESTUDO DO REEQUILÍBRIO ECONÔMICO-FINANCEIRO</v>
          </cell>
        </row>
        <row r="55">
          <cell r="F55" t="str">
            <v>DA CONCESSIONÁRIA INTERVIAS</v>
          </cell>
        </row>
        <row r="56">
          <cell r="F56" t="str">
            <v>Versão: A-001 - outubro/2006</v>
          </cell>
        </row>
        <row r="57">
          <cell r="F57" t="str">
            <v>Valores a Preço de: julho/1997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7</v>
          </cell>
          <cell r="I66" t="str">
            <v>TIR (b)</v>
          </cell>
        </row>
        <row r="67">
          <cell r="B67" t="str">
            <v>FATOR 1</v>
          </cell>
          <cell r="C67" t="str">
            <v>Deflator Tarifário a partir do 10º ano</v>
          </cell>
          <cell r="G67">
            <v>-3586.4894142980652</v>
          </cell>
          <cell r="H67">
            <v>-12839.129308169791</v>
          </cell>
          <cell r="I67">
            <v>0.19301909253707164</v>
          </cell>
        </row>
        <row r="68">
          <cell r="B68" t="str">
            <v>FATOR 2</v>
          </cell>
          <cell r="C68" t="str">
            <v>Ganho de Receita - Cobrança Bidirecional 9 (nove) Praças de Pedágio</v>
          </cell>
          <cell r="G68">
            <v>26128.061749127428</v>
          </cell>
          <cell r="H68">
            <v>93534.79813199096</v>
          </cell>
          <cell r="I68">
            <v>0.24956721829312908</v>
          </cell>
        </row>
        <row r="69">
          <cell r="B69" t="str">
            <v>FATOR 3</v>
          </cell>
          <cell r="C69" t="str">
            <v>Ônus Variável - s/ Rec. Acess. De 3% para 28%</v>
          </cell>
          <cell r="G69">
            <v>-51.333554940198496</v>
          </cell>
          <cell r="H69">
            <v>-183.76693016232952</v>
          </cell>
          <cell r="I69">
            <v>0.1997478818413588</v>
          </cell>
        </row>
        <row r="70">
          <cell r="B70" t="str">
            <v>FATOR 4</v>
          </cell>
          <cell r="C70" t="str">
            <v>Custos Operacionais Provocado pela Cobrança Bidirecional</v>
          </cell>
          <cell r="G70">
            <v>-13941.901419703257</v>
          </cell>
          <cell r="H70">
            <v>-49910.052547683234</v>
          </cell>
          <cell r="I70">
            <v>0.17515108975609892</v>
          </cell>
        </row>
        <row r="71">
          <cell r="B71" t="str">
            <v>FATOR 5</v>
          </cell>
          <cell r="C71" t="str">
            <v>Investimentos 1º Adequação</v>
          </cell>
          <cell r="G71">
            <v>-18551.788194578407</v>
          </cell>
          <cell r="H71">
            <v>-66412.800935197345</v>
          </cell>
          <cell r="I71">
            <v>0.1691858131727948</v>
          </cell>
        </row>
        <row r="72">
          <cell r="B72" t="str">
            <v>FATOR 6</v>
          </cell>
          <cell r="C72" t="str">
            <v>Investimentos 2ª Adequação</v>
          </cell>
          <cell r="G72">
            <v>-1819.4068302137341</v>
          </cell>
          <cell r="H72">
            <v>-6513.2213869515372</v>
          </cell>
          <cell r="I72">
            <v>0.19645999173442377</v>
          </cell>
        </row>
        <row r="73">
          <cell r="B73" t="str">
            <v>FATOR 7</v>
          </cell>
          <cell r="C73" t="str">
            <v>Investimentos 3ª Adequação</v>
          </cell>
          <cell r="G73">
            <v>2534.9393079881461</v>
          </cell>
          <cell r="H73">
            <v>9074.7273458751079</v>
          </cell>
          <cell r="I73">
            <v>0.20466830363045768</v>
          </cell>
        </row>
        <row r="74">
          <cell r="B74" t="str">
            <v>FATOR 8</v>
          </cell>
          <cell r="C74" t="str">
            <v>Investimentos 4ª Adequação</v>
          </cell>
          <cell r="G74">
            <v>7571.9873692779101</v>
          </cell>
          <cell r="H74">
            <v>27106.653254409393</v>
          </cell>
          <cell r="I74">
            <v>0.21475883906700452</v>
          </cell>
        </row>
        <row r="75">
          <cell r="B75" t="str">
            <v>FATOR 9</v>
          </cell>
          <cell r="C75" t="str">
            <v>Investimentos 5ª Adequação</v>
          </cell>
          <cell r="G75">
            <v>719.94591002820539</v>
          </cell>
          <cell r="H75">
            <v>2577.3054276668495</v>
          </cell>
          <cell r="I75">
            <v>0.20116248786645211</v>
          </cell>
        </row>
        <row r="76">
          <cell r="B76" t="str">
            <v>FATOR 10</v>
          </cell>
          <cell r="C76" t="str">
            <v>Onus Variável - Rec. Ass. de 28% para 25% e Rec. NOp. de 28% para 3%</v>
          </cell>
          <cell r="G76">
            <v>6.1600265927987445</v>
          </cell>
          <cell r="H76">
            <v>22.052031619389776</v>
          </cell>
          <cell r="I76">
            <v>0.19985223380243691</v>
          </cell>
        </row>
        <row r="77">
          <cell r="B77" t="str">
            <v>FATOR 11</v>
          </cell>
          <cell r="C77" t="str">
            <v>Parcelamento de Reajuste Tarifário - Julho/2003</v>
          </cell>
          <cell r="G77">
            <v>-788.01214227861135</v>
          </cell>
          <cell r="H77">
            <v>-2820.9729968220527</v>
          </cell>
          <cell r="I77">
            <v>0.198416252759259</v>
          </cell>
        </row>
        <row r="78">
          <cell r="B78" t="str">
            <v>FATOR 12</v>
          </cell>
          <cell r="C78" t="str">
            <v>Majoração da COFINS</v>
          </cell>
          <cell r="G78">
            <v>-3107.3999154740454</v>
          </cell>
          <cell r="H78">
            <v>-11124.056066613404</v>
          </cell>
          <cell r="I78">
            <v>0.19422295541213425</v>
          </cell>
        </row>
        <row r="79">
          <cell r="B79" t="str">
            <v>FATOR 13</v>
          </cell>
          <cell r="C79" t="str">
            <v>Majoração do PIS</v>
          </cell>
          <cell r="G79">
            <v>-233.34594811212102</v>
          </cell>
          <cell r="H79">
            <v>-835.34578114330179</v>
          </cell>
          <cell r="I79">
            <v>0.19941797213545673</v>
          </cell>
        </row>
        <row r="80">
          <cell r="B80" t="str">
            <v>FATOR 14</v>
          </cell>
          <cell r="C80" t="str">
            <v>Alteração do ISS-QN</v>
          </cell>
          <cell r="G80">
            <v>-9617.1810003707033</v>
          </cell>
          <cell r="H80">
            <v>-34428.1597351374</v>
          </cell>
          <cell r="I80">
            <v>0.18204183549090305</v>
          </cell>
        </row>
        <row r="81">
          <cell r="B81" t="str">
            <v>FATOR 15</v>
          </cell>
          <cell r="C81" t="str">
            <v>6ª Adequação - Investimentos</v>
          </cell>
          <cell r="G81" t="e">
            <v>#REF!</v>
          </cell>
          <cell r="H81" t="e">
            <v>#REF!</v>
          </cell>
          <cell r="I81" t="e">
            <v>#VALUE!</v>
          </cell>
        </row>
        <row r="82">
          <cell r="B82" t="str">
            <v>TOTAL GERAL</v>
          </cell>
          <cell r="G82" t="e">
            <v>#REF!</v>
          </cell>
          <cell r="H82" t="e">
            <v>#REF!</v>
          </cell>
          <cell r="I82" t="e">
            <v>#VALUE!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28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7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0.19984105209504263</v>
          </cell>
        </row>
        <row r="98">
          <cell r="B98" t="str">
            <v>TIR Resultante dos Desequilibrio no Contrato Original (ao ano)</v>
          </cell>
          <cell r="J98" t="e">
            <v>#VALUE!</v>
          </cell>
        </row>
        <row r="100">
          <cell r="B100" t="str">
            <v>Diferença entre a TIR Original x TIR Desequilibrios</v>
          </cell>
          <cell r="J100" t="e">
            <v>#VALUE!</v>
          </cell>
        </row>
        <row r="102">
          <cell r="B102" t="str">
            <v>TIR Resultante das Alternativas Utilizadas para o Reequilibrio (ao ano)</v>
          </cell>
          <cell r="J102">
            <v>0.19984130092644004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-1.8192303725928218E-11</v>
          </cell>
          <cell r="G136">
            <v>0.19984105209504263</v>
          </cell>
          <cell r="H136">
            <v>-56737.180796784996</v>
          </cell>
          <cell r="I136">
            <v>-26383.009335000002</v>
          </cell>
          <cell r="J136">
            <v>-15935.051434999998</v>
          </cell>
          <cell r="K136">
            <v>-6502.0629349999999</v>
          </cell>
          <cell r="L136">
            <v>19790.469894999998</v>
          </cell>
          <cell r="M136">
            <v>23608.131895000006</v>
          </cell>
          <cell r="N136">
            <v>40764.133495000002</v>
          </cell>
          <cell r="O136">
            <v>39618.415095000004</v>
          </cell>
          <cell r="P136">
            <v>35821.942695000005</v>
          </cell>
          <cell r="Q136">
            <v>32340.548795000002</v>
          </cell>
          <cell r="R136">
            <v>24924.172895</v>
          </cell>
          <cell r="S136">
            <v>39145.367194999999</v>
          </cell>
          <cell r="T136">
            <v>40183.643294999994</v>
          </cell>
          <cell r="U136">
            <v>53816.658394999991</v>
          </cell>
          <cell r="V136">
            <v>51478.453594999992</v>
          </cell>
          <cell r="W136">
            <v>49456.475395000001</v>
          </cell>
          <cell r="X136">
            <v>63679.608595000005</v>
          </cell>
          <cell r="Y136">
            <v>32865.971995</v>
          </cell>
          <cell r="Z136">
            <v>38632.132654999994</v>
          </cell>
          <cell r="AA136">
            <v>85649.308594999995</v>
          </cell>
        </row>
        <row r="137">
          <cell r="B137" t="str">
            <v>(+)Desequilibrio do Projeto Original (a)</v>
          </cell>
        </row>
        <row r="138">
          <cell r="B138" t="str">
            <v>Deflator Tarifário a partir do 10º ano</v>
          </cell>
        </row>
        <row r="139">
          <cell r="B139" t="str">
            <v>Fluxo de Caixa do Fator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-823.46843932691581</v>
          </cell>
          <cell r="R139">
            <v>-1707.465346680111</v>
          </cell>
          <cell r="S139">
            <v>-2655.3726186855929</v>
          </cell>
          <cell r="T139">
            <v>-3670.7422731995703</v>
          </cell>
          <cell r="U139">
            <v>-4734.2239569875619</v>
          </cell>
          <cell r="V139">
            <v>-5861.6829245776198</v>
          </cell>
          <cell r="W139">
            <v>-7056.1657220574452</v>
          </cell>
          <cell r="X139">
            <v>-8510.0817708737686</v>
          </cell>
          <cell r="Y139">
            <v>-9879.2254915742487</v>
          </cell>
          <cell r="Z139">
            <v>-11327.249864693251</v>
          </cell>
          <cell r="AA139">
            <v>-12857.860328225279</v>
          </cell>
        </row>
        <row r="140">
          <cell r="B140" t="str">
            <v>Somatoria com Projeto Original</v>
          </cell>
          <cell r="F140">
            <v>-3586.4894142980652</v>
          </cell>
          <cell r="G140">
            <v>0.19301909253707164</v>
          </cell>
          <cell r="H140">
            <v>-56737.180796784996</v>
          </cell>
          <cell r="I140">
            <v>-26383.009335000002</v>
          </cell>
          <cell r="J140">
            <v>-15935.051434999998</v>
          </cell>
          <cell r="K140">
            <v>-6502.0629349999999</v>
          </cell>
          <cell r="L140">
            <v>19790.469894999998</v>
          </cell>
          <cell r="M140">
            <v>23608.131895000006</v>
          </cell>
          <cell r="N140">
            <v>40764.133495000002</v>
          </cell>
          <cell r="O140">
            <v>39618.415095000004</v>
          </cell>
          <cell r="P140">
            <v>35821.942695000005</v>
          </cell>
          <cell r="Q140">
            <v>31517.080355673086</v>
          </cell>
          <cell r="R140">
            <v>23216.70754831989</v>
          </cell>
          <cell r="S140">
            <v>36489.994576314406</v>
          </cell>
          <cell r="T140">
            <v>36512.901021800426</v>
          </cell>
          <cell r="U140">
            <v>49082.434438012431</v>
          </cell>
          <cell r="V140">
            <v>45616.770670422375</v>
          </cell>
          <cell r="W140">
            <v>42400.30967294256</v>
          </cell>
          <cell r="X140">
            <v>55169.526824126238</v>
          </cell>
          <cell r="Y140">
            <v>22986.746503425751</v>
          </cell>
          <cell r="Z140">
            <v>27304.882790306743</v>
          </cell>
          <cell r="AA140">
            <v>72791.448266774722</v>
          </cell>
        </row>
        <row r="141">
          <cell r="B141" t="str">
            <v>Ganho de Receita - Cobrança Bidirecional 9 (nove) Praças de Pedágio</v>
          </cell>
        </row>
        <row r="142">
          <cell r="B142" t="str">
            <v>Fluxo de Caixa do Fator</v>
          </cell>
          <cell r="H142">
            <v>1568.9826882601965</v>
          </cell>
          <cell r="I142">
            <v>3826.6568105366728</v>
          </cell>
          <cell r="J142">
            <v>7978.6421436043311</v>
          </cell>
          <cell r="K142">
            <v>9520.4472848127953</v>
          </cell>
          <cell r="L142">
            <v>5008.7854607698864</v>
          </cell>
          <cell r="M142">
            <v>5376.1755119968857</v>
          </cell>
          <cell r="N142">
            <v>5544.5396013668633</v>
          </cell>
          <cell r="O142">
            <v>5718.0208316326334</v>
          </cell>
          <cell r="P142">
            <v>5587.1642457667676</v>
          </cell>
          <cell r="Q142">
            <v>5441.3426469132401</v>
          </cell>
          <cell r="R142">
            <v>5856.3607837369545</v>
          </cell>
          <cell r="S142">
            <v>6024.3162486658493</v>
          </cell>
          <cell r="T142">
            <v>6197.016912799003</v>
          </cell>
          <cell r="U142">
            <v>5999.0392821264777</v>
          </cell>
          <cell r="V142">
            <v>5784.9783396065332</v>
          </cell>
          <cell r="W142">
            <v>5920.1699029600995</v>
          </cell>
          <cell r="X142">
            <v>7142.4691399102257</v>
          </cell>
          <cell r="Y142">
            <v>7313.9731333929476</v>
          </cell>
          <cell r="Z142">
            <v>7489.5273568195244</v>
          </cell>
          <cell r="AA142">
            <v>9353.7410982726979</v>
          </cell>
        </row>
        <row r="143">
          <cell r="B143" t="str">
            <v>Somatoria com Projeto Original</v>
          </cell>
          <cell r="F143">
            <v>26128.061749127428</v>
          </cell>
          <cell r="G143">
            <v>0.24956721829312908</v>
          </cell>
          <cell r="H143">
            <v>-55168.198108524797</v>
          </cell>
          <cell r="I143">
            <v>-22556.352524463331</v>
          </cell>
          <cell r="J143">
            <v>-7956.4092913956665</v>
          </cell>
          <cell r="K143">
            <v>3018.3843498127953</v>
          </cell>
          <cell r="L143">
            <v>24799.255355769885</v>
          </cell>
          <cell r="M143">
            <v>28984.307406996893</v>
          </cell>
          <cell r="N143">
            <v>46308.673096366867</v>
          </cell>
          <cell r="O143">
            <v>45336.435926632636</v>
          </cell>
          <cell r="P143">
            <v>41409.106940766775</v>
          </cell>
          <cell r="Q143">
            <v>37781.891441913242</v>
          </cell>
          <cell r="R143">
            <v>30780.533678736952</v>
          </cell>
          <cell r="S143">
            <v>45169.683443665846</v>
          </cell>
          <cell r="T143">
            <v>46380.660207798996</v>
          </cell>
          <cell r="U143">
            <v>59815.697677126467</v>
          </cell>
          <cell r="V143">
            <v>57263.431934606524</v>
          </cell>
          <cell r="W143">
            <v>55376.645297960102</v>
          </cell>
          <cell r="X143">
            <v>70822.077734910228</v>
          </cell>
          <cell r="Y143">
            <v>40179.945128392945</v>
          </cell>
          <cell r="Z143">
            <v>46121.66001181952</v>
          </cell>
          <cell r="AA143">
            <v>95003.049693272696</v>
          </cell>
        </row>
        <row r="144">
          <cell r="B144" t="str">
            <v>Ônus Variável - s/ Rec. Acess. De 3% para 28%</v>
          </cell>
        </row>
        <row r="145">
          <cell r="B145" t="str">
            <v>Fluxo de Caixa do Fator</v>
          </cell>
          <cell r="H145">
            <v>-7.0350000000000001</v>
          </cell>
          <cell r="I145">
            <v>-10.673099999999891</v>
          </cell>
          <cell r="J145">
            <v>-10.796111999999784</v>
          </cell>
          <cell r="K145">
            <v>-10.92158424000017</v>
          </cell>
          <cell r="L145">
            <v>-11.049565924800167</v>
          </cell>
          <cell r="M145">
            <v>-11.180107243296007</v>
          </cell>
          <cell r="N145">
            <v>-11.313259388161878</v>
          </cell>
          <cell r="O145">
            <v>-11.449074575925042</v>
          </cell>
          <cell r="P145">
            <v>-11.587606067443421</v>
          </cell>
          <cell r="Q145">
            <v>-11.72890818879268</v>
          </cell>
          <cell r="R145">
            <v>-11.873036352568588</v>
          </cell>
          <cell r="S145">
            <v>-12.0200470796199</v>
          </cell>
          <cell r="T145">
            <v>-12.169998021212042</v>
          </cell>
          <cell r="U145">
            <v>-12.322947981636258</v>
          </cell>
          <cell r="V145">
            <v>-12.478956941269061</v>
          </cell>
          <cell r="W145">
            <v>-12.638086080094503</v>
          </cell>
          <cell r="X145">
            <v>-12.800397801696253</v>
          </cell>
          <cell r="Y145">
            <v>-12.965955757730168</v>
          </cell>
          <cell r="Z145">
            <v>-13.134824872884947</v>
          </cell>
          <cell r="AA145">
            <v>-13.307071370342792</v>
          </cell>
        </row>
        <row r="146">
          <cell r="B146" t="str">
            <v>Somatoria com Projeto Original</v>
          </cell>
          <cell r="F146">
            <v>-51.333554940198496</v>
          </cell>
          <cell r="G146">
            <v>0.1997478818413588</v>
          </cell>
          <cell r="H146">
            <v>-56744.215796785</v>
          </cell>
          <cell r="I146">
            <v>-26393.682435000002</v>
          </cell>
          <cell r="J146">
            <v>-15945.847546999998</v>
          </cell>
          <cell r="K146">
            <v>-6512.9845192399998</v>
          </cell>
          <cell r="L146">
            <v>19779.420329075198</v>
          </cell>
          <cell r="M146">
            <v>23596.951787756709</v>
          </cell>
          <cell r="N146">
            <v>40752.820235611842</v>
          </cell>
          <cell r="O146">
            <v>39606.966020424079</v>
          </cell>
          <cell r="P146">
            <v>35810.355088932563</v>
          </cell>
          <cell r="Q146">
            <v>32328.819886811209</v>
          </cell>
          <cell r="R146">
            <v>24912.299858647431</v>
          </cell>
          <cell r="S146">
            <v>39133.34714792038</v>
          </cell>
          <cell r="T146">
            <v>40171.47329697878</v>
          </cell>
          <cell r="U146">
            <v>53804.335447018355</v>
          </cell>
          <cell r="V146">
            <v>51465.974638058724</v>
          </cell>
          <cell r="W146">
            <v>49443.837308919909</v>
          </cell>
          <cell r="X146">
            <v>63666.808197198312</v>
          </cell>
          <cell r="Y146">
            <v>32853.006039242267</v>
          </cell>
          <cell r="Z146">
            <v>38618.997830127111</v>
          </cell>
          <cell r="AA146">
            <v>85636.001523629646</v>
          </cell>
        </row>
        <row r="147">
          <cell r="B147" t="str">
            <v>Custos Operacionais Provocado pela Cobrança Bidirecional</v>
          </cell>
        </row>
        <row r="148">
          <cell r="B148" t="str">
            <v>Fluxo de Caixa do Fator</v>
          </cell>
          <cell r="H148">
            <v>-1490.3985904453164</v>
          </cell>
          <cell r="I148">
            <v>-2569.4948826205264</v>
          </cell>
          <cell r="J148">
            <v>-3259.0573414415767</v>
          </cell>
          <cell r="K148">
            <v>-3274.3641964695253</v>
          </cell>
          <cell r="L148">
            <v>-3206.6450050715648</v>
          </cell>
          <cell r="M148">
            <v>-3248.8924898639925</v>
          </cell>
          <cell r="N148">
            <v>-3338.4404367954048</v>
          </cell>
          <cell r="O148">
            <v>-3292.2348754022823</v>
          </cell>
          <cell r="P148">
            <v>-3272.3051041347271</v>
          </cell>
          <cell r="Q148">
            <v>-3262.8514483591466</v>
          </cell>
          <cell r="R148">
            <v>-3186.1406340678172</v>
          </cell>
          <cell r="S148">
            <v>-3271.2034257279006</v>
          </cell>
          <cell r="T148">
            <v>-3255.957835910518</v>
          </cell>
          <cell r="U148">
            <v>-3286.3435804964611</v>
          </cell>
          <cell r="V148">
            <v>-3332.6757438345185</v>
          </cell>
          <cell r="W148">
            <v>-3311.9704067472658</v>
          </cell>
          <cell r="X148">
            <v>-3283.76366638118</v>
          </cell>
          <cell r="Y148">
            <v>-3187.104368120195</v>
          </cell>
          <cell r="Z148">
            <v>-3166.0552715028948</v>
          </cell>
          <cell r="AA148">
            <v>-3286.978524477272</v>
          </cell>
        </row>
        <row r="149">
          <cell r="B149" t="str">
            <v>Somatoria com Projeto Original</v>
          </cell>
          <cell r="F149">
            <v>-13941.901419703257</v>
          </cell>
          <cell r="G149">
            <v>0.17515108975609892</v>
          </cell>
          <cell r="H149">
            <v>-58227.579387230311</v>
          </cell>
          <cell r="I149">
            <v>-28952.504217620528</v>
          </cell>
          <cell r="J149">
            <v>-19194.108776441575</v>
          </cell>
          <cell r="K149">
            <v>-9776.4271314695252</v>
          </cell>
          <cell r="L149">
            <v>16583.824889928434</v>
          </cell>
          <cell r="M149">
            <v>20359.239405136013</v>
          </cell>
          <cell r="N149">
            <v>37425.693058204597</v>
          </cell>
          <cell r="O149">
            <v>36326.180219597722</v>
          </cell>
          <cell r="P149">
            <v>32549.637590865277</v>
          </cell>
          <cell r="Q149">
            <v>29077.697346640856</v>
          </cell>
          <cell r="R149">
            <v>21738.032260932181</v>
          </cell>
          <cell r="S149">
            <v>35874.163769272098</v>
          </cell>
          <cell r="T149">
            <v>36927.68545908948</v>
          </cell>
          <cell r="U149">
            <v>50530.31481450353</v>
          </cell>
          <cell r="V149">
            <v>48145.777851165476</v>
          </cell>
          <cell r="W149">
            <v>46144.504988252738</v>
          </cell>
          <cell r="X149">
            <v>60395.844928618826</v>
          </cell>
          <cell r="Y149">
            <v>29678.867626879804</v>
          </cell>
          <cell r="Z149">
            <v>35466.077383497097</v>
          </cell>
          <cell r="AA149">
            <v>82362.33007052273</v>
          </cell>
        </row>
        <row r="150">
          <cell r="B150" t="str">
            <v>Investimentos 1º Adequação</v>
          </cell>
        </row>
        <row r="151">
          <cell r="B151" t="str">
            <v>Fluxo de Caixa do Fator</v>
          </cell>
          <cell r="H151">
            <v>-12567.557082803998</v>
          </cell>
          <cell r="I151">
            <v>2018.376756904489</v>
          </cell>
          <cell r="J151">
            <v>-2046.9422979180567</v>
          </cell>
          <cell r="K151">
            <v>-7456.4293198434107</v>
          </cell>
          <cell r="L151">
            <v>459.60612115095995</v>
          </cell>
          <cell r="M151">
            <v>-5358.2092090772221</v>
          </cell>
          <cell r="N151">
            <v>-8477.4593259324647</v>
          </cell>
          <cell r="O151">
            <v>-1500.7757625650995</v>
          </cell>
          <cell r="P151">
            <v>-189.82206831486633</v>
          </cell>
          <cell r="Q151">
            <v>2220.3020382794261</v>
          </cell>
          <cell r="R151">
            <v>8604.1156068045966</v>
          </cell>
          <cell r="S151">
            <v>-151.03876983038953</v>
          </cell>
          <cell r="T151">
            <v>1601.8873751720778</v>
          </cell>
          <cell r="U151">
            <v>-8512.3007858670371</v>
          </cell>
          <cell r="V151">
            <v>-9025.5507764557897</v>
          </cell>
          <cell r="W151">
            <v>-7318.3906375983133</v>
          </cell>
          <cell r="X151">
            <v>-9244.1223719030531</v>
          </cell>
          <cell r="Y151">
            <v>4161.0042831807959</v>
          </cell>
          <cell r="Z151">
            <v>6010.6034682508171</v>
          </cell>
          <cell r="AA151">
            <v>-10048.952187028743</v>
          </cell>
        </row>
        <row r="152">
          <cell r="B152" t="str">
            <v>Somatoria com Projeto Original</v>
          </cell>
          <cell r="F152">
            <v>-18551.788194578407</v>
          </cell>
          <cell r="G152">
            <v>0.1691858131727948</v>
          </cell>
          <cell r="H152">
            <v>-69304.737879588996</v>
          </cell>
          <cell r="I152">
            <v>-24364.632578095512</v>
          </cell>
          <cell r="J152">
            <v>-17981.993732918054</v>
          </cell>
          <cell r="K152">
            <v>-13958.492254843412</v>
          </cell>
          <cell r="L152">
            <v>20250.076016150957</v>
          </cell>
          <cell r="M152">
            <v>18249.922685922786</v>
          </cell>
          <cell r="N152">
            <v>32286.674169067537</v>
          </cell>
          <cell r="O152">
            <v>38117.639332434905</v>
          </cell>
          <cell r="P152">
            <v>35632.120626685137</v>
          </cell>
          <cell r="Q152">
            <v>34560.85083327943</v>
          </cell>
          <cell r="R152">
            <v>33528.288501804593</v>
          </cell>
          <cell r="S152">
            <v>38994.32842516961</v>
          </cell>
          <cell r="T152">
            <v>41785.530670172069</v>
          </cell>
          <cell r="U152">
            <v>45304.357609132952</v>
          </cell>
          <cell r="V152">
            <v>42452.9028185442</v>
          </cell>
          <cell r="W152">
            <v>42138.084757401688</v>
          </cell>
          <cell r="X152">
            <v>54435.486223096952</v>
          </cell>
          <cell r="Y152">
            <v>37026.976278180795</v>
          </cell>
          <cell r="Z152">
            <v>44642.736123250812</v>
          </cell>
          <cell r="AA152">
            <v>75600.356407971252</v>
          </cell>
        </row>
        <row r="153">
          <cell r="B153" t="str">
            <v>Investimentos 2ª Adequação</v>
          </cell>
        </row>
        <row r="154">
          <cell r="B154" t="str">
            <v>Fluxo de Caixa do Fator</v>
          </cell>
          <cell r="H154">
            <v>21216.487855887626</v>
          </cell>
          <cell r="I154">
            <v>-9811.7757266768695</v>
          </cell>
          <cell r="J154">
            <v>-18070.533981896595</v>
          </cell>
          <cell r="K154">
            <v>-4905.1306283470294</v>
          </cell>
          <cell r="L154">
            <v>-1024.3692402212241</v>
          </cell>
          <cell r="M154">
            <v>-981.44154440241175</v>
          </cell>
          <cell r="N154">
            <v>85.15164040855484</v>
          </cell>
          <cell r="O154">
            <v>544.00790713194579</v>
          </cell>
          <cell r="P154">
            <v>-628.93471160963315</v>
          </cell>
          <cell r="Q154">
            <v>-1128.3522661467307</v>
          </cell>
          <cell r="R154">
            <v>-1098.4058681222243</v>
          </cell>
          <cell r="S154">
            <v>1967.9066793609848</v>
          </cell>
          <cell r="T154">
            <v>10610.465218713816</v>
          </cell>
          <cell r="U154">
            <v>2626.2808691171731</v>
          </cell>
          <cell r="V154">
            <v>-1699.1718544845519</v>
          </cell>
          <cell r="W154">
            <v>-2818.7714586585653</v>
          </cell>
          <cell r="X154">
            <v>-1547.6484608046826</v>
          </cell>
          <cell r="Y154">
            <v>-2893.8968992200412</v>
          </cell>
          <cell r="Z154">
            <v>6423.5441770883754</v>
          </cell>
          <cell r="AA154">
            <v>229.20700796964582</v>
          </cell>
        </row>
        <row r="155">
          <cell r="B155" t="str">
            <v>Somatoria com Projeto Original</v>
          </cell>
          <cell r="F155">
            <v>-1819.4068302137341</v>
          </cell>
          <cell r="G155">
            <v>0.19645999173442377</v>
          </cell>
          <cell r="H155">
            <v>-35520.692940897366</v>
          </cell>
          <cell r="I155">
            <v>-36194.78506167687</v>
          </cell>
          <cell r="J155">
            <v>-34005.585416896589</v>
          </cell>
          <cell r="K155">
            <v>-11407.193563347029</v>
          </cell>
          <cell r="L155">
            <v>18766.100654778773</v>
          </cell>
          <cell r="M155">
            <v>22626.690350597593</v>
          </cell>
          <cell r="N155">
            <v>40849.285135408558</v>
          </cell>
          <cell r="O155">
            <v>40162.423002131953</v>
          </cell>
          <cell r="P155">
            <v>35193.007983390373</v>
          </cell>
          <cell r="Q155">
            <v>31212.19652885327</v>
          </cell>
          <cell r="R155">
            <v>23825.767026877777</v>
          </cell>
          <cell r="S155">
            <v>41113.273874360981</v>
          </cell>
          <cell r="T155">
            <v>50794.108513713814</v>
          </cell>
          <cell r="U155">
            <v>56442.939264117165</v>
          </cell>
          <cell r="V155">
            <v>49779.281740515442</v>
          </cell>
          <cell r="W155">
            <v>46637.703936341437</v>
          </cell>
          <cell r="X155">
            <v>62131.960134195324</v>
          </cell>
          <cell r="Y155">
            <v>29972.075095779957</v>
          </cell>
          <cell r="Z155">
            <v>45055.676832088371</v>
          </cell>
          <cell r="AA155">
            <v>85878.515602969637</v>
          </cell>
        </row>
        <row r="156">
          <cell r="B156" t="str">
            <v>Investimentos 3ª Adequação</v>
          </cell>
        </row>
        <row r="157">
          <cell r="B157" t="str">
            <v>Fluxo de Caixa do Fator</v>
          </cell>
          <cell r="H157">
            <v>3.6631669693193216</v>
          </cell>
          <cell r="I157">
            <v>4537.1685575075844</v>
          </cell>
          <cell r="J157">
            <v>10223.502984357148</v>
          </cell>
          <cell r="K157">
            <v>-6197.2165014673074</v>
          </cell>
          <cell r="L157">
            <v>459.00062538256947</v>
          </cell>
          <cell r="M157">
            <v>-9182.5496214783871</v>
          </cell>
          <cell r="N157">
            <v>-1001.8445785450883</v>
          </cell>
          <cell r="O157">
            <v>524.35040795593284</v>
          </cell>
          <cell r="P157">
            <v>-1282.0198467785419</v>
          </cell>
          <cell r="Q157">
            <v>-671.84162433599295</v>
          </cell>
          <cell r="R157">
            <v>46.72512260390809</v>
          </cell>
          <cell r="S157">
            <v>17.490169863039654</v>
          </cell>
          <cell r="T157">
            <v>1856.5139963754905</v>
          </cell>
          <cell r="U157">
            <v>-1219.575750861032</v>
          </cell>
          <cell r="V157">
            <v>338.14974371925592</v>
          </cell>
          <cell r="W157">
            <v>-5291.9043917843628</v>
          </cell>
          <cell r="X157">
            <v>408.5063464188284</v>
          </cell>
          <cell r="Y157">
            <v>751.37391377164022</v>
          </cell>
          <cell r="Z157">
            <v>-719.28904468697124</v>
          </cell>
          <cell r="AA157">
            <v>525.56279135883062</v>
          </cell>
        </row>
        <row r="158">
          <cell r="B158" t="str">
            <v>Somatoria com Projeto Original</v>
          </cell>
          <cell r="F158">
            <v>2534.9393079881461</v>
          </cell>
          <cell r="G158">
            <v>0.20466830363045768</v>
          </cell>
          <cell r="H158">
            <v>-56733.51762981568</v>
          </cell>
          <cell r="I158">
            <v>-21845.84077749242</v>
          </cell>
          <cell r="J158">
            <v>-5711.5484506428493</v>
          </cell>
          <cell r="K158">
            <v>-12699.279436467306</v>
          </cell>
          <cell r="L158">
            <v>20249.470520382569</v>
          </cell>
          <cell r="M158">
            <v>14425.582273521619</v>
          </cell>
          <cell r="N158">
            <v>39762.288916454912</v>
          </cell>
          <cell r="O158">
            <v>40142.765502955939</v>
          </cell>
          <cell r="P158">
            <v>34539.92284822146</v>
          </cell>
          <cell r="Q158">
            <v>31668.707170664009</v>
          </cell>
          <cell r="R158">
            <v>24970.898017603908</v>
          </cell>
          <cell r="S158">
            <v>39162.857364863041</v>
          </cell>
          <cell r="T158">
            <v>42040.157291375486</v>
          </cell>
          <cell r="U158">
            <v>52597.082644138958</v>
          </cell>
          <cell r="V158">
            <v>51816.603338719251</v>
          </cell>
          <cell r="W158">
            <v>44164.571003215635</v>
          </cell>
          <cell r="X158">
            <v>64088.114941418833</v>
          </cell>
          <cell r="Y158">
            <v>33617.34590877164</v>
          </cell>
          <cell r="Z158">
            <v>37912.843610313023</v>
          </cell>
          <cell r="AA158">
            <v>86174.87138635882</v>
          </cell>
        </row>
        <row r="159">
          <cell r="B159" t="str">
            <v>Investimentos 4ª Adequação</v>
          </cell>
        </row>
        <row r="160">
          <cell r="B160" t="str">
            <v>Fluxo de Caixa do Fator</v>
          </cell>
          <cell r="H160">
            <v>1.1295616339727257</v>
          </cell>
          <cell r="I160">
            <v>-1.9545219018331044</v>
          </cell>
          <cell r="J160">
            <v>20691.770411615638</v>
          </cell>
          <cell r="K160">
            <v>14525.365556762084</v>
          </cell>
          <cell r="L160">
            <v>-19050.65590251287</v>
          </cell>
          <cell r="M160">
            <v>-8622.7840346638277</v>
          </cell>
          <cell r="N160">
            <v>-2459.7934999411686</v>
          </cell>
          <cell r="O160">
            <v>-1787.977971510318</v>
          </cell>
          <cell r="P160">
            <v>511.30401762113411</v>
          </cell>
          <cell r="Q160">
            <v>-451.6348761338362</v>
          </cell>
          <cell r="R160">
            <v>5.0939702408999068</v>
          </cell>
          <cell r="S160">
            <v>-816.17558391233399</v>
          </cell>
          <cell r="T160">
            <v>83.817987391072549</v>
          </cell>
          <cell r="U160">
            <v>2724.6613113648714</v>
          </cell>
          <cell r="V160">
            <v>-1355.3095764007589</v>
          </cell>
          <cell r="W160">
            <v>5643.4925524462042</v>
          </cell>
          <cell r="X160">
            <v>-3515.793648524972</v>
          </cell>
          <cell r="Y160">
            <v>-738.37559369576365</v>
          </cell>
          <cell r="Z160">
            <v>1066.1820630038674</v>
          </cell>
          <cell r="AA160">
            <v>724.68359937481569</v>
          </cell>
        </row>
        <row r="161">
          <cell r="B161" t="str">
            <v>Somatoria com Projeto Original</v>
          </cell>
          <cell r="F161">
            <v>7571.9873692779101</v>
          </cell>
          <cell r="G161">
            <v>0.21475883906700452</v>
          </cell>
          <cell r="H161">
            <v>-56736.051235151026</v>
          </cell>
          <cell r="I161">
            <v>-26384.963856901835</v>
          </cell>
          <cell r="J161">
            <v>4756.7189766156407</v>
          </cell>
          <cell r="K161">
            <v>8023.3026217620845</v>
          </cell>
          <cell r="L161">
            <v>739.81399248712842</v>
          </cell>
          <cell r="M161">
            <v>14985.347860336178</v>
          </cell>
          <cell r="N161">
            <v>38304.339995058835</v>
          </cell>
          <cell r="O161">
            <v>37830.437123489683</v>
          </cell>
          <cell r="P161">
            <v>36333.246712621141</v>
          </cell>
          <cell r="Q161">
            <v>31888.913918866165</v>
          </cell>
          <cell r="R161">
            <v>24929.266865240901</v>
          </cell>
          <cell r="S161">
            <v>38329.191611087663</v>
          </cell>
          <cell r="T161">
            <v>40267.461282391065</v>
          </cell>
          <cell r="U161">
            <v>56541.319706364862</v>
          </cell>
          <cell r="V161">
            <v>50123.144018599232</v>
          </cell>
          <cell r="W161">
            <v>55099.967947446203</v>
          </cell>
          <cell r="X161">
            <v>60163.814946475031</v>
          </cell>
          <cell r="Y161">
            <v>32127.596401304236</v>
          </cell>
          <cell r="Z161">
            <v>39698.314718003865</v>
          </cell>
          <cell r="AA161">
            <v>86373.992194374805</v>
          </cell>
        </row>
        <row r="162">
          <cell r="B162" t="str">
            <v>Investimentos 5ª Adequação</v>
          </cell>
        </row>
        <row r="163">
          <cell r="B163" t="str">
            <v>Fluxo de Caixa do Fator</v>
          </cell>
          <cell r="H163">
            <v>-1.8170377464915646E-2</v>
          </cell>
          <cell r="I163">
            <v>3.9512942405053766E-4</v>
          </cell>
          <cell r="J163">
            <v>-5.5954167090559146</v>
          </cell>
          <cell r="K163">
            <v>780.57781683375231</v>
          </cell>
          <cell r="L163">
            <v>8416.5805570837001</v>
          </cell>
          <cell r="M163">
            <v>-3118.447629493161</v>
          </cell>
          <cell r="N163">
            <v>-4753.4577080174085</v>
          </cell>
          <cell r="O163">
            <v>-1545.8451358764555</v>
          </cell>
          <cell r="P163">
            <v>-767.18350133809668</v>
          </cell>
          <cell r="Q163">
            <v>-1528.1908047785762</v>
          </cell>
          <cell r="R163">
            <v>-235.72479456932888</v>
          </cell>
          <cell r="S163">
            <v>-461.36239897576189</v>
          </cell>
          <cell r="T163">
            <v>83.380142208816068</v>
          </cell>
          <cell r="U163">
            <v>441.52052443218918</v>
          </cell>
          <cell r="V163">
            <v>607.94586792451935</v>
          </cell>
          <cell r="W163">
            <v>820.05040193341245</v>
          </cell>
          <cell r="X163">
            <v>51.496213227061858</v>
          </cell>
          <cell r="Y163">
            <v>1168.9614538340588</v>
          </cell>
          <cell r="Z163">
            <v>122.3892989695149</v>
          </cell>
          <cell r="AA163">
            <v>-77.02097042976618</v>
          </cell>
        </row>
        <row r="164">
          <cell r="B164" t="str">
            <v>Somatoria com Projeto Original</v>
          </cell>
          <cell r="F164">
            <v>719.94591002820539</v>
          </cell>
          <cell r="G164">
            <v>0.20116248786645211</v>
          </cell>
          <cell r="H164">
            <v>-56737.198967162461</v>
          </cell>
          <cell r="I164">
            <v>-26383.008939870579</v>
          </cell>
          <cell r="J164">
            <v>-15940.646851709054</v>
          </cell>
          <cell r="K164">
            <v>-5721.485118166248</v>
          </cell>
          <cell r="L164">
            <v>28207.050452083698</v>
          </cell>
          <cell r="M164">
            <v>20489.684265506847</v>
          </cell>
          <cell r="N164">
            <v>36010.675786982596</v>
          </cell>
          <cell r="O164">
            <v>38072.569959123546</v>
          </cell>
          <cell r="P164">
            <v>35054.759193661906</v>
          </cell>
          <cell r="Q164">
            <v>30812.357990221426</v>
          </cell>
          <cell r="R164">
            <v>24688.448100430673</v>
          </cell>
          <cell r="S164">
            <v>38684.004796024237</v>
          </cell>
          <cell r="T164">
            <v>40267.023437208809</v>
          </cell>
          <cell r="U164">
            <v>54258.178919432183</v>
          </cell>
          <cell r="V164">
            <v>52086.399462924514</v>
          </cell>
          <cell r="W164">
            <v>50276.525796933412</v>
          </cell>
          <cell r="X164">
            <v>63731.104808227064</v>
          </cell>
          <cell r="Y164">
            <v>34034.933448834061</v>
          </cell>
          <cell r="Z164">
            <v>38754.52195396951</v>
          </cell>
          <cell r="AA164">
            <v>85572.287624570235</v>
          </cell>
        </row>
        <row r="165">
          <cell r="B165" t="str">
            <v>Onus Variável - Rec. Ass. de 28% para 25% e Rec. NOp. de 28% para 3%</v>
          </cell>
        </row>
        <row r="166">
          <cell r="B166" t="str">
            <v>Fluxo de Caixa do Fator</v>
          </cell>
          <cell r="H166">
            <v>0.84419999999999384</v>
          </cell>
          <cell r="I166">
            <v>1.2807719999999381</v>
          </cell>
          <cell r="J166">
            <v>1.2955334399998399</v>
          </cell>
          <cell r="K166">
            <v>1.3105901088002518</v>
          </cell>
          <cell r="L166">
            <v>1.3259479109762151</v>
          </cell>
          <cell r="M166">
            <v>1.3416128691954965</v>
          </cell>
          <cell r="N166">
            <v>1.3575911265795595</v>
          </cell>
          <cell r="O166">
            <v>1.3738889491111514</v>
          </cell>
          <cell r="P166">
            <v>1.3905127280930765</v>
          </cell>
          <cell r="Q166">
            <v>1.4074689826551094</v>
          </cell>
          <cell r="R166">
            <v>1.4247643623084376</v>
          </cell>
          <cell r="S166">
            <v>1.4424056495543391</v>
          </cell>
          <cell r="T166">
            <v>1.4603997625455669</v>
          </cell>
          <cell r="U166">
            <v>1.4787537577964849</v>
          </cell>
          <cell r="V166">
            <v>1.4974748329523118</v>
          </cell>
          <cell r="W166">
            <v>1.5165703296113771</v>
          </cell>
          <cell r="X166">
            <v>1.5360477362037455</v>
          </cell>
          <cell r="Y166">
            <v>1.5559146909274251</v>
          </cell>
          <cell r="Z166">
            <v>1.5761789847461205</v>
          </cell>
          <cell r="AA166">
            <v>1.5968485644412205</v>
          </cell>
        </row>
        <row r="167">
          <cell r="B167" t="str">
            <v>Somatoria com Projeto Original</v>
          </cell>
          <cell r="F167">
            <v>6.1600265927987445</v>
          </cell>
          <cell r="G167">
            <v>0.19985223380243691</v>
          </cell>
          <cell r="H167">
            <v>-56736.336596784997</v>
          </cell>
          <cell r="I167">
            <v>-26381.728563000004</v>
          </cell>
          <cell r="J167">
            <v>-15933.755901559998</v>
          </cell>
          <cell r="K167">
            <v>-6500.7523448911998</v>
          </cell>
          <cell r="L167">
            <v>19791.795842910975</v>
          </cell>
          <cell r="M167">
            <v>23609.473507869203</v>
          </cell>
          <cell r="N167">
            <v>40765.491086126582</v>
          </cell>
          <cell r="O167">
            <v>39619.788983949118</v>
          </cell>
          <cell r="P167">
            <v>35823.333207728101</v>
          </cell>
          <cell r="Q167">
            <v>32341.956263982658</v>
          </cell>
          <cell r="R167">
            <v>24925.597659362309</v>
          </cell>
          <cell r="S167">
            <v>39146.809600649554</v>
          </cell>
          <cell r="T167">
            <v>40185.10369476254</v>
          </cell>
          <cell r="U167">
            <v>53818.137148757785</v>
          </cell>
          <cell r="V167">
            <v>51479.951069832947</v>
          </cell>
          <cell r="W167">
            <v>49457.991965329609</v>
          </cell>
          <cell r="X167">
            <v>63681.14464273621</v>
          </cell>
          <cell r="Y167">
            <v>32867.527909690929</v>
          </cell>
          <cell r="Z167">
            <v>38633.70883398474</v>
          </cell>
          <cell r="AA167">
            <v>85650.905443564436</v>
          </cell>
        </row>
        <row r="168">
          <cell r="B168" t="str">
            <v>Parcelamento de Reajuste Tarifário - Julho/2003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-1633.1564023243907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</row>
        <row r="170">
          <cell r="B170" t="str">
            <v>Somatoria com Projeto Original</v>
          </cell>
          <cell r="F170">
            <v>-788.01214227861135</v>
          </cell>
          <cell r="G170">
            <v>0.198416252759259</v>
          </cell>
          <cell r="H170">
            <v>-56737.180796784996</v>
          </cell>
          <cell r="I170">
            <v>-26383.009335000002</v>
          </cell>
          <cell r="J170">
            <v>-15935.051434999998</v>
          </cell>
          <cell r="K170">
            <v>-8135.2193373243908</v>
          </cell>
          <cell r="L170">
            <v>19790.469894999998</v>
          </cell>
          <cell r="M170">
            <v>23608.131895000006</v>
          </cell>
          <cell r="N170">
            <v>40764.133495000002</v>
          </cell>
          <cell r="O170">
            <v>39618.415095000004</v>
          </cell>
          <cell r="P170">
            <v>35821.942695000005</v>
          </cell>
          <cell r="Q170">
            <v>32340.548795000002</v>
          </cell>
          <cell r="R170">
            <v>24924.172895</v>
          </cell>
          <cell r="S170">
            <v>39145.367194999999</v>
          </cell>
          <cell r="T170">
            <v>40183.643294999994</v>
          </cell>
          <cell r="U170">
            <v>53816.658394999991</v>
          </cell>
          <cell r="V170">
            <v>51478.453594999992</v>
          </cell>
          <cell r="W170">
            <v>49456.475395000001</v>
          </cell>
          <cell r="X170">
            <v>63679.608595000005</v>
          </cell>
          <cell r="Y170">
            <v>32865.971995</v>
          </cell>
          <cell r="Z170">
            <v>38632.132654999994</v>
          </cell>
          <cell r="AA170">
            <v>85649.308594999995</v>
          </cell>
        </row>
        <row r="171">
          <cell r="B171" t="str">
            <v>Majoração da COFINS</v>
          </cell>
        </row>
        <row r="172">
          <cell r="B172" t="str">
            <v>Fluxo de Caixa do Fator</v>
          </cell>
          <cell r="H172">
            <v>-290.60287078427211</v>
          </cell>
          <cell r="I172">
            <v>-496.25797506822101</v>
          </cell>
          <cell r="J172">
            <v>-564.49381129760593</v>
          </cell>
          <cell r="K172">
            <v>-710.52456815727203</v>
          </cell>
          <cell r="L172">
            <v>-1166.5608941515866</v>
          </cell>
          <cell r="M172">
            <v>-646.36469021456105</v>
          </cell>
          <cell r="N172">
            <v>-667.68403078835013</v>
          </cell>
          <cell r="O172">
            <v>-689.70312607853577</v>
          </cell>
          <cell r="P172">
            <v>-710.77072712650204</v>
          </cell>
          <cell r="Q172">
            <v>-732.48581005559413</v>
          </cell>
          <cell r="R172">
            <v>-754.86838480991548</v>
          </cell>
          <cell r="S172">
            <v>-777.93908299897907</v>
          </cell>
          <cell r="T172">
            <v>-801.71917730974405</v>
          </cell>
          <cell r="U172">
            <v>-822.22444360157738</v>
          </cell>
          <cell r="V172">
            <v>-843.25863316146501</v>
          </cell>
          <cell r="W172">
            <v>-864.83549496909825</v>
          </cell>
          <cell r="X172">
            <v>-907.12868342156628</v>
          </cell>
          <cell r="Y172">
            <v>-930.3973724160835</v>
          </cell>
          <cell r="Z172">
            <v>-954.26811090089791</v>
          </cell>
          <cell r="AA172">
            <v>-978.75660026056175</v>
          </cell>
        </row>
        <row r="173">
          <cell r="B173" t="str">
            <v>Somatoria com Projeto Original</v>
          </cell>
          <cell r="F173">
            <v>-3107.3999154740454</v>
          </cell>
          <cell r="G173">
            <v>0.19422295541213425</v>
          </cell>
          <cell r="H173">
            <v>-57027.783667569267</v>
          </cell>
          <cell r="I173">
            <v>-26879.267310068222</v>
          </cell>
          <cell r="J173">
            <v>-16499.545246297603</v>
          </cell>
          <cell r="K173">
            <v>-7212.5875031572723</v>
          </cell>
          <cell r="L173">
            <v>18623.909000848413</v>
          </cell>
          <cell r="M173">
            <v>22961.767204785443</v>
          </cell>
          <cell r="N173">
            <v>40096.449464211655</v>
          </cell>
          <cell r="O173">
            <v>38928.711968921467</v>
          </cell>
          <cell r="P173">
            <v>35111.171967873503</v>
          </cell>
          <cell r="Q173">
            <v>31608.062984944409</v>
          </cell>
          <cell r="R173">
            <v>24169.304510190083</v>
          </cell>
          <cell r="S173">
            <v>38367.42811200102</v>
          </cell>
          <cell r="T173">
            <v>39381.924117690251</v>
          </cell>
          <cell r="U173">
            <v>52994.433951398416</v>
          </cell>
          <cell r="V173">
            <v>50635.194961838526</v>
          </cell>
          <cell r="W173">
            <v>48591.639900030903</v>
          </cell>
          <cell r="X173">
            <v>62772.479911578441</v>
          </cell>
          <cell r="Y173">
            <v>31935.574622583918</v>
          </cell>
          <cell r="Z173">
            <v>37677.864544099095</v>
          </cell>
          <cell r="AA173">
            <v>84670.551994739435</v>
          </cell>
        </row>
        <row r="174">
          <cell r="B174" t="str">
            <v>Majoração do PIS</v>
          </cell>
        </row>
        <row r="175">
          <cell r="B175" t="str">
            <v>Fluxo de Caixa do Fator</v>
          </cell>
          <cell r="H175">
            <v>-0.46727767787951624</v>
          </cell>
          <cell r="I175">
            <v>-0.79843679968752945</v>
          </cell>
          <cell r="J175">
            <v>-78.578388646710607</v>
          </cell>
          <cell r="K175">
            <v>-296.25841408792439</v>
          </cell>
          <cell r="L175">
            <v>-103.79217761890652</v>
          </cell>
          <cell r="M175">
            <v>-1.040121288823135</v>
          </cell>
          <cell r="N175">
            <v>-1.0744432829853066</v>
          </cell>
          <cell r="O175">
            <v>-1.1098919220169432</v>
          </cell>
          <cell r="P175">
            <v>-1.1438081923643098</v>
          </cell>
          <cell r="Q175">
            <v>-1.178766925569297</v>
          </cell>
          <cell r="R175">
            <v>-1.2148003401171172</v>
          </cell>
          <cell r="S175">
            <v>-1.2519416554911129</v>
          </cell>
          <cell r="T175">
            <v>-1.2902251234301048</v>
          </cell>
          <cell r="U175">
            <v>-1.3232349345500041</v>
          </cell>
          <cell r="V175">
            <v>-1.3570962747067052</v>
          </cell>
          <cell r="W175">
            <v>-1.3918312799676449</v>
          </cell>
          <cell r="X175">
            <v>-1.4599256298641785</v>
          </cell>
          <cell r="Y175">
            <v>-1.4973845736922715</v>
          </cell>
          <cell r="Z175">
            <v>-1.5358127856178021</v>
          </cell>
          <cell r="AA175">
            <v>-1.5752355453449729</v>
          </cell>
        </row>
        <row r="176">
          <cell r="B176" t="str">
            <v>Somatoria com Projeto Original</v>
          </cell>
          <cell r="F176">
            <v>-233.34594811212102</v>
          </cell>
          <cell r="G176">
            <v>0.19941797213545673</v>
          </cell>
          <cell r="H176">
            <v>-56737.648074462879</v>
          </cell>
          <cell r="I176">
            <v>-26383.807771799689</v>
          </cell>
          <cell r="J176">
            <v>-16013.629823646708</v>
          </cell>
          <cell r="K176">
            <v>-6798.3213490879243</v>
          </cell>
          <cell r="L176">
            <v>19686.677717381091</v>
          </cell>
          <cell r="M176">
            <v>23607.091773711181</v>
          </cell>
          <cell r="N176">
            <v>40763.059051717013</v>
          </cell>
          <cell r="O176">
            <v>39617.305203077987</v>
          </cell>
          <cell r="P176">
            <v>35820.798886807643</v>
          </cell>
          <cell r="Q176">
            <v>32339.370028074434</v>
          </cell>
          <cell r="R176">
            <v>24922.958094659883</v>
          </cell>
          <cell r="S176">
            <v>39144.115253344506</v>
          </cell>
          <cell r="T176">
            <v>40182.353069876561</v>
          </cell>
          <cell r="U176">
            <v>53815.335160065442</v>
          </cell>
          <cell r="V176">
            <v>51477.096498725288</v>
          </cell>
          <cell r="W176">
            <v>49455.083563720036</v>
          </cell>
          <cell r="X176">
            <v>63678.148669370144</v>
          </cell>
          <cell r="Y176">
            <v>32864.47461042631</v>
          </cell>
          <cell r="Z176">
            <v>38630.596842214378</v>
          </cell>
          <cell r="AA176">
            <v>85647.733359454651</v>
          </cell>
        </row>
        <row r="177">
          <cell r="B177" t="str">
            <v>Alteração do ISS-QN</v>
          </cell>
        </row>
        <row r="178">
          <cell r="B178" t="str">
            <v>Fluxo de Caixa do Fator</v>
          </cell>
          <cell r="H178">
            <v>0</v>
          </cell>
          <cell r="I178">
            <v>0</v>
          </cell>
          <cell r="J178">
            <v>-732.49800115223093</v>
          </cell>
          <cell r="K178">
            <v>-2300.5385713058117</v>
          </cell>
          <cell r="L178">
            <v>-3053.4785970849007</v>
          </cell>
          <cell r="M178">
            <v>-3202.6092178273993</v>
          </cell>
          <cell r="N178">
            <v>-3308.2419841400879</v>
          </cell>
          <cell r="O178">
            <v>-3417.341882659422</v>
          </cell>
          <cell r="P178">
            <v>-3521.7273438729735</v>
          </cell>
          <cell r="Q178">
            <v>-3629.3209372355386</v>
          </cell>
          <cell r="R178">
            <v>-3740.2218076309737</v>
          </cell>
          <cell r="S178">
            <v>-3854.5321801579557</v>
          </cell>
          <cell r="T178">
            <v>-3972.3574563123416</v>
          </cell>
          <cell r="U178">
            <v>-4073.9566959041563</v>
          </cell>
          <cell r="V178">
            <v>-4178.1766366396996</v>
          </cell>
          <cell r="W178">
            <v>-4285.0854017318543</v>
          </cell>
          <cell r="X178">
            <v>-4494.6389406809203</v>
          </cell>
          <cell r="Y178">
            <v>-4609.9303409738823</v>
          </cell>
          <cell r="Z178">
            <v>-4728.2047668753712</v>
          </cell>
          <cell r="AA178">
            <v>-4849.5400153355431</v>
          </cell>
        </row>
        <row r="179">
          <cell r="B179" t="str">
            <v>Somatoria com Projeto Original</v>
          </cell>
          <cell r="F179">
            <v>-9617.1810003707033</v>
          </cell>
          <cell r="G179">
            <v>0.18204183549090305</v>
          </cell>
          <cell r="H179">
            <v>-56737.180796784996</v>
          </cell>
          <cell r="I179">
            <v>-26383.009335000002</v>
          </cell>
          <cell r="J179">
            <v>-16667.549436152229</v>
          </cell>
          <cell r="K179">
            <v>-8802.6015063058112</v>
          </cell>
          <cell r="L179">
            <v>16736.991297915098</v>
          </cell>
          <cell r="M179">
            <v>20405.522677172608</v>
          </cell>
          <cell r="N179">
            <v>37455.891510859918</v>
          </cell>
          <cell r="O179">
            <v>36201.073212340583</v>
          </cell>
          <cell r="P179">
            <v>32300.21535112703</v>
          </cell>
          <cell r="Q179">
            <v>28711.227857764465</v>
          </cell>
          <cell r="R179">
            <v>21183.951087369027</v>
          </cell>
          <cell r="S179">
            <v>35290.835014842043</v>
          </cell>
          <cell r="T179">
            <v>36211.285838687654</v>
          </cell>
          <cell r="U179">
            <v>49742.701699095836</v>
          </cell>
          <cell r="V179">
            <v>47300.276958360293</v>
          </cell>
          <cell r="W179">
            <v>45171.389993268145</v>
          </cell>
          <cell r="X179">
            <v>59184.969654319088</v>
          </cell>
          <cell r="Y179">
            <v>28256.041654026118</v>
          </cell>
          <cell r="Z179">
            <v>33903.927888124621</v>
          </cell>
          <cell r="AA179">
            <v>80799.768579664451</v>
          </cell>
        </row>
        <row r="180">
          <cell r="B180" t="str">
            <v>6ª Adequação - Investimentos</v>
          </cell>
        </row>
        <row r="181">
          <cell r="B181" t="str">
            <v>Fluxo de Caixa do Fator</v>
          </cell>
          <cell r="H181" t="e">
            <v>#REF!</v>
          </cell>
          <cell r="I181" t="e">
            <v>#REF!</v>
          </cell>
          <cell r="J181" t="e">
            <v>#REF!</v>
          </cell>
          <cell r="K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 t="e">
            <v>#REF!</v>
          </cell>
          <cell r="Q181" t="e">
            <v>#REF!</v>
          </cell>
          <cell r="R181" t="e">
            <v>#REF!</v>
          </cell>
          <cell r="S181" t="e">
            <v>#REF!</v>
          </cell>
          <cell r="T181" t="e">
            <v>#REF!</v>
          </cell>
          <cell r="U181" t="e">
            <v>#REF!</v>
          </cell>
          <cell r="V181" t="e">
            <v>#REF!</v>
          </cell>
          <cell r="W181" t="e">
            <v>#REF!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</row>
        <row r="182">
          <cell r="B182" t="str">
            <v>Somatoria com Projeto Original</v>
          </cell>
          <cell r="F182" t="e">
            <v>#REF!</v>
          </cell>
          <cell r="G182" t="e">
            <v>#VALUE!</v>
          </cell>
          <cell r="H182" t="e">
            <v>#REF!</v>
          </cell>
          <cell r="I182" t="e">
            <v>#REF!</v>
          </cell>
          <cell r="J182" t="e">
            <v>#REF!</v>
          </cell>
          <cell r="K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 t="e">
            <v>#REF!</v>
          </cell>
          <cell r="Q182" t="e">
            <v>#REF!</v>
          </cell>
          <cell r="R182" t="e">
            <v>#REF!</v>
          </cell>
          <cell r="S182" t="e">
            <v>#REF!</v>
          </cell>
          <cell r="T182" t="e">
            <v>#REF!</v>
          </cell>
          <cell r="U182" t="e">
            <v>#REF!</v>
          </cell>
          <cell r="V182" t="e">
            <v>#REF!</v>
          </cell>
          <cell r="W182" t="e">
            <v>#REF!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 t="e">
            <v>#REF!</v>
          </cell>
          <cell r="I184" t="e">
            <v>#REF!</v>
          </cell>
          <cell r="J184" t="e">
            <v>#REF!</v>
          </cell>
          <cell r="K184" t="e">
            <v>#REF!</v>
          </cell>
          <cell r="L184" t="e">
            <v>#REF!</v>
          </cell>
          <cell r="M184" t="e">
            <v>#REF!</v>
          </cell>
          <cell r="N184" t="e">
            <v>#REF!</v>
          </cell>
          <cell r="O184" t="e">
            <v>#REF!</v>
          </cell>
          <cell r="P184" t="e">
            <v>#REF!</v>
          </cell>
          <cell r="Q184" t="e">
            <v>#REF!</v>
          </cell>
          <cell r="R184" t="e">
            <v>#REF!</v>
          </cell>
          <cell r="S184" t="e">
            <v>#REF!</v>
          </cell>
          <cell r="T184" t="e">
            <v>#REF!</v>
          </cell>
          <cell r="U184" t="e">
            <v>#REF!</v>
          </cell>
          <cell r="V184" t="e">
            <v>#REF!</v>
          </cell>
          <cell r="W184" t="e">
            <v>#REF!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</row>
        <row r="185">
          <cell r="B185" t="str">
            <v>Somatoria com Projeto Original</v>
          </cell>
          <cell r="F185" t="e">
            <v>#REF!</v>
          </cell>
          <cell r="G185" t="e">
            <v>#VALUE!</v>
          </cell>
          <cell r="H185" t="e">
            <v>#REF!</v>
          </cell>
          <cell r="I185" t="e">
            <v>#REF!</v>
          </cell>
          <cell r="J185" t="e">
            <v>#REF!</v>
          </cell>
          <cell r="K185" t="e">
            <v>#REF!</v>
          </cell>
          <cell r="L185" t="e">
            <v>#REF!</v>
          </cell>
          <cell r="M185" t="e">
            <v>#REF!</v>
          </cell>
          <cell r="N185" t="e">
            <v>#REF!</v>
          </cell>
          <cell r="O185" t="e">
            <v>#REF!</v>
          </cell>
          <cell r="P185" t="e">
            <v>#REF!</v>
          </cell>
          <cell r="Q185" t="e">
            <v>#REF!</v>
          </cell>
          <cell r="R185" t="e">
            <v>#REF!</v>
          </cell>
          <cell r="S185" t="e">
            <v>#REF!</v>
          </cell>
          <cell r="T185" t="e">
            <v>#REF!</v>
          </cell>
          <cell r="U185" t="e">
            <v>#REF!</v>
          </cell>
          <cell r="V185" t="e">
            <v>#REF!</v>
          </cell>
          <cell r="W185" t="e">
            <v>#REF!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42981.778669067578</v>
          </cell>
          <cell r="H191">
            <v>73399.52395411444</v>
          </cell>
          <cell r="I191">
            <v>83491.101692401731</v>
          </cell>
          <cell r="J191">
            <v>85602.952888216227</v>
          </cell>
          <cell r="K191">
            <v>91147.689353637514</v>
          </cell>
          <cell r="L191">
            <v>95600.588257570809</v>
          </cell>
          <cell r="M191">
            <v>98754.025085785805</v>
          </cell>
          <cell r="N191">
            <v>102009.88111222906</v>
          </cell>
          <cell r="O191">
            <v>105126.06313080249</v>
          </cell>
          <cell r="P191">
            <v>108337.95740026173</v>
          </cell>
          <cell r="Q191">
            <v>111648.57383336568</v>
          </cell>
          <cell r="R191">
            <v>115059.96269211765</v>
          </cell>
          <cell r="S191">
            <v>118578.22313519091</v>
          </cell>
          <cell r="T191">
            <v>121611.11437588021</v>
          </cell>
          <cell r="U191">
            <v>124722.24349079856</v>
          </cell>
          <cell r="V191">
            <v>127912.53676901769</v>
          </cell>
          <cell r="W191">
            <v>134167.97047858228</v>
          </cell>
          <cell r="X191">
            <v>137609.49138534666</v>
          </cell>
          <cell r="Y191">
            <v>141141.48041817182</v>
          </cell>
          <cell r="Z191">
            <v>144762.0020076026</v>
          </cell>
          <cell r="AA191">
            <v>2163665.1601301613</v>
          </cell>
        </row>
        <row r="192">
          <cell r="B192" t="str">
            <v>1.1 - Operacionais    (1.1.1 + 1.1.2)</v>
          </cell>
          <cell r="G192">
            <v>42981.778669067578</v>
          </cell>
          <cell r="H192">
            <v>73399.52395411444</v>
          </cell>
          <cell r="I192">
            <v>83491.101692401731</v>
          </cell>
          <cell r="J192">
            <v>85602.952888216227</v>
          </cell>
          <cell r="K192">
            <v>91147.689353637514</v>
          </cell>
          <cell r="L192">
            <v>95600.588257570809</v>
          </cell>
          <cell r="M192">
            <v>98754.025085785805</v>
          </cell>
          <cell r="N192">
            <v>102009.88111222906</v>
          </cell>
          <cell r="O192">
            <v>105126.06313080249</v>
          </cell>
          <cell r="P192">
            <v>108337.95740026173</v>
          </cell>
          <cell r="Q192">
            <v>111648.57383336568</v>
          </cell>
          <cell r="R192">
            <v>115059.96269211765</v>
          </cell>
          <cell r="S192">
            <v>118578.22313519091</v>
          </cell>
          <cell r="T192">
            <v>121611.11437588021</v>
          </cell>
          <cell r="U192">
            <v>124722.24349079856</v>
          </cell>
          <cell r="V192">
            <v>127912.53676901769</v>
          </cell>
          <cell r="W192">
            <v>134167.97047858228</v>
          </cell>
          <cell r="X192">
            <v>137609.49138534666</v>
          </cell>
          <cell r="Y192">
            <v>141141.48041817182</v>
          </cell>
          <cell r="Z192">
            <v>144762.0020076026</v>
          </cell>
          <cell r="AA192">
            <v>2163665.1601301613</v>
          </cell>
        </row>
        <row r="193">
          <cell r="B193" t="str">
            <v>1.1.1 - Receitas de  Pedágios    (Transp. Qd.2.1.1.2)</v>
          </cell>
          <cell r="G193">
            <v>42918.728907355711</v>
          </cell>
          <cell r="H193">
            <v>73335.170396858215</v>
          </cell>
          <cell r="I193">
            <v>83426.752991392408</v>
          </cell>
          <cell r="J193">
            <v>85537.598368012274</v>
          </cell>
          <cell r="K193">
            <v>91082.636147123616</v>
          </cell>
          <cell r="L193">
            <v>95533.540290929421</v>
          </cell>
          <cell r="M193">
            <v>98685.974208082524</v>
          </cell>
          <cell r="N193">
            <v>101941.83161754541</v>
          </cell>
          <cell r="O193">
            <v>105057.01460156949</v>
          </cell>
          <cell r="P193">
            <v>108267.90676077316</v>
          </cell>
          <cell r="Q193">
            <v>111577.52540238072</v>
          </cell>
          <cell r="R193">
            <v>114988.91461844981</v>
          </cell>
          <cell r="S193">
            <v>118505.17050140261</v>
          </cell>
          <cell r="T193">
            <v>121537.06426355509</v>
          </cell>
          <cell r="U193">
            <v>124647.19282163159</v>
          </cell>
          <cell r="V193">
            <v>127837.48928332981</v>
          </cell>
          <cell r="W193">
            <v>134091.92357437478</v>
          </cell>
          <cell r="X193">
            <v>137532.44142815459</v>
          </cell>
          <cell r="Y193">
            <v>141062.02947148957</v>
          </cell>
          <cell r="Z193">
            <v>144682.95370968524</v>
          </cell>
          <cell r="AA193">
            <v>2162249.8593640961</v>
          </cell>
        </row>
        <row r="194">
          <cell r="B194" t="str">
            <v>1.1.2 - Outras Receitas Operacionais    (calculado 2.1.2.)</v>
          </cell>
          <cell r="G194">
            <v>63.049761711866722</v>
          </cell>
          <cell r="H194">
            <v>64.353557256218977</v>
          </cell>
          <cell r="I194">
            <v>64.34870100931677</v>
          </cell>
          <cell r="J194">
            <v>65.3545202039533</v>
          </cell>
          <cell r="K194">
            <v>65.053206513898246</v>
          </cell>
          <cell r="L194">
            <v>67.047966641394993</v>
          </cell>
          <cell r="M194">
            <v>68.050877703281188</v>
          </cell>
          <cell r="N194">
            <v>68.049494683656008</v>
          </cell>
          <cell r="O194">
            <v>69.048529232991157</v>
          </cell>
          <cell r="P194">
            <v>70.050639488573665</v>
          </cell>
          <cell r="Q194">
            <v>71.048430984952105</v>
          </cell>
          <cell r="R194">
            <v>71.04807366784533</v>
          </cell>
          <cell r="S194">
            <v>73.052633788308</v>
          </cell>
          <cell r="T194">
            <v>74.050112325112437</v>
          </cell>
          <cell r="U194">
            <v>75.05066916697686</v>
          </cell>
          <cell r="V194">
            <v>75.047485687884489</v>
          </cell>
          <cell r="W194">
            <v>76.046904207509684</v>
          </cell>
          <cell r="X194">
            <v>77.049957192066216</v>
          </cell>
          <cell r="Y194">
            <v>79.450946682244435</v>
          </cell>
          <cell r="Z194">
            <v>79.048297917362731</v>
          </cell>
          <cell r="AA194">
            <v>1415.3007660654132</v>
          </cell>
        </row>
        <row r="195">
          <cell r="B195" t="str">
            <v>2 -  DEDUÇÕES DA RECEITA    (2.1)</v>
          </cell>
          <cell r="G195">
            <v>1719.4501921364872</v>
          </cell>
          <cell r="H195">
            <v>2686.962626377926</v>
          </cell>
          <cell r="I195">
            <v>4265.6040472315526</v>
          </cell>
          <cell r="J195">
            <v>7204.7790777332639</v>
          </cell>
          <cell r="K195">
            <v>8868.8938706406389</v>
          </cell>
          <cell r="L195">
            <v>8279.7051848417213</v>
          </cell>
          <cell r="M195">
            <v>8552.8032441933592</v>
          </cell>
          <cell r="N195">
            <v>8834.8363280710473</v>
          </cell>
          <cell r="O195">
            <v>9104.7091493719981</v>
          </cell>
          <cell r="P195">
            <v>9382.8745490423116</v>
          </cell>
          <cell r="Q195">
            <v>9669.5901808841991</v>
          </cell>
          <cell r="R195">
            <v>9965.0937946432459</v>
          </cell>
          <cell r="S195">
            <v>10269.73613509079</v>
          </cell>
          <cell r="T195">
            <v>10532.402552513489</v>
          </cell>
          <cell r="U195">
            <v>10801.844476499999</v>
          </cell>
          <cell r="V195">
            <v>11078.208684051984</v>
          </cell>
          <cell r="W195">
            <v>11619.969948626238</v>
          </cell>
          <cell r="X195">
            <v>11918.032264941026</v>
          </cell>
          <cell r="Y195">
            <v>12223.844291621683</v>
          </cell>
          <cell r="Z195">
            <v>12537.494323561841</v>
          </cell>
          <cell r="AA195">
            <v>179516.83492207481</v>
          </cell>
        </row>
        <row r="196">
          <cell r="B196" t="str">
            <v>2.1 - Tributos sobre Faturamento    (2.1.1+ .... + 2.1.4)</v>
          </cell>
          <cell r="G196">
            <v>1719.4501921364872</v>
          </cell>
          <cell r="H196">
            <v>2686.962626377926</v>
          </cell>
          <cell r="I196">
            <v>4265.6040472315526</v>
          </cell>
          <cell r="J196">
            <v>7204.7790777332639</v>
          </cell>
          <cell r="K196">
            <v>8868.8938706406389</v>
          </cell>
          <cell r="L196">
            <v>8279.7051848417213</v>
          </cell>
          <cell r="M196">
            <v>8552.8032441933592</v>
          </cell>
          <cell r="N196">
            <v>8834.8363280710473</v>
          </cell>
          <cell r="O196">
            <v>9104.7091493719981</v>
          </cell>
          <cell r="P196">
            <v>9382.8745490423116</v>
          </cell>
          <cell r="Q196">
            <v>9669.5901808841991</v>
          </cell>
          <cell r="R196">
            <v>9965.0937946432459</v>
          </cell>
          <cell r="S196">
            <v>10269.73613509079</v>
          </cell>
          <cell r="T196">
            <v>10532.402552513489</v>
          </cell>
          <cell r="U196">
            <v>10801.844476499999</v>
          </cell>
          <cell r="V196">
            <v>11078.208684051984</v>
          </cell>
          <cell r="W196">
            <v>11619.969948626238</v>
          </cell>
          <cell r="X196">
            <v>11918.032264941026</v>
          </cell>
          <cell r="Y196">
            <v>12223.844291621683</v>
          </cell>
          <cell r="Z196">
            <v>12537.494323561841</v>
          </cell>
          <cell r="AA196">
            <v>179516.83492207481</v>
          </cell>
        </row>
        <row r="197">
          <cell r="B197" t="str">
            <v>2.1.1 - I.S.S    (transp. Qd  1.3.)</v>
          </cell>
          <cell r="G197">
            <v>0</v>
          </cell>
          <cell r="H197">
            <v>0</v>
          </cell>
          <cell r="I197">
            <v>1093.280598734673</v>
          </cell>
          <cell r="J197">
            <v>3433.6396586653905</v>
          </cell>
          <cell r="K197">
            <v>4557.4307419177621</v>
          </cell>
          <cell r="L197">
            <v>4780.0137579513421</v>
          </cell>
          <cell r="M197">
            <v>4937.6746031941611</v>
          </cell>
          <cell r="N197">
            <v>5100.5102726260029</v>
          </cell>
          <cell r="O197">
            <v>5256.309468467125</v>
          </cell>
          <cell r="P197">
            <v>5416.8969212470729</v>
          </cell>
          <cell r="Q197">
            <v>5582.4206084044381</v>
          </cell>
          <cell r="R197">
            <v>5753.0331047133668</v>
          </cell>
          <cell r="S197">
            <v>5928.8917258393158</v>
          </cell>
          <cell r="T197">
            <v>6080.532381946502</v>
          </cell>
          <cell r="U197">
            <v>6236.0845322980595</v>
          </cell>
          <cell r="V197">
            <v>6395.6498533311251</v>
          </cell>
          <cell r="W197">
            <v>6708.4163293745078</v>
          </cell>
          <cell r="X197">
            <v>6880.4930462296752</v>
          </cell>
          <cell r="Y197">
            <v>7057.0220401124943</v>
          </cell>
          <cell r="Z197">
            <v>7238.1194258739451</v>
          </cell>
          <cell r="AA197">
            <v>98436.419070926975</v>
          </cell>
        </row>
        <row r="198">
          <cell r="B198" t="str">
            <v>2.1.2 - Cofins    (transp. Qd 1.3.)</v>
          </cell>
          <cell r="G198">
            <v>1293.3712014175785</v>
          </cell>
          <cell r="H198">
            <v>2208.6740239602304</v>
          </cell>
          <cell r="I198">
            <v>2512.3501104116258</v>
          </cell>
          <cell r="J198">
            <v>2772.5434878498054</v>
          </cell>
          <cell r="K198">
            <v>3564.0894499855663</v>
          </cell>
          <cell r="L198">
            <v>2876.7351833821044</v>
          </cell>
          <cell r="M198">
            <v>2971.6238312505675</v>
          </cell>
          <cell r="N198">
            <v>3069.6052731080672</v>
          </cell>
          <cell r="O198">
            <v>3163.3730941481422</v>
          </cell>
          <cell r="P198">
            <v>3260.0215510732855</v>
          </cell>
          <cell r="Q198">
            <v>3359.6407077268891</v>
          </cell>
          <cell r="R198">
            <v>3462.3023627960529</v>
          </cell>
          <cell r="S198">
            <v>3568.1602497332869</v>
          </cell>
          <cell r="T198">
            <v>3659.4229496095109</v>
          </cell>
          <cell r="U198">
            <v>3753.039844683829</v>
          </cell>
          <cell r="V198">
            <v>3849.0499816028887</v>
          </cell>
          <cell r="W198">
            <v>4037.2828176635358</v>
          </cell>
          <cell r="X198">
            <v>4140.8426223578044</v>
          </cell>
          <cell r="Y198">
            <v>4247.1103709020899</v>
          </cell>
          <cell r="Z198">
            <v>4356.0707868096069</v>
          </cell>
          <cell r="AA198">
            <v>66125.309900472465</v>
          </cell>
        </row>
        <row r="199">
          <cell r="B199" t="str">
            <v>2.1.3 - Pis / Pasep    (transp. Qd 1.3.)</v>
          </cell>
          <cell r="G199">
            <v>280.0789907189087</v>
          </cell>
          <cell r="H199">
            <v>478.28860241769536</v>
          </cell>
          <cell r="I199">
            <v>659.973338085254</v>
          </cell>
          <cell r="J199">
            <v>998.5959312180687</v>
          </cell>
          <cell r="K199">
            <v>747.37367873731023</v>
          </cell>
          <cell r="L199">
            <v>622.95624350827461</v>
          </cell>
          <cell r="M199">
            <v>643.50480974863046</v>
          </cell>
          <cell r="N199">
            <v>664.72078233697687</v>
          </cell>
          <cell r="O199">
            <v>685.02658675673001</v>
          </cell>
          <cell r="P199">
            <v>705.95607672195399</v>
          </cell>
          <cell r="Q199">
            <v>727.52886475287255</v>
          </cell>
          <cell r="R199">
            <v>749.75832713382601</v>
          </cell>
          <cell r="S199">
            <v>772.68415951818884</v>
          </cell>
          <cell r="T199">
            <v>792.44722095747511</v>
          </cell>
          <cell r="U199">
            <v>812.72009951811106</v>
          </cell>
          <cell r="V199">
            <v>833.50884911796959</v>
          </cell>
          <cell r="W199">
            <v>874.2708015881941</v>
          </cell>
          <cell r="X199">
            <v>896.69659635354765</v>
          </cell>
          <cell r="Y199">
            <v>919.71188060709869</v>
          </cell>
          <cell r="Z199">
            <v>943.30411087828998</v>
          </cell>
          <cell r="AA199">
            <v>14809.105950675381</v>
          </cell>
        </row>
        <row r="200">
          <cell r="B200" t="str">
            <v>2.1.4 - CPMF    (transp Qd 1.3.)</v>
          </cell>
          <cell r="G200">
            <v>146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146</v>
          </cell>
        </row>
        <row r="201">
          <cell r="B201" t="str">
            <v>3 -  RECEITA LIQUIDA    (1 - 2)</v>
          </cell>
          <cell r="G201">
            <v>41262.328476931092</v>
          </cell>
          <cell r="H201">
            <v>70712.561327736519</v>
          </cell>
          <cell r="I201">
            <v>79225.49764517018</v>
          </cell>
          <cell r="J201">
            <v>78398.173810482956</v>
          </cell>
          <cell r="K201">
            <v>82278.79548299688</v>
          </cell>
          <cell r="L201">
            <v>87320.883072729092</v>
          </cell>
          <cell r="M201">
            <v>90201.221841592444</v>
          </cell>
          <cell r="N201">
            <v>93175.044784158017</v>
          </cell>
          <cell r="O201">
            <v>96021.353981430497</v>
          </cell>
          <cell r="P201">
            <v>98955.082851219413</v>
          </cell>
          <cell r="Q201">
            <v>101978.98365248147</v>
          </cell>
          <cell r="R201">
            <v>105094.8688974744</v>
          </cell>
          <cell r="S201">
            <v>108308.48700010013</v>
          </cell>
          <cell r="T201">
            <v>111078.71182336671</v>
          </cell>
          <cell r="U201">
            <v>113920.39901429856</v>
          </cell>
          <cell r="V201">
            <v>116834.3280849657</v>
          </cell>
          <cell r="W201">
            <v>122548.00052995604</v>
          </cell>
          <cell r="X201">
            <v>125691.45912040563</v>
          </cell>
          <cell r="Y201">
            <v>128917.63612655013</v>
          </cell>
          <cell r="Z201">
            <v>132224.50768404076</v>
          </cell>
          <cell r="AA201">
            <v>1984148.3252080865</v>
          </cell>
        </row>
        <row r="202">
          <cell r="B202" t="str">
            <v>4 -  DESPESAS    (4.1)</v>
          </cell>
          <cell r="G202">
            <v>30995.095830284572</v>
          </cell>
          <cell r="H202">
            <v>38361.096114805281</v>
          </cell>
          <cell r="I202">
            <v>41891.111733269376</v>
          </cell>
          <cell r="J202">
            <v>44713.647032996392</v>
          </cell>
          <cell r="K202">
            <v>46894.510760062556</v>
          </cell>
          <cell r="L202">
            <v>50036.579889552915</v>
          </cell>
          <cell r="M202">
            <v>51110.342092652958</v>
          </cell>
          <cell r="N202">
            <v>52105.505894836591</v>
          </cell>
          <cell r="O202">
            <v>53526.050833625588</v>
          </cell>
          <cell r="P202">
            <v>55192.054066667501</v>
          </cell>
          <cell r="Q202">
            <v>56587.668742651556</v>
          </cell>
          <cell r="R202">
            <v>58642.572575810358</v>
          </cell>
          <cell r="S202">
            <v>59045.871400316733</v>
          </cell>
          <cell r="T202">
            <v>60868.331231161697</v>
          </cell>
          <cell r="U202">
            <v>64186.852172162813</v>
          </cell>
          <cell r="V202">
            <v>69596.308941688039</v>
          </cell>
          <cell r="W202">
            <v>74664.804666328593</v>
          </cell>
          <cell r="X202">
            <v>90410.155538578358</v>
          </cell>
          <cell r="Y202">
            <v>109616.27563567692</v>
          </cell>
          <cell r="Z202">
            <v>157695.41525327662</v>
          </cell>
          <cell r="AA202">
            <v>1266140.2504064057</v>
          </cell>
        </row>
        <row r="203">
          <cell r="B203" t="str">
            <v>4.1 - Operacionais    (4.1.1+ .... + 4.1.10)</v>
          </cell>
          <cell r="G203">
            <v>30995.095830284572</v>
          </cell>
          <cell r="H203">
            <v>38361.096114805281</v>
          </cell>
          <cell r="I203">
            <v>41891.111733269376</v>
          </cell>
          <cell r="J203">
            <v>44713.647032996392</v>
          </cell>
          <cell r="K203">
            <v>46894.510760062556</v>
          </cell>
          <cell r="L203">
            <v>50036.579889552915</v>
          </cell>
          <cell r="M203">
            <v>51110.342092652958</v>
          </cell>
          <cell r="N203">
            <v>52105.505894836591</v>
          </cell>
          <cell r="O203">
            <v>53526.050833625588</v>
          </cell>
          <cell r="P203">
            <v>55192.054066667501</v>
          </cell>
          <cell r="Q203">
            <v>56587.668742651556</v>
          </cell>
          <cell r="R203">
            <v>58642.572575810358</v>
          </cell>
          <cell r="S203">
            <v>59045.871400316733</v>
          </cell>
          <cell r="T203">
            <v>60868.331231161697</v>
          </cell>
          <cell r="U203">
            <v>64186.852172162813</v>
          </cell>
          <cell r="V203">
            <v>69596.308941688039</v>
          </cell>
          <cell r="W203">
            <v>74664.804666328593</v>
          </cell>
          <cell r="X203">
            <v>90410.155538578358</v>
          </cell>
          <cell r="Y203">
            <v>109616.27563567692</v>
          </cell>
          <cell r="Z203">
            <v>157695.41525327662</v>
          </cell>
          <cell r="AA203">
            <v>1266140.2504064057</v>
          </cell>
        </row>
        <row r="204">
          <cell r="B204" t="str">
            <v>4.1.1  -  Pessoal e Administradores    (Transp. Qd. 1.3.)</v>
          </cell>
          <cell r="G204">
            <v>11582.927556627623</v>
          </cell>
          <cell r="H204">
            <v>18033.817784754669</v>
          </cell>
          <cell r="I204">
            <v>18835.696414853173</v>
          </cell>
          <cell r="J204">
            <v>18979.733588298932</v>
          </cell>
          <cell r="K204">
            <v>18979.733588298932</v>
          </cell>
          <cell r="L204">
            <v>18979.733588298932</v>
          </cell>
          <cell r="M204">
            <v>18806.174367121308</v>
          </cell>
          <cell r="N204">
            <v>18806.174367121308</v>
          </cell>
          <cell r="O204">
            <v>18835.696414853173</v>
          </cell>
          <cell r="P204">
            <v>18806.174367121308</v>
          </cell>
          <cell r="Q204">
            <v>18806.174367121308</v>
          </cell>
          <cell r="R204">
            <v>18806.174367121308</v>
          </cell>
          <cell r="S204">
            <v>18806.174367121308</v>
          </cell>
          <cell r="T204">
            <v>18806.174367121308</v>
          </cell>
          <cell r="U204">
            <v>18806.174367121308</v>
          </cell>
          <cell r="V204">
            <v>18835.696414853173</v>
          </cell>
          <cell r="W204">
            <v>18979.972660132818</v>
          </cell>
          <cell r="X204">
            <v>18979.733588298932</v>
          </cell>
          <cell r="Y204">
            <v>18979.733588298932</v>
          </cell>
          <cell r="Z204">
            <v>18979.733588298932</v>
          </cell>
          <cell r="AA204">
            <v>369431.60371283873</v>
          </cell>
        </row>
        <row r="205">
          <cell r="B205" t="str">
            <v>4.1.2  -  Conservação de Rotina    (Transp. Qd. 1.3.)</v>
          </cell>
          <cell r="G205">
            <v>7153.0949996909385</v>
          </cell>
          <cell r="H205">
            <v>5137.2138388968506</v>
          </cell>
          <cell r="I205">
            <v>5377.9101341428177</v>
          </cell>
          <cell r="J205">
            <v>5676.0140672236303</v>
          </cell>
          <cell r="K205">
            <v>5770.1339395313244</v>
          </cell>
          <cell r="L205">
            <v>5920.9967754238587</v>
          </cell>
          <cell r="M205">
            <v>5923.6655754238591</v>
          </cell>
          <cell r="N205">
            <v>5926.3343754238576</v>
          </cell>
          <cell r="O205">
            <v>5929.0031754238589</v>
          </cell>
          <cell r="P205">
            <v>5933.0063754238581</v>
          </cell>
          <cell r="Q205">
            <v>5922.7089733046587</v>
          </cell>
          <cell r="R205">
            <v>5925.3777733046581</v>
          </cell>
          <cell r="S205">
            <v>5940.8687446238582</v>
          </cell>
          <cell r="T205">
            <v>5943.458986721299</v>
          </cell>
          <cell r="U205">
            <v>5999.0331279285474</v>
          </cell>
          <cell r="V205">
            <v>6145.8426453658431</v>
          </cell>
          <cell r="W205">
            <v>6293.1229900917788</v>
          </cell>
          <cell r="X205">
            <v>6299.1582718464961</v>
          </cell>
          <cell r="Y205">
            <v>6562.9695093010187</v>
          </cell>
          <cell r="Z205">
            <v>6812.7863690472386</v>
          </cell>
          <cell r="AA205">
            <v>120592.70064814026</v>
          </cell>
        </row>
        <row r="206">
          <cell r="B206" t="str">
            <v>4.1.3  -  Consumo    (Transp. Qd. 1.3.)</v>
          </cell>
          <cell r="G206">
            <v>573.52042637185912</v>
          </cell>
          <cell r="H206">
            <v>1000.1984702424224</v>
          </cell>
          <cell r="I206">
            <v>1063.363142658214</v>
          </cell>
          <cell r="J206">
            <v>1070.4871072391923</v>
          </cell>
          <cell r="K206">
            <v>1070.4871072391923</v>
          </cell>
          <cell r="L206">
            <v>1070.4871072391923</v>
          </cell>
          <cell r="M206">
            <v>1061.9384195958114</v>
          </cell>
          <cell r="N206">
            <v>1061.9384195958114</v>
          </cell>
          <cell r="O206">
            <v>1063.363142658214</v>
          </cell>
          <cell r="P206">
            <v>1061.9384195958114</v>
          </cell>
          <cell r="Q206">
            <v>1061.9384195958114</v>
          </cell>
          <cell r="R206">
            <v>1062.2926549056228</v>
          </cell>
          <cell r="S206">
            <v>1062.2926549056228</v>
          </cell>
          <cell r="T206">
            <v>1062.2926549056228</v>
          </cell>
          <cell r="U206">
            <v>1062.2926549056228</v>
          </cell>
          <cell r="V206">
            <v>1063.7174592493147</v>
          </cell>
          <cell r="W206">
            <v>1070.8418276591092</v>
          </cell>
          <cell r="X206">
            <v>1070.8418276591092</v>
          </cell>
          <cell r="Y206">
            <v>1070.8418276591092</v>
          </cell>
          <cell r="Z206">
            <v>1070.8418276591092</v>
          </cell>
          <cell r="AA206">
            <v>20755.915571539779</v>
          </cell>
        </row>
        <row r="207">
          <cell r="B207" t="str">
            <v>4.1.4  -  Transportes    (Transp. Qd. 1.3.)</v>
          </cell>
          <cell r="G207">
            <v>113.2325</v>
          </cell>
          <cell r="H207">
            <v>190.96999999999997</v>
          </cell>
          <cell r="I207">
            <v>200.06899999999999</v>
          </cell>
          <cell r="J207">
            <v>200.06899999999999</v>
          </cell>
          <cell r="K207">
            <v>200.06899999999999</v>
          </cell>
          <cell r="L207">
            <v>200.06899999999999</v>
          </cell>
          <cell r="M207">
            <v>200.06899999999999</v>
          </cell>
          <cell r="N207">
            <v>200.06899999999999</v>
          </cell>
          <cell r="O207">
            <v>200.06899999999999</v>
          </cell>
          <cell r="P207">
            <v>200.06899999999999</v>
          </cell>
          <cell r="Q207">
            <v>200.06899999999999</v>
          </cell>
          <cell r="R207">
            <v>200.06899999999999</v>
          </cell>
          <cell r="S207">
            <v>200.06899999999999</v>
          </cell>
          <cell r="T207">
            <v>200.06899999999999</v>
          </cell>
          <cell r="U207">
            <v>200.06899999999999</v>
          </cell>
          <cell r="V207">
            <v>200.06899999999999</v>
          </cell>
          <cell r="W207">
            <v>200.06899999999999</v>
          </cell>
          <cell r="X207">
            <v>200.06899999999999</v>
          </cell>
          <cell r="Y207">
            <v>200.06899999999999</v>
          </cell>
          <cell r="Z207">
            <v>200.06899999999999</v>
          </cell>
          <cell r="AA207">
            <v>3905.4444999999996</v>
          </cell>
        </row>
        <row r="208">
          <cell r="B208" t="str">
            <v>4.1.5  -  Diversas    (Transp. Qd. 1.3.)</v>
          </cell>
          <cell r="G208">
            <v>1240.2</v>
          </cell>
          <cell r="H208">
            <v>1314.6</v>
          </cell>
          <cell r="I208">
            <v>1314.6</v>
          </cell>
          <cell r="J208">
            <v>1314.6</v>
          </cell>
          <cell r="K208">
            <v>1314.6</v>
          </cell>
          <cell r="L208">
            <v>1314.6</v>
          </cell>
          <cell r="M208">
            <v>1314.6</v>
          </cell>
          <cell r="N208">
            <v>1314.6</v>
          </cell>
          <cell r="O208">
            <v>1314.6</v>
          </cell>
          <cell r="P208">
            <v>1314.6</v>
          </cell>
          <cell r="Q208">
            <v>1314.6</v>
          </cell>
          <cell r="R208">
            <v>1314.6</v>
          </cell>
          <cell r="S208">
            <v>1314.6</v>
          </cell>
          <cell r="T208">
            <v>1314.6</v>
          </cell>
          <cell r="U208">
            <v>1314.6</v>
          </cell>
          <cell r="V208">
            <v>1314.6</v>
          </cell>
          <cell r="W208">
            <v>1314.6</v>
          </cell>
          <cell r="X208">
            <v>1314.6</v>
          </cell>
          <cell r="Y208">
            <v>1314.6</v>
          </cell>
          <cell r="Z208">
            <v>1314.6</v>
          </cell>
          <cell r="AA208">
            <v>26217.599999999991</v>
          </cell>
        </row>
        <row r="209">
          <cell r="B209" t="str">
            <v>4.1.6  -  Depreciação/Amortização    (Transp. Qd. 1.3.)</v>
          </cell>
          <cell r="G209">
            <v>3680.2055671792796</v>
          </cell>
          <cell r="H209">
            <v>6889.1986638878861</v>
          </cell>
          <cell r="I209">
            <v>8886.8046309360252</v>
          </cell>
          <cell r="J209">
            <v>11232.424313459311</v>
          </cell>
          <cell r="K209">
            <v>13341.787949021662</v>
          </cell>
          <cell r="L209">
            <v>16197.406827367984</v>
          </cell>
          <cell r="M209">
            <v>17383.994013231531</v>
          </cell>
          <cell r="N209">
            <v>18307.97786154905</v>
          </cell>
          <cell r="O209">
            <v>19540.875109391334</v>
          </cell>
          <cell r="P209">
            <v>21081.576914309509</v>
          </cell>
          <cell r="Q209">
            <v>22457.060029408189</v>
          </cell>
          <cell r="R209">
            <v>24341.389737393125</v>
          </cell>
          <cell r="S209">
            <v>24612.443929906258</v>
          </cell>
          <cell r="T209">
            <v>26397.251001803801</v>
          </cell>
          <cell r="U209">
            <v>29418.364779640469</v>
          </cell>
          <cell r="V209">
            <v>34530.154452350682</v>
          </cell>
          <cell r="W209">
            <v>39153.558142554415</v>
          </cell>
          <cell r="X209">
            <v>54526.816178887908</v>
          </cell>
          <cell r="Y209">
            <v>73331.457474645184</v>
          </cell>
          <cell r="Z209">
            <v>121203.43243164844</v>
          </cell>
          <cell r="AA209">
            <v>586514.18000857206</v>
          </cell>
        </row>
        <row r="210">
          <cell r="B210" t="str">
            <v>4.1.7  -  Seguros    (transp. Qd 1.3.)</v>
          </cell>
          <cell r="G210">
            <v>1572.2555341605957</v>
          </cell>
          <cell r="H210">
            <v>1357.2721863986244</v>
          </cell>
          <cell r="I210">
            <v>1484.145354189925</v>
          </cell>
          <cell r="J210">
            <v>1515.0740713628129</v>
          </cell>
          <cell r="K210">
            <v>1280.8352708394443</v>
          </cell>
          <cell r="L210">
            <v>1288.4964834817656</v>
          </cell>
          <cell r="M210">
            <v>1265.9150702698328</v>
          </cell>
          <cell r="N210">
            <v>1240.0237973062001</v>
          </cell>
          <cell r="O210">
            <v>1303.8052461122193</v>
          </cell>
          <cell r="P210">
            <v>1363.4311866533642</v>
          </cell>
          <cell r="Q210">
            <v>1298.5233789601659</v>
          </cell>
          <cell r="R210">
            <v>1369.6659178319169</v>
          </cell>
          <cell r="S210">
            <v>1385.4114292480403</v>
          </cell>
          <cell r="T210">
            <v>1333.3373709021025</v>
          </cell>
          <cell r="U210">
            <v>1485.8900122593996</v>
          </cell>
          <cell r="V210">
            <v>1516.6285532116285</v>
          </cell>
          <cell r="W210">
            <v>1481.7743987279027</v>
          </cell>
          <cell r="X210">
            <v>1748.8042314456668</v>
          </cell>
          <cell r="Y210">
            <v>1790.3355609259681</v>
          </cell>
          <cell r="Z210">
            <v>1649.00088437818</v>
          </cell>
          <cell r="AA210">
            <v>28730.625938665751</v>
          </cell>
        </row>
        <row r="211">
          <cell r="B211" t="str">
            <v xml:space="preserve">4.1.8  -  Garantias  (transp. Qd 1.3.)  </v>
          </cell>
          <cell r="G211">
            <v>392.96588618225434</v>
          </cell>
          <cell r="H211">
            <v>373.8210520013962</v>
          </cell>
          <cell r="I211">
            <v>361.61003771716526</v>
          </cell>
          <cell r="J211">
            <v>350.18466787036959</v>
          </cell>
          <cell r="K211">
            <v>339.92036181568318</v>
          </cell>
          <cell r="L211">
            <v>334.08814005272069</v>
          </cell>
          <cell r="M211">
            <v>328.50568807647818</v>
          </cell>
          <cell r="N211">
            <v>325.0540499857126</v>
          </cell>
          <cell r="O211">
            <v>321.63730896517745</v>
          </cell>
          <cell r="P211">
            <v>317.71394841231114</v>
          </cell>
          <cell r="Q211">
            <v>313.54292345409914</v>
          </cell>
          <cell r="R211">
            <v>307.41671996772089</v>
          </cell>
          <cell r="S211">
            <v>302.68010544299455</v>
          </cell>
          <cell r="T211">
            <v>298.62905391796221</v>
          </cell>
          <cell r="U211">
            <v>294.37065378005843</v>
          </cell>
          <cell r="V211">
            <v>287.62503634733855</v>
          </cell>
          <cell r="W211">
            <v>281.01407002078753</v>
          </cell>
          <cell r="X211">
            <v>276.81778683982918</v>
          </cell>
          <cell r="Y211">
            <v>266.7725520207444</v>
          </cell>
          <cell r="Z211">
            <v>256.61314753022089</v>
          </cell>
          <cell r="AA211">
            <v>6330.9831904010234</v>
          </cell>
        </row>
        <row r="212">
          <cell r="B212" t="str">
            <v xml:space="preserve">4.1.9  -  Parc.Variável da Concessão   </v>
          </cell>
          <cell r="G212">
            <v>1298.6933600720272</v>
          </cell>
          <cell r="H212">
            <v>2216.004118623433</v>
          </cell>
          <cell r="I212">
            <v>2518.9130187720516</v>
          </cell>
          <cell r="J212">
            <v>2582.4333540064863</v>
          </cell>
          <cell r="K212">
            <v>2748.9435433163253</v>
          </cell>
          <cell r="L212">
            <v>2882.7019676884684</v>
          </cell>
          <cell r="M212">
            <v>2977.4799589341446</v>
          </cell>
          <cell r="N212">
            <v>3075.3340238546539</v>
          </cell>
          <cell r="O212">
            <v>3169.001436221612</v>
          </cell>
          <cell r="P212">
            <v>3265.5438551513403</v>
          </cell>
          <cell r="Q212">
            <v>3365.0516508073288</v>
          </cell>
          <cell r="R212">
            <v>3467.5864052860156</v>
          </cell>
          <cell r="S212">
            <v>3573.3311690686623</v>
          </cell>
          <cell r="T212">
            <v>3664.5187957895996</v>
          </cell>
          <cell r="U212">
            <v>3758.0575765274143</v>
          </cell>
          <cell r="V212">
            <v>3853.9753803100575</v>
          </cell>
          <cell r="W212">
            <v>4041.851577141786</v>
          </cell>
          <cell r="X212">
            <v>4145.3146536004042</v>
          </cell>
          <cell r="Y212">
            <v>4251.496122825959</v>
          </cell>
          <cell r="Z212">
            <v>4360.3380047144983</v>
          </cell>
          <cell r="AA212">
            <v>65216.569972712256</v>
          </cell>
        </row>
        <row r="213">
          <cell r="B213" t="str">
            <v xml:space="preserve">4.1.10 - Parcela Fixa da Concessão   </v>
          </cell>
          <cell r="G213">
            <v>3388</v>
          </cell>
          <cell r="H213">
            <v>1848</v>
          </cell>
          <cell r="I213">
            <v>1848</v>
          </cell>
          <cell r="J213">
            <v>1792.6268635356687</v>
          </cell>
          <cell r="K213">
            <v>1848</v>
          </cell>
          <cell r="L213">
            <v>1848</v>
          </cell>
          <cell r="M213">
            <v>1848</v>
          </cell>
          <cell r="N213">
            <v>1848</v>
          </cell>
          <cell r="O213">
            <v>1848</v>
          </cell>
          <cell r="P213">
            <v>1848</v>
          </cell>
          <cell r="Q213">
            <v>1848</v>
          </cell>
          <cell r="R213">
            <v>1848</v>
          </cell>
          <cell r="S213">
            <v>1848</v>
          </cell>
          <cell r="T213">
            <v>1848</v>
          </cell>
          <cell r="U213">
            <v>1848</v>
          </cell>
          <cell r="V213">
            <v>1848</v>
          </cell>
          <cell r="W213">
            <v>1848</v>
          </cell>
          <cell r="X213">
            <v>1848</v>
          </cell>
          <cell r="Y213">
            <v>1848</v>
          </cell>
          <cell r="Z213">
            <v>1848</v>
          </cell>
          <cell r="AA213">
            <v>38444.626863535668</v>
          </cell>
        </row>
        <row r="214">
          <cell r="B214" t="str">
            <v>5 -  RESULTADO BRUTO OPERACIONAL     (3 - 4)</v>
          </cell>
          <cell r="G214">
            <v>10267.23264664652</v>
          </cell>
          <cell r="H214">
            <v>32351.465212931238</v>
          </cell>
          <cell r="I214">
            <v>37334.385911900805</v>
          </cell>
          <cell r="J214">
            <v>33684.526777486564</v>
          </cell>
          <cell r="K214">
            <v>35384.284722934324</v>
          </cell>
          <cell r="L214">
            <v>37284.303183176176</v>
          </cell>
          <cell r="M214">
            <v>39090.879748939486</v>
          </cell>
          <cell r="N214">
            <v>41069.538889321426</v>
          </cell>
          <cell r="O214">
            <v>42495.303147804909</v>
          </cell>
          <cell r="P214">
            <v>43763.028784551912</v>
          </cell>
          <cell r="Q214">
            <v>45391.314909829918</v>
          </cell>
          <cell r="R214">
            <v>46452.296321664042</v>
          </cell>
          <cell r="S214">
            <v>49262.615599783392</v>
          </cell>
          <cell r="T214">
            <v>50210.380592205016</v>
          </cell>
          <cell r="U214">
            <v>49733.546842135744</v>
          </cell>
          <cell r="V214">
            <v>47238.019143277663</v>
          </cell>
          <cell r="W214">
            <v>47883.19586362745</v>
          </cell>
          <cell r="X214">
            <v>35281.303581827277</v>
          </cell>
          <cell r="Y214">
            <v>19301.360490873209</v>
          </cell>
          <cell r="Z214">
            <v>-25470.90756923586</v>
          </cell>
          <cell r="AA214">
            <v>718008.07480168086</v>
          </cell>
        </row>
        <row r="215">
          <cell r="B215" t="str">
            <v>6 -  RESULTADO FINANCEIRO    (6.1)</v>
          </cell>
          <cell r="G215">
            <v>107.18821555385382</v>
          </cell>
          <cell r="H215">
            <v>183.10291300138854</v>
          </cell>
          <cell r="I215">
            <v>208.46688449711459</v>
          </cell>
          <cell r="J215">
            <v>220.56451528308182</v>
          </cell>
          <cell r="K215">
            <v>227.76659332539296</v>
          </cell>
          <cell r="L215">
            <v>239.19883965833188</v>
          </cell>
          <cell r="M215">
            <v>246.87243755162834</v>
          </cell>
          <cell r="N215">
            <v>254.55208129012647</v>
          </cell>
          <cell r="O215">
            <v>263.03252819691238</v>
          </cell>
          <cell r="P215">
            <v>270.4647650304816</v>
          </cell>
          <cell r="Q215">
            <v>279.09381019346398</v>
          </cell>
          <cell r="R215">
            <v>287.75477888688692</v>
          </cell>
          <cell r="S215">
            <v>296.4529331038799</v>
          </cell>
          <cell r="T215">
            <v>303.66266038584894</v>
          </cell>
          <cell r="U215">
            <v>311.82048385962611</v>
          </cell>
          <cell r="V215">
            <v>319.34123166753585</v>
          </cell>
          <cell r="W215">
            <v>335.15981178545013</v>
          </cell>
          <cell r="X215">
            <v>343.84860356066372</v>
          </cell>
          <cell r="Y215">
            <v>352.54507236802482</v>
          </cell>
          <cell r="Z215">
            <v>361.99487808384293</v>
          </cell>
          <cell r="AA215">
            <v>5412.8840372835366</v>
          </cell>
        </row>
        <row r="216">
          <cell r="B216" t="str">
            <v>6.1 - Receitas    (Transp. Qd. 2B)</v>
          </cell>
          <cell r="G216">
            <v>107.18821555385382</v>
          </cell>
          <cell r="H216">
            <v>183.10291300138854</v>
          </cell>
          <cell r="I216">
            <v>208.46688449711459</v>
          </cell>
          <cell r="J216">
            <v>220.56451528308182</v>
          </cell>
          <cell r="K216">
            <v>227.76659332539296</v>
          </cell>
          <cell r="L216">
            <v>239.19883965833188</v>
          </cell>
          <cell r="M216">
            <v>246.87243755162834</v>
          </cell>
          <cell r="N216">
            <v>254.55208129012647</v>
          </cell>
          <cell r="O216">
            <v>263.03252819691238</v>
          </cell>
          <cell r="P216">
            <v>270.4647650304816</v>
          </cell>
          <cell r="Q216">
            <v>279.09381019346398</v>
          </cell>
          <cell r="R216">
            <v>287.75477888688692</v>
          </cell>
          <cell r="S216">
            <v>296.4529331038799</v>
          </cell>
          <cell r="T216">
            <v>303.66266038584894</v>
          </cell>
          <cell r="U216">
            <v>311.82048385962611</v>
          </cell>
          <cell r="V216">
            <v>319.34123166753585</v>
          </cell>
          <cell r="W216">
            <v>335.15981178545013</v>
          </cell>
          <cell r="X216">
            <v>343.84860356066372</v>
          </cell>
          <cell r="Y216">
            <v>352.54507236802482</v>
          </cell>
          <cell r="Z216">
            <v>361.99487808384293</v>
          </cell>
          <cell r="AA216">
            <v>5412.8840372835366</v>
          </cell>
        </row>
        <row r="217">
          <cell r="B217" t="str">
            <v>7 -  RESULTADO OPERACIONAL    (5 + 6)</v>
          </cell>
          <cell r="G217">
            <v>10374.420862200373</v>
          </cell>
          <cell r="H217">
            <v>32534.568125932627</v>
          </cell>
          <cell r="I217">
            <v>37542.852796397921</v>
          </cell>
          <cell r="J217">
            <v>33905.091292769648</v>
          </cell>
          <cell r="K217">
            <v>35612.05131625972</v>
          </cell>
          <cell r="L217">
            <v>37523.502022834509</v>
          </cell>
          <cell r="M217">
            <v>39337.75218649111</v>
          </cell>
          <cell r="N217">
            <v>41324.090970611549</v>
          </cell>
          <cell r="O217">
            <v>42758.335676001821</v>
          </cell>
          <cell r="P217">
            <v>44033.493549582396</v>
          </cell>
          <cell r="Q217">
            <v>45670.408720023384</v>
          </cell>
          <cell r="R217">
            <v>46740.051100550932</v>
          </cell>
          <cell r="S217">
            <v>49559.068532887271</v>
          </cell>
          <cell r="T217">
            <v>50514.043252590862</v>
          </cell>
          <cell r="U217">
            <v>50045.367325995372</v>
          </cell>
          <cell r="V217">
            <v>47557.360374945201</v>
          </cell>
          <cell r="W217">
            <v>48218.355675412902</v>
          </cell>
          <cell r="X217">
            <v>35625.152185387939</v>
          </cell>
          <cell r="Y217">
            <v>19653.905563241235</v>
          </cell>
          <cell r="Z217">
            <v>-25108.912691152018</v>
          </cell>
          <cell r="AA217">
            <v>723420.95883896435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21923.624831272969</v>
          </cell>
          <cell r="AA218">
            <v>21923.624831272969</v>
          </cell>
        </row>
        <row r="219">
          <cell r="B219" t="str">
            <v>9 -  RESULTADO ANTES CONTRIBUIÇÃO SOCIAL   (7 + 8)</v>
          </cell>
          <cell r="G219">
            <v>10374.420862200373</v>
          </cell>
          <cell r="H219">
            <v>32534.568125932627</v>
          </cell>
          <cell r="I219">
            <v>37542.852796397921</v>
          </cell>
          <cell r="J219">
            <v>33905.091292769648</v>
          </cell>
          <cell r="K219">
            <v>35612.05131625972</v>
          </cell>
          <cell r="L219">
            <v>37523.502022834509</v>
          </cell>
          <cell r="M219">
            <v>39337.75218649111</v>
          </cell>
          <cell r="N219">
            <v>41324.090970611549</v>
          </cell>
          <cell r="O219">
            <v>42758.335676001821</v>
          </cell>
          <cell r="P219">
            <v>44033.493549582396</v>
          </cell>
          <cell r="Q219">
            <v>45670.408720023384</v>
          </cell>
          <cell r="R219">
            <v>46740.051100550932</v>
          </cell>
          <cell r="S219">
            <v>49559.068532887271</v>
          </cell>
          <cell r="T219">
            <v>50514.043252590862</v>
          </cell>
          <cell r="U219">
            <v>50045.367325995372</v>
          </cell>
          <cell r="V219">
            <v>47557.360374945201</v>
          </cell>
          <cell r="W219">
            <v>48218.355675412902</v>
          </cell>
          <cell r="X219">
            <v>35625.152185387939</v>
          </cell>
          <cell r="Y219">
            <v>19653.905563241235</v>
          </cell>
          <cell r="Z219">
            <v>-3185.2878598790485</v>
          </cell>
          <cell r="AA219">
            <v>745344.58367023733</v>
          </cell>
        </row>
        <row r="220">
          <cell r="B220" t="str">
            <v>10- CONTRIBUIÇÃO SOCIAL (Legislação vigente)</v>
          </cell>
          <cell r="G220">
            <v>829.95366897602946</v>
          </cell>
          <cell r="H220">
            <v>2602.7654500746103</v>
          </cell>
          <cell r="I220">
            <v>3003.4282237118323</v>
          </cell>
          <cell r="J220">
            <v>2712.4073034215712</v>
          </cell>
          <cell r="K220">
            <v>2848.9641053007763</v>
          </cell>
          <cell r="L220">
            <v>3001.8801618267589</v>
          </cell>
          <cell r="M220">
            <v>3147.0201749192884</v>
          </cell>
          <cell r="N220">
            <v>3305.9272776489229</v>
          </cell>
          <cell r="O220">
            <v>3420.6668540801465</v>
          </cell>
          <cell r="P220">
            <v>3522.6794839665918</v>
          </cell>
          <cell r="Q220">
            <v>3653.6326976018709</v>
          </cell>
          <cell r="R220">
            <v>3739.2040880440732</v>
          </cell>
          <cell r="S220">
            <v>3964.7254826309809</v>
          </cell>
          <cell r="T220">
            <v>4041.12346020727</v>
          </cell>
          <cell r="U220">
            <v>4003.6293860796281</v>
          </cell>
          <cell r="V220">
            <v>3804.5888299956155</v>
          </cell>
          <cell r="W220">
            <v>3857.4684540330336</v>
          </cell>
          <cell r="X220">
            <v>2850.0121748310362</v>
          </cell>
          <cell r="Y220">
            <v>1572.3124450593002</v>
          </cell>
          <cell r="Z220">
            <v>5.4679018181828667</v>
          </cell>
          <cell r="AA220">
            <v>59887.857624227523</v>
          </cell>
        </row>
        <row r="221">
          <cell r="B221" t="str">
            <v>11- RESULTADO ANTES IMPOSTO DE RENDA    (9 - 10)</v>
          </cell>
          <cell r="G221">
            <v>9544.4671932243436</v>
          </cell>
          <cell r="H221">
            <v>29931.802675858016</v>
          </cell>
          <cell r="I221">
            <v>34539.42457268609</v>
          </cell>
          <cell r="J221">
            <v>31192.683989348076</v>
          </cell>
          <cell r="K221">
            <v>32763.087210958944</v>
          </cell>
          <cell r="L221">
            <v>34521.621861007749</v>
          </cell>
          <cell r="M221">
            <v>36190.732011571825</v>
          </cell>
          <cell r="N221">
            <v>38018.163692962626</v>
          </cell>
          <cell r="O221">
            <v>39337.668821921674</v>
          </cell>
          <cell r="P221">
            <v>40510.814065615807</v>
          </cell>
          <cell r="Q221">
            <v>42016.776022421516</v>
          </cell>
          <cell r="R221">
            <v>43000.847012506856</v>
          </cell>
          <cell r="S221">
            <v>45594.343050256291</v>
          </cell>
          <cell r="T221">
            <v>46472.919792383589</v>
          </cell>
          <cell r="U221">
            <v>46041.737939915743</v>
          </cell>
          <cell r="V221">
            <v>43752.771544949588</v>
          </cell>
          <cell r="W221">
            <v>44360.887221379868</v>
          </cell>
          <cell r="X221">
            <v>32775.140010556905</v>
          </cell>
          <cell r="Y221">
            <v>18081.593118181936</v>
          </cell>
          <cell r="Z221">
            <v>-3190.7557616972313</v>
          </cell>
          <cell r="AA221">
            <v>685456.7260460098</v>
          </cell>
        </row>
        <row r="222">
          <cell r="B222" t="str">
            <v>12- IMPOSTO DE RENDA (Legislação vigente)</v>
          </cell>
          <cell r="G222">
            <v>2569.605215550092</v>
          </cell>
          <cell r="H222">
            <v>8109.642031483153</v>
          </cell>
          <cell r="I222">
            <v>9361.7131990994785</v>
          </cell>
          <cell r="J222">
            <v>8452.2728231924084</v>
          </cell>
          <cell r="K222">
            <v>8879.0128290649263</v>
          </cell>
          <cell r="L222">
            <v>9356.8755057086273</v>
          </cell>
          <cell r="M222">
            <v>9810.4380466227776</v>
          </cell>
          <cell r="N222">
            <v>10307.022742652887</v>
          </cell>
          <cell r="O222">
            <v>10665.583919000457</v>
          </cell>
          <cell r="P222">
            <v>10984.373387395597</v>
          </cell>
          <cell r="Q222">
            <v>11393.602180005842</v>
          </cell>
          <cell r="R222">
            <v>11661.012775137729</v>
          </cell>
          <cell r="S222">
            <v>12365.76713322182</v>
          </cell>
          <cell r="T222">
            <v>12604.510813147717</v>
          </cell>
          <cell r="U222">
            <v>12487.341831498841</v>
          </cell>
          <cell r="V222">
            <v>11865.3400937363</v>
          </cell>
          <cell r="W222">
            <v>12030.588918853227</v>
          </cell>
          <cell r="X222">
            <v>8882.288046346981</v>
          </cell>
          <cell r="Y222">
            <v>4889.4763908103123</v>
          </cell>
          <cell r="Z222">
            <v>-6.0378068181786375</v>
          </cell>
          <cell r="AA222">
            <v>186670.43007571099</v>
          </cell>
        </row>
        <row r="223">
          <cell r="B223" t="str">
            <v>13- RESULTADO DE EXERCÍCIO    (11 - 12)</v>
          </cell>
          <cell r="G223">
            <v>6974.8619776742516</v>
          </cell>
          <cell r="H223">
            <v>21822.160644374864</v>
          </cell>
          <cell r="I223">
            <v>25177.711373586611</v>
          </cell>
          <cell r="J223">
            <v>22740.411166155667</v>
          </cell>
          <cell r="K223">
            <v>23884.074381894017</v>
          </cell>
          <cell r="L223">
            <v>25164.746355299121</v>
          </cell>
          <cell r="M223">
            <v>26380.293964949047</v>
          </cell>
          <cell r="N223">
            <v>27711.140950309738</v>
          </cell>
          <cell r="O223">
            <v>28672.084902921219</v>
          </cell>
          <cell r="P223">
            <v>29526.44067822021</v>
          </cell>
          <cell r="Q223">
            <v>30623.173842415672</v>
          </cell>
          <cell r="R223">
            <v>31339.834237369127</v>
          </cell>
          <cell r="S223">
            <v>33228.575917034468</v>
          </cell>
          <cell r="T223">
            <v>33868.408979235872</v>
          </cell>
          <cell r="U223">
            <v>33554.396108416899</v>
          </cell>
          <cell r="V223">
            <v>31887.431451213288</v>
          </cell>
          <cell r="W223">
            <v>32330.29830252664</v>
          </cell>
          <cell r="X223">
            <v>23892.851964209924</v>
          </cell>
          <cell r="Y223">
            <v>13192.116727371624</v>
          </cell>
          <cell r="Z223">
            <v>-3184.7179548790527</v>
          </cell>
          <cell r="AA223">
            <v>498786.29597029882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148178.36069067233</v>
          </cell>
          <cell r="H229">
            <v>151669.14651182317</v>
          </cell>
          <cell r="I229">
            <v>155242.16826534871</v>
          </cell>
          <cell r="J229">
            <v>158899.3632653438</v>
          </cell>
          <cell r="K229">
            <v>162642.71446514875</v>
          </cell>
          <cell r="L229">
            <v>166474.25153251871</v>
          </cell>
          <cell r="M229">
            <v>170396.05195012179</v>
          </cell>
          <cell r="N229">
            <v>174410.24214196278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1287912.2988229401</v>
          </cell>
        </row>
        <row r="230">
          <cell r="B230" t="str">
            <v>1.1 - Operacionais    (1.1.1 + 1.1.2)</v>
          </cell>
          <cell r="G230">
            <v>148178.36069067233</v>
          </cell>
          <cell r="H230">
            <v>151669.14651182317</v>
          </cell>
          <cell r="I230">
            <v>155242.16826534871</v>
          </cell>
          <cell r="J230">
            <v>158899.3632653438</v>
          </cell>
          <cell r="K230">
            <v>162642.71446514875</v>
          </cell>
          <cell r="L230">
            <v>166474.25153251871</v>
          </cell>
          <cell r="M230">
            <v>170396.05195012179</v>
          </cell>
          <cell r="N230">
            <v>174410.24214196278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1287912.2988229401</v>
          </cell>
        </row>
        <row r="231">
          <cell r="B231" t="str">
            <v>1.1.1 - Receitas de  Pedágios    (Transp. Qd.2.1.1.2)</v>
          </cell>
          <cell r="G231">
            <v>148091.442114</v>
          </cell>
          <cell r="H231">
            <v>151580.1803073216</v>
          </cell>
          <cell r="I231">
            <v>155151.10619500148</v>
          </cell>
          <cell r="J231">
            <v>158806.15595474333</v>
          </cell>
          <cell r="K231">
            <v>162547.31137672518</v>
          </cell>
          <cell r="L231">
            <v>166376.60093813806</v>
          </cell>
          <cell r="M231">
            <v>170296.10090303872</v>
          </cell>
          <cell r="N231">
            <v>174307.93644811251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1287156.834237081</v>
          </cell>
        </row>
        <row r="232">
          <cell r="B232" t="str">
            <v>1.1.2 - Outras Receitas Operacionais    (calculado 2.1.2.)</v>
          </cell>
          <cell r="G232">
            <v>86.918576672322089</v>
          </cell>
          <cell r="H232">
            <v>88.96620450156864</v>
          </cell>
          <cell r="I232">
            <v>91.06207034721659</v>
          </cell>
          <cell r="J232">
            <v>93.207310600456324</v>
          </cell>
          <cell r="K232">
            <v>95.403088423581877</v>
          </cell>
          <cell r="L232">
            <v>97.650594380664614</v>
          </cell>
          <cell r="M232">
            <v>99.951047083084319</v>
          </cell>
          <cell r="N232">
            <v>102.30569385026762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755.46458585916207</v>
          </cell>
        </row>
        <row r="233">
          <cell r="B233" t="str">
            <v>2 -  DEDUÇÕES DA RECEITA    (2.1)</v>
          </cell>
          <cell r="G233">
            <v>12817.428199743157</v>
          </cell>
          <cell r="H233">
            <v>13119.381173272706</v>
          </cell>
          <cell r="I233">
            <v>13428.447554952663</v>
          </cell>
          <cell r="J233">
            <v>13744.794922452238</v>
          </cell>
          <cell r="K233">
            <v>14068.594801235366</v>
          </cell>
          <cell r="L233">
            <v>14400.022757562867</v>
          </cell>
          <cell r="M233">
            <v>14739.258493685535</v>
          </cell>
          <cell r="N233">
            <v>15086.485945279779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111404.41384818431</v>
          </cell>
        </row>
        <row r="234">
          <cell r="B234" t="str">
            <v>2.1 - Tributos sobre Faturamento    (2.1.1+ .... + 2.1.4)</v>
          </cell>
          <cell r="G234">
            <v>12817.428199743157</v>
          </cell>
          <cell r="H234">
            <v>13119.381173272706</v>
          </cell>
          <cell r="I234">
            <v>13428.447554952663</v>
          </cell>
          <cell r="J234">
            <v>13744.794922452238</v>
          </cell>
          <cell r="K234">
            <v>14068.594801235366</v>
          </cell>
          <cell r="L234">
            <v>14400.022757562867</v>
          </cell>
          <cell r="M234">
            <v>14739.258493685535</v>
          </cell>
          <cell r="N234">
            <v>15086.485945279779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111404.41384818431</v>
          </cell>
        </row>
        <row r="235">
          <cell r="B235" t="str">
            <v>2.1.1 - I.S.S    (transp. Qd  1.3.)</v>
          </cell>
          <cell r="G235">
            <v>7408.9180345336172</v>
          </cell>
          <cell r="H235">
            <v>7583.4573255911591</v>
          </cell>
          <cell r="I235">
            <v>7762.1084132674359</v>
          </cell>
          <cell r="J235">
            <v>7944.96816326719</v>
          </cell>
          <cell r="K235">
            <v>8132.1357232574373</v>
          </cell>
          <cell r="L235">
            <v>8323.712576625936</v>
          </cell>
          <cell r="M235">
            <v>8519.80259750609</v>
          </cell>
          <cell r="N235">
            <v>8720.5121070981386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64395.614941147003</v>
          </cell>
        </row>
        <row r="236">
          <cell r="B236" t="str">
            <v>2.1.2 - Cofins    (transp. Qd 1.3.)</v>
          </cell>
          <cell r="G236">
            <v>4445.3508207201694</v>
          </cell>
          <cell r="H236">
            <v>4550.0743953546953</v>
          </cell>
          <cell r="I236">
            <v>4657.2650479604608</v>
          </cell>
          <cell r="J236">
            <v>4766.980897960314</v>
          </cell>
          <cell r="K236">
            <v>4879.281433954462</v>
          </cell>
          <cell r="L236">
            <v>4994.227545975561</v>
          </cell>
          <cell r="M236">
            <v>5111.8815585036537</v>
          </cell>
          <cell r="N236">
            <v>5232.3072642588832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38637.368964688198</v>
          </cell>
        </row>
        <row r="237">
          <cell r="B237" t="str">
            <v>2.1.3 - Pis / Pasep    (transp. Qd 1.3.)</v>
          </cell>
          <cell r="G237">
            <v>963.15934448937014</v>
          </cell>
          <cell r="H237">
            <v>985.84945232685061</v>
          </cell>
          <cell r="I237">
            <v>1009.0740937247665</v>
          </cell>
          <cell r="J237">
            <v>1032.8458612247346</v>
          </cell>
          <cell r="K237">
            <v>1057.1776440234669</v>
          </cell>
          <cell r="L237">
            <v>1082.0826349613715</v>
          </cell>
          <cell r="M237">
            <v>1107.5743376757916</v>
          </cell>
          <cell r="N237">
            <v>1133.6665739227581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8371.4299423491102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135360.93249092918</v>
          </cell>
          <cell r="H239">
            <v>138549.76533855047</v>
          </cell>
          <cell r="I239">
            <v>141813.72071039604</v>
          </cell>
          <cell r="J239">
            <v>145154.56834289155</v>
          </cell>
          <cell r="K239">
            <v>148574.11966391339</v>
          </cell>
          <cell r="L239">
            <v>152074.22877495585</v>
          </cell>
          <cell r="M239">
            <v>155656.79345643625</v>
          </cell>
          <cell r="N239">
            <v>159323.75619668301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1176507.8849747558</v>
          </cell>
        </row>
        <row r="240">
          <cell r="B240" t="str">
            <v>4 -  DESPESAS    (4.1)</v>
          </cell>
          <cell r="G240">
            <v>34059.549098354037</v>
          </cell>
          <cell r="H240">
            <v>34182.031964818467</v>
          </cell>
          <cell r="I240">
            <v>34307.400282651048</v>
          </cell>
          <cell r="J240">
            <v>34435.72202731514</v>
          </cell>
          <cell r="K240">
            <v>34567.066775640022</v>
          </cell>
          <cell r="L240">
            <v>34701.505743545938</v>
          </cell>
          <cell r="M240">
            <v>34839.111824657797</v>
          </cell>
          <cell r="N240">
            <v>34979.959629828474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276072.34734681086</v>
          </cell>
        </row>
        <row r="241">
          <cell r="B241" t="str">
            <v>4.1 - Operacionais    (4.1.1+ .... + 4.1.10)</v>
          </cell>
          <cell r="G241">
            <v>34059.549098354037</v>
          </cell>
          <cell r="H241">
            <v>34182.031964818467</v>
          </cell>
          <cell r="I241">
            <v>34307.400282651048</v>
          </cell>
          <cell r="J241">
            <v>34435.72202731514</v>
          </cell>
          <cell r="K241">
            <v>34567.066775640022</v>
          </cell>
          <cell r="L241">
            <v>34701.505743545938</v>
          </cell>
          <cell r="M241">
            <v>34839.111824657797</v>
          </cell>
          <cell r="N241">
            <v>34979.959629828474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276072.34734681086</v>
          </cell>
        </row>
        <row r="242">
          <cell r="B242" t="str">
            <v>4.1.1  -  Pessoal e Administradores    (Transp. Qd. 1.3.)</v>
          </cell>
          <cell r="G242">
            <v>18979.733588298932</v>
          </cell>
          <cell r="H242">
            <v>18979.733588298932</v>
          </cell>
          <cell r="I242">
            <v>18979.733588298932</v>
          </cell>
          <cell r="J242">
            <v>18979.733588298932</v>
          </cell>
          <cell r="K242">
            <v>18979.733588298932</v>
          </cell>
          <cell r="L242">
            <v>18979.733588298932</v>
          </cell>
          <cell r="M242">
            <v>18979.733588298932</v>
          </cell>
          <cell r="N242">
            <v>18979.733588298932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151837.86870639145</v>
          </cell>
        </row>
        <row r="243">
          <cell r="B243" t="str">
            <v>4.1.2  -  Conservação de Rotina    (Transp. Qd. 1.3.)</v>
          </cell>
          <cell r="G243">
            <v>6812.7863690472386</v>
          </cell>
          <cell r="H243">
            <v>6812.7863690472386</v>
          </cell>
          <cell r="I243">
            <v>6812.7863690472386</v>
          </cell>
          <cell r="J243">
            <v>6812.7863690472386</v>
          </cell>
          <cell r="K243">
            <v>6812.7863690472386</v>
          </cell>
          <cell r="L243">
            <v>6812.7863690472386</v>
          </cell>
          <cell r="M243">
            <v>6812.7863690472386</v>
          </cell>
          <cell r="N243">
            <v>6812.7863690472386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54502.290952377902</v>
          </cell>
        </row>
        <row r="244">
          <cell r="B244" t="str">
            <v>4.1.3  -  Consumo    (Transp. Qd. 1.3.)</v>
          </cell>
          <cell r="G244">
            <v>1070.8418276591092</v>
          </cell>
          <cell r="H244">
            <v>1070.8418276591092</v>
          </cell>
          <cell r="I244">
            <v>1070.8418276591092</v>
          </cell>
          <cell r="J244">
            <v>1070.8418276591092</v>
          </cell>
          <cell r="K244">
            <v>1070.8418276591092</v>
          </cell>
          <cell r="L244">
            <v>1070.8418276591092</v>
          </cell>
          <cell r="M244">
            <v>1070.8418276591092</v>
          </cell>
          <cell r="N244">
            <v>1070.8418276591092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8566.7346212728735</v>
          </cell>
        </row>
        <row r="245">
          <cell r="B245" t="str">
            <v>4.1.4  -  Transportes    (Transp. Qd. 1.3.)</v>
          </cell>
          <cell r="G245">
            <v>200.06899999999999</v>
          </cell>
          <cell r="H245">
            <v>200.06899999999999</v>
          </cell>
          <cell r="I245">
            <v>200.06899999999999</v>
          </cell>
          <cell r="J245">
            <v>200.06899999999999</v>
          </cell>
          <cell r="K245">
            <v>200.06899999999999</v>
          </cell>
          <cell r="L245">
            <v>200.06899999999999</v>
          </cell>
          <cell r="M245">
            <v>200.06899999999999</v>
          </cell>
          <cell r="N245">
            <v>200.06899999999999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1600.5519999999999</v>
          </cell>
        </row>
        <row r="246">
          <cell r="B246" t="str">
            <v>4.1.5  -  Diversas    (Transp. Qd. 1.3.)</v>
          </cell>
          <cell r="G246">
            <v>1314.6</v>
          </cell>
          <cell r="H246">
            <v>1314.6</v>
          </cell>
          <cell r="I246">
            <v>1314.6</v>
          </cell>
          <cell r="J246">
            <v>1314.6</v>
          </cell>
          <cell r="K246">
            <v>1314.6</v>
          </cell>
          <cell r="L246">
            <v>1314.6</v>
          </cell>
          <cell r="M246">
            <v>1314.6</v>
          </cell>
          <cell r="N246">
            <v>1314.6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10516.800000000001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1100.4720778941123</v>
          </cell>
          <cell r="H248">
            <v>1117.7433901763388</v>
          </cell>
          <cell r="I248">
            <v>1135.4215800333097</v>
          </cell>
          <cell r="J248">
            <v>1153.5162326869313</v>
          </cell>
          <cell r="K248">
            <v>1172.0371591677667</v>
          </cell>
          <cell r="L248">
            <v>1190.9944016346381</v>
          </cell>
          <cell r="M248">
            <v>1210.3982388195434</v>
          </cell>
          <cell r="N248">
            <v>1230.2591916008512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9310.8422720134913</v>
          </cell>
        </row>
        <row r="249">
          <cell r="B249" t="str">
            <v xml:space="preserve">4.1.8  -  Garantias  (transp. Qd 1.3.)  </v>
          </cell>
          <cell r="G249">
            <v>135.69541473447825</v>
          </cell>
          <cell r="H249">
            <v>136.18339428214526</v>
          </cell>
          <cell r="I249">
            <v>136.68286965199621</v>
          </cell>
          <cell r="J249">
            <v>137.19411166261011</v>
          </cell>
          <cell r="K249">
            <v>137.71739751251005</v>
          </cell>
          <cell r="L249">
            <v>138.25301093046193</v>
          </cell>
          <cell r="M249">
            <v>138.80124232931391</v>
          </cell>
          <cell r="N249">
            <v>139.36238896346006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1099.8898300669757</v>
          </cell>
        </row>
        <row r="250">
          <cell r="B250" t="str">
            <v xml:space="preserve">4.1.9  -  Parc.Variável da Concessão   </v>
          </cell>
          <cell r="G250">
            <v>4445.3508207201694</v>
          </cell>
          <cell r="H250">
            <v>4550.0743953546953</v>
          </cell>
          <cell r="I250">
            <v>4657.2650479604608</v>
          </cell>
          <cell r="J250">
            <v>4766.980897960314</v>
          </cell>
          <cell r="K250">
            <v>4879.281433954462</v>
          </cell>
          <cell r="L250">
            <v>4994.227545975561</v>
          </cell>
          <cell r="M250">
            <v>5111.8815585036537</v>
          </cell>
          <cell r="N250">
            <v>5232.3072642588832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38637.368964688198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101301.38339257514</v>
          </cell>
          <cell r="H252">
            <v>104367.733373732</v>
          </cell>
          <cell r="I252">
            <v>107506.320427745</v>
          </cell>
          <cell r="J252">
            <v>110718.8463155764</v>
          </cell>
          <cell r="K252">
            <v>114007.05288827336</v>
          </cell>
          <cell r="L252">
            <v>117372.7230314099</v>
          </cell>
          <cell r="M252">
            <v>120817.68163177845</v>
          </cell>
          <cell r="N252">
            <v>124343.79656685454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900435.53762794496</v>
          </cell>
        </row>
        <row r="253">
          <cell r="B253" t="str">
            <v>6 -  RESULTADO FINANCEIRO    (6.1)</v>
          </cell>
          <cell r="G253">
            <v>370.54472281559191</v>
          </cell>
          <cell r="H253">
            <v>379.2740153956816</v>
          </cell>
          <cell r="I253">
            <v>388.20895265037308</v>
          </cell>
          <cell r="J253">
            <v>397.35437915691057</v>
          </cell>
          <cell r="K253">
            <v>406.71525362108906</v>
          </cell>
          <cell r="L253">
            <v>416.29665156589465</v>
          </cell>
          <cell r="M253">
            <v>426.103768083484</v>
          </cell>
          <cell r="N253">
            <v>436.14192065199472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3220.6396639410195</v>
          </cell>
        </row>
        <row r="254">
          <cell r="B254" t="str">
            <v>6.1 - Receitas    (Transp. Qd. 2B)</v>
          </cell>
          <cell r="G254">
            <v>370.54472281559191</v>
          </cell>
          <cell r="H254">
            <v>379.2740153956816</v>
          </cell>
          <cell r="I254">
            <v>388.20895265037308</v>
          </cell>
          <cell r="J254">
            <v>397.35437915691057</v>
          </cell>
          <cell r="K254">
            <v>406.71525362108906</v>
          </cell>
          <cell r="L254">
            <v>416.29665156589465</v>
          </cell>
          <cell r="M254">
            <v>426.103768083484</v>
          </cell>
          <cell r="N254">
            <v>436.14192065199472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3220.6396639410195</v>
          </cell>
        </row>
        <row r="255">
          <cell r="B255" t="str">
            <v>7 -  RESULTADO OPERACIONAL    (5 + 6)</v>
          </cell>
          <cell r="G255">
            <v>101671.92811539074</v>
          </cell>
          <cell r="H255">
            <v>104747.00738912768</v>
          </cell>
          <cell r="I255">
            <v>107894.52938039537</v>
          </cell>
          <cell r="J255">
            <v>111116.20069473331</v>
          </cell>
          <cell r="K255">
            <v>114413.76814189446</v>
          </cell>
          <cell r="L255">
            <v>117789.01968297579</v>
          </cell>
          <cell r="M255">
            <v>121243.78539986194</v>
          </cell>
          <cell r="N255">
            <v>124779.93848750653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903656.17729188595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101671.92811539074</v>
          </cell>
          <cell r="H257">
            <v>104747.00738912768</v>
          </cell>
          <cell r="I257">
            <v>107894.52938039537</v>
          </cell>
          <cell r="J257">
            <v>111116.20069473331</v>
          </cell>
          <cell r="K257">
            <v>114413.76814189446</v>
          </cell>
          <cell r="L257">
            <v>117789.01968297579</v>
          </cell>
          <cell r="M257">
            <v>121243.78539986194</v>
          </cell>
          <cell r="N257">
            <v>124779.93848750653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903656.17729188595</v>
          </cell>
        </row>
        <row r="258">
          <cell r="B258" t="str">
            <v>10- CONTRIBUIÇÃO SOCIAL (Legislação vigente)</v>
          </cell>
          <cell r="G258">
            <v>8133.7542492312587</v>
          </cell>
          <cell r="H258">
            <v>8379.7605911302144</v>
          </cell>
          <cell r="I258">
            <v>8631.56235043163</v>
          </cell>
          <cell r="J258">
            <v>8889.2960555786649</v>
          </cell>
          <cell r="K258">
            <v>9153.1014513515565</v>
          </cell>
          <cell r="L258">
            <v>9423.121574638064</v>
          </cell>
          <cell r="M258">
            <v>9699.5028319889552</v>
          </cell>
          <cell r="N258">
            <v>9982.3950790005219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72292.494183350864</v>
          </cell>
        </row>
        <row r="259">
          <cell r="B259" t="str">
            <v>11- RESULTADO ANTES IMPOSTO DE RENDA    (9 - 10)</v>
          </cell>
          <cell r="G259">
            <v>93538.173866159472</v>
          </cell>
          <cell r="H259">
            <v>96367.246797997475</v>
          </cell>
          <cell r="I259">
            <v>99262.967029963736</v>
          </cell>
          <cell r="J259">
            <v>102226.90463915464</v>
          </cell>
          <cell r="K259">
            <v>105260.6666905429</v>
          </cell>
          <cell r="L259">
            <v>108365.89810833773</v>
          </cell>
          <cell r="M259">
            <v>111544.28256787299</v>
          </cell>
          <cell r="N259">
            <v>114797.54340850601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831363.68310853513</v>
          </cell>
        </row>
        <row r="260">
          <cell r="B260" t="str">
            <v>12- IMPOSTO DE RENDA (Legislação vigente)</v>
          </cell>
          <cell r="G260">
            <v>25393.982028847684</v>
          </cell>
          <cell r="H260">
            <v>26162.751847281921</v>
          </cell>
          <cell r="I260">
            <v>26949.632345098842</v>
          </cell>
          <cell r="J260">
            <v>27755.050173683332</v>
          </cell>
          <cell r="K260">
            <v>28579.442035473614</v>
          </cell>
          <cell r="L260">
            <v>29423.254920743944</v>
          </cell>
          <cell r="M260">
            <v>30286.946349965485</v>
          </cell>
          <cell r="N260">
            <v>31170.984621876632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225722.04432297149</v>
          </cell>
        </row>
        <row r="261">
          <cell r="B261" t="str">
            <v>13- RESULTADO DE EXERCÍCIO    (11 - 12)</v>
          </cell>
          <cell r="G261">
            <v>68144.191837311781</v>
          </cell>
          <cell r="H261">
            <v>70204.494950715554</v>
          </cell>
          <cell r="I261">
            <v>72313.334684864894</v>
          </cell>
          <cell r="J261">
            <v>74471.854465471319</v>
          </cell>
          <cell r="K261">
            <v>76681.224655069294</v>
          </cell>
          <cell r="L261">
            <v>78942.643187593785</v>
          </cell>
          <cell r="M261">
            <v>81257.336217907505</v>
          </cell>
          <cell r="N261">
            <v>83626.558786629379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605641.63878556364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43088.966884621434</v>
          </cell>
          <cell r="H267">
            <v>73582.626867115832</v>
          </cell>
          <cell r="I267">
            <v>83699.568576898848</v>
          </cell>
          <cell r="J267">
            <v>85823.517403499311</v>
          </cell>
          <cell r="K267">
            <v>91375.455946962902</v>
          </cell>
          <cell r="L267">
            <v>95839.787097229142</v>
          </cell>
          <cell r="M267">
            <v>99000.897523337437</v>
          </cell>
          <cell r="N267">
            <v>102264.43319351919</v>
          </cell>
          <cell r="O267">
            <v>105389.0956589994</v>
          </cell>
          <cell r="P267">
            <v>108608.42216529221</v>
          </cell>
          <cell r="Q267">
            <v>111927.66764355914</v>
          </cell>
          <cell r="R267">
            <v>115347.71747100454</v>
          </cell>
          <cell r="S267">
            <v>118874.67606829479</v>
          </cell>
          <cell r="T267">
            <v>121914.77703626605</v>
          </cell>
          <cell r="U267">
            <v>125034.06397465819</v>
          </cell>
          <cell r="V267">
            <v>128231.87800068523</v>
          </cell>
          <cell r="W267">
            <v>134503.13029036773</v>
          </cell>
          <cell r="X267">
            <v>137953.33998890733</v>
          </cell>
          <cell r="Y267">
            <v>141494.02549053985</v>
          </cell>
          <cell r="Z267">
            <v>167047.6217169594</v>
          </cell>
          <cell r="AA267">
            <v>2191001.6689987178</v>
          </cell>
        </row>
        <row r="268">
          <cell r="B268" t="str">
            <v>1.1.  RECEITAS     (1.1.1.+ ... + 1.1.4)</v>
          </cell>
          <cell r="G268">
            <v>43088.966884621434</v>
          </cell>
          <cell r="H268">
            <v>73582.626867115832</v>
          </cell>
          <cell r="I268">
            <v>83699.568576898848</v>
          </cell>
          <cell r="J268">
            <v>85823.517403499311</v>
          </cell>
          <cell r="K268">
            <v>91375.455946962902</v>
          </cell>
          <cell r="L268">
            <v>95839.787097229142</v>
          </cell>
          <cell r="M268">
            <v>99000.897523337437</v>
          </cell>
          <cell r="N268">
            <v>102264.43319351919</v>
          </cell>
          <cell r="O268">
            <v>105389.0956589994</v>
          </cell>
          <cell r="P268">
            <v>108608.42216529221</v>
          </cell>
          <cell r="Q268">
            <v>111927.66764355914</v>
          </cell>
          <cell r="R268">
            <v>115347.71747100454</v>
          </cell>
          <cell r="S268">
            <v>118874.67606829479</v>
          </cell>
          <cell r="T268">
            <v>121914.77703626605</v>
          </cell>
          <cell r="U268">
            <v>125034.06397465819</v>
          </cell>
          <cell r="V268">
            <v>128231.87800068523</v>
          </cell>
          <cell r="W268">
            <v>134503.13029036773</v>
          </cell>
          <cell r="X268">
            <v>137953.33998890733</v>
          </cell>
          <cell r="Y268">
            <v>141494.02549053985</v>
          </cell>
          <cell r="Z268">
            <v>167047.6217169594</v>
          </cell>
          <cell r="AA268">
            <v>2191001.6689987178</v>
          </cell>
        </row>
        <row r="269">
          <cell r="B269" t="str">
            <v>1.1.1   Receitas de Pedágio</v>
          </cell>
          <cell r="G269">
            <v>42918.728907355711</v>
          </cell>
          <cell r="H269">
            <v>73335.170396858215</v>
          </cell>
          <cell r="I269">
            <v>83426.752991392408</v>
          </cell>
          <cell r="J269">
            <v>85537.598368012274</v>
          </cell>
          <cell r="K269">
            <v>91082.636147123616</v>
          </cell>
          <cell r="L269">
            <v>95533.540290929421</v>
          </cell>
          <cell r="M269">
            <v>98685.974208082524</v>
          </cell>
          <cell r="N269">
            <v>101941.83161754541</v>
          </cell>
          <cell r="O269">
            <v>105057.01460156949</v>
          </cell>
          <cell r="P269">
            <v>108267.90676077316</v>
          </cell>
          <cell r="Q269">
            <v>111577.52540238072</v>
          </cell>
          <cell r="R269">
            <v>114988.91461844981</v>
          </cell>
          <cell r="S269">
            <v>118505.17050140261</v>
          </cell>
          <cell r="T269">
            <v>121537.06426355509</v>
          </cell>
          <cell r="U269">
            <v>124647.19282163159</v>
          </cell>
          <cell r="V269">
            <v>127837.48928332981</v>
          </cell>
          <cell r="W269">
            <v>134091.92357437478</v>
          </cell>
          <cell r="X269">
            <v>137532.44142815459</v>
          </cell>
          <cell r="Y269">
            <v>141062.02947148957</v>
          </cell>
          <cell r="Z269">
            <v>144682.95370968524</v>
          </cell>
          <cell r="AA269">
            <v>2162249.8593640961</v>
          </cell>
        </row>
        <row r="270">
          <cell r="B270" t="str">
            <v>1.1.2   Outras Receitas Operacionais</v>
          </cell>
          <cell r="G270">
            <v>63.049761711866722</v>
          </cell>
          <cell r="H270">
            <v>64.353557256218977</v>
          </cell>
          <cell r="I270">
            <v>64.34870100931677</v>
          </cell>
          <cell r="J270">
            <v>65.3545202039533</v>
          </cell>
          <cell r="K270">
            <v>65.053206513898246</v>
          </cell>
          <cell r="L270">
            <v>67.047966641394993</v>
          </cell>
          <cell r="M270">
            <v>68.050877703281188</v>
          </cell>
          <cell r="N270">
            <v>68.049494683656008</v>
          </cell>
          <cell r="O270">
            <v>69.048529232991157</v>
          </cell>
          <cell r="P270">
            <v>70.050639488573665</v>
          </cell>
          <cell r="Q270">
            <v>71.048430984952105</v>
          </cell>
          <cell r="R270">
            <v>71.04807366784533</v>
          </cell>
          <cell r="S270">
            <v>73.052633788308</v>
          </cell>
          <cell r="T270">
            <v>74.050112325112437</v>
          </cell>
          <cell r="U270">
            <v>75.05066916697686</v>
          </cell>
          <cell r="V270">
            <v>75.047485687884489</v>
          </cell>
          <cell r="W270">
            <v>76.046904207509684</v>
          </cell>
          <cell r="X270">
            <v>77.049957192066216</v>
          </cell>
          <cell r="Y270">
            <v>79.450946682244435</v>
          </cell>
          <cell r="Z270">
            <v>79.048297917362731</v>
          </cell>
          <cell r="AA270">
            <v>1415.3007660654132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21923.624831272969</v>
          </cell>
          <cell r="AA271">
            <v>21923.624831272969</v>
          </cell>
        </row>
        <row r="272">
          <cell r="B272" t="str">
            <v xml:space="preserve">1.1.4   Receitas Financeiras </v>
          </cell>
          <cell r="G272">
            <v>107.18821555385382</v>
          </cell>
          <cell r="H272">
            <v>183.10291300138854</v>
          </cell>
          <cell r="I272">
            <v>208.46688449711459</v>
          </cell>
          <cell r="J272">
            <v>220.56451528308182</v>
          </cell>
          <cell r="K272">
            <v>227.76659332539296</v>
          </cell>
          <cell r="L272">
            <v>239.19883965833188</v>
          </cell>
          <cell r="M272">
            <v>246.87243755162834</v>
          </cell>
          <cell r="N272">
            <v>254.55208129012647</v>
          </cell>
          <cell r="O272">
            <v>263.03252819691238</v>
          </cell>
          <cell r="P272">
            <v>270.4647650304816</v>
          </cell>
          <cell r="Q272">
            <v>279.09381019346398</v>
          </cell>
          <cell r="R272">
            <v>287.75477888688692</v>
          </cell>
          <cell r="S272">
            <v>296.4529331038799</v>
          </cell>
          <cell r="T272">
            <v>303.66266038584894</v>
          </cell>
          <cell r="U272">
            <v>311.82048385962611</v>
          </cell>
          <cell r="V272">
            <v>319.34123166753585</v>
          </cell>
          <cell r="W272">
            <v>335.15981178545013</v>
          </cell>
          <cell r="X272">
            <v>343.84860356066372</v>
          </cell>
          <cell r="Y272">
            <v>352.54507236802482</v>
          </cell>
          <cell r="Z272">
            <v>361.99487808384293</v>
          </cell>
          <cell r="AA272">
            <v>5412.8840372835366</v>
          </cell>
        </row>
        <row r="273">
          <cell r="B273" t="str">
            <v>2.  DESEMBOLSOS     (2.1.+ ... + 2.4)</v>
          </cell>
          <cell r="G273">
            <v>91254.217153245845</v>
          </cell>
          <cell r="H273">
            <v>102243.47483344002</v>
          </cell>
          <cell r="I273">
            <v>84625.954975455563</v>
          </cell>
          <cell r="J273">
            <v>93477.226710576579</v>
          </cell>
          <cell r="K273">
            <v>84051.118053250801</v>
          </cell>
          <cell r="L273">
            <v>100561.19529772403</v>
          </cell>
          <cell r="M273">
            <v>74847.456728803372</v>
          </cell>
          <cell r="N273">
            <v>67790.647864349405</v>
          </cell>
          <cell r="O273">
            <v>71648.547238861851</v>
          </cell>
          <cell r="P273">
            <v>75669.034285147485</v>
          </cell>
          <cell r="Q273">
            <v>81868.136516425278</v>
          </cell>
          <cell r="R273">
            <v>76726.245153169788</v>
          </cell>
          <cell r="S273">
            <v>65485.482831623158</v>
          </cell>
          <cell r="T273">
            <v>73426.222525170087</v>
          </cell>
          <cell r="U273">
            <v>83750.594015795126</v>
          </cell>
          <cell r="V273">
            <v>89672.458832467426</v>
          </cell>
          <cell r="W273">
            <v>85693.450516209399</v>
          </cell>
          <cell r="X273">
            <v>106289.98475024488</v>
          </cell>
          <cell r="Y273">
            <v>93799.556108415607</v>
          </cell>
          <cell r="Z273">
            <v>89336.412226502463</v>
          </cell>
          <cell r="AA273">
            <v>1692217.4166168782</v>
          </cell>
        </row>
        <row r="274">
          <cell r="B274" t="str">
            <v>2.1.  OPERACIONAIS     (2.1.1.+ ... + 2.1.8)</v>
          </cell>
          <cell r="G274">
            <v>24347.647095169752</v>
          </cell>
          <cell r="H274">
            <v>30094.855958671891</v>
          </cell>
          <cell r="I274">
            <v>32902.998130792846</v>
          </cell>
          <cell r="J274">
            <v>36310.941579728198</v>
          </cell>
          <cell r="K274">
            <v>37824.673138365208</v>
          </cell>
          <cell r="L274">
            <v>37388.176279338186</v>
          </cell>
          <cell r="M274">
            <v>37453.671364680646</v>
          </cell>
          <cell r="N274">
            <v>37709.030337503937</v>
          </cell>
          <cell r="O274">
            <v>38072.88343738464</v>
          </cell>
          <cell r="P274">
            <v>38379.807846248958</v>
          </cell>
          <cell r="Q274">
            <v>38587.147243320236</v>
          </cell>
          <cell r="R274">
            <v>38950.690227774474</v>
          </cell>
          <cell r="S274">
            <v>39281.832436432611</v>
          </cell>
          <cell r="T274">
            <v>39490.963986081784</v>
          </cell>
          <cell r="U274">
            <v>39964.274292494934</v>
          </cell>
          <cell r="V274">
            <v>40442.387793079281</v>
          </cell>
          <cell r="W274">
            <v>41241.36489525863</v>
          </cell>
          <cell r="X274">
            <v>41808.056971031059</v>
          </cell>
          <cell r="Y274">
            <v>42409.166329827458</v>
          </cell>
          <cell r="Z274">
            <v>42821.139140475527</v>
          </cell>
          <cell r="AA274">
            <v>755481.70848366024</v>
          </cell>
        </row>
        <row r="275">
          <cell r="B275" t="str">
            <v xml:space="preserve">2.1.1.  Pessoal / Administradores   </v>
          </cell>
          <cell r="G275">
            <v>11582.927556627623</v>
          </cell>
          <cell r="H275">
            <v>18033.817784754669</v>
          </cell>
          <cell r="I275">
            <v>18835.696414853173</v>
          </cell>
          <cell r="J275">
            <v>18979.733588298932</v>
          </cell>
          <cell r="K275">
            <v>18979.733588298932</v>
          </cell>
          <cell r="L275">
            <v>18979.733588298932</v>
          </cell>
          <cell r="M275">
            <v>18806.174367121308</v>
          </cell>
          <cell r="N275">
            <v>18806.174367121308</v>
          </cell>
          <cell r="O275">
            <v>18835.696414853173</v>
          </cell>
          <cell r="P275">
            <v>18806.174367121308</v>
          </cell>
          <cell r="Q275">
            <v>18806.174367121308</v>
          </cell>
          <cell r="R275">
            <v>18806.174367121308</v>
          </cell>
          <cell r="S275">
            <v>18806.174367121308</v>
          </cell>
          <cell r="T275">
            <v>18806.174367121308</v>
          </cell>
          <cell r="U275">
            <v>18806.174367121308</v>
          </cell>
          <cell r="V275">
            <v>18835.696414853173</v>
          </cell>
          <cell r="W275">
            <v>18979.972660132818</v>
          </cell>
          <cell r="X275">
            <v>18979.733588298932</v>
          </cell>
          <cell r="Y275">
            <v>18979.733588298932</v>
          </cell>
          <cell r="Z275">
            <v>18979.733588298932</v>
          </cell>
          <cell r="AA275">
            <v>369431.60371283873</v>
          </cell>
        </row>
        <row r="276">
          <cell r="B276" t="str">
            <v xml:space="preserve">2.1.2.  Conservação de Rotina  </v>
          </cell>
          <cell r="G276">
            <v>7153.0949996909385</v>
          </cell>
          <cell r="H276">
            <v>5137.2138388968506</v>
          </cell>
          <cell r="I276">
            <v>5377.9101341428177</v>
          </cell>
          <cell r="J276">
            <v>5676.0140672236303</v>
          </cell>
          <cell r="K276">
            <v>5770.1339395313244</v>
          </cell>
          <cell r="L276">
            <v>5920.9967754238587</v>
          </cell>
          <cell r="M276">
            <v>5923.6655754238591</v>
          </cell>
          <cell r="N276">
            <v>5926.3343754238576</v>
          </cell>
          <cell r="O276">
            <v>5929.0031754238589</v>
          </cell>
          <cell r="P276">
            <v>5933.0063754238581</v>
          </cell>
          <cell r="Q276">
            <v>5922.7089733046587</v>
          </cell>
          <cell r="R276">
            <v>5925.3777733046581</v>
          </cell>
          <cell r="S276">
            <v>5940.8687446238582</v>
          </cell>
          <cell r="T276">
            <v>5943.458986721299</v>
          </cell>
          <cell r="U276">
            <v>5999.0331279285474</v>
          </cell>
          <cell r="V276">
            <v>6145.8426453658431</v>
          </cell>
          <cell r="W276">
            <v>6293.1229900917788</v>
          </cell>
          <cell r="X276">
            <v>6299.1582718464961</v>
          </cell>
          <cell r="Y276">
            <v>6562.9695093010187</v>
          </cell>
          <cell r="Z276">
            <v>6812.7863690472386</v>
          </cell>
          <cell r="AA276">
            <v>120592.70064814026</v>
          </cell>
        </row>
        <row r="277">
          <cell r="B277" t="str">
            <v xml:space="preserve">2.1.3.  Consumo   </v>
          </cell>
          <cell r="G277">
            <v>573.52042637185912</v>
          </cell>
          <cell r="H277">
            <v>1000.1984702424224</v>
          </cell>
          <cell r="I277">
            <v>1063.363142658214</v>
          </cell>
          <cell r="J277">
            <v>1070.4871072391923</v>
          </cell>
          <cell r="K277">
            <v>1070.4871072391923</v>
          </cell>
          <cell r="L277">
            <v>1070.4871072391923</v>
          </cell>
          <cell r="M277">
            <v>1061.9384195958114</v>
          </cell>
          <cell r="N277">
            <v>1061.9384195958114</v>
          </cell>
          <cell r="O277">
            <v>1063.363142658214</v>
          </cell>
          <cell r="P277">
            <v>1061.9384195958114</v>
          </cell>
          <cell r="Q277">
            <v>1061.9384195958114</v>
          </cell>
          <cell r="R277">
            <v>1062.2926549056228</v>
          </cell>
          <cell r="S277">
            <v>1062.2926549056228</v>
          </cell>
          <cell r="T277">
            <v>1062.2926549056228</v>
          </cell>
          <cell r="U277">
            <v>1062.2926549056228</v>
          </cell>
          <cell r="V277">
            <v>1063.7174592493147</v>
          </cell>
          <cell r="W277">
            <v>1070.8418276591092</v>
          </cell>
          <cell r="X277">
            <v>1070.8418276591092</v>
          </cell>
          <cell r="Y277">
            <v>1070.8418276591092</v>
          </cell>
          <cell r="Z277">
            <v>1070.8418276591092</v>
          </cell>
          <cell r="AA277">
            <v>20755.915571539779</v>
          </cell>
        </row>
        <row r="278">
          <cell r="B278" t="str">
            <v>2.1.4.  Transportes</v>
          </cell>
          <cell r="G278">
            <v>113.2325</v>
          </cell>
          <cell r="H278">
            <v>190.96999999999997</v>
          </cell>
          <cell r="I278">
            <v>200.06899999999999</v>
          </cell>
          <cell r="J278">
            <v>200.06899999999999</v>
          </cell>
          <cell r="K278">
            <v>200.06899999999999</v>
          </cell>
          <cell r="L278">
            <v>200.06899999999999</v>
          </cell>
          <cell r="M278">
            <v>200.06899999999999</v>
          </cell>
          <cell r="N278">
            <v>200.06899999999999</v>
          </cell>
          <cell r="O278">
            <v>200.06899999999999</v>
          </cell>
          <cell r="P278">
            <v>200.06899999999999</v>
          </cell>
          <cell r="Q278">
            <v>200.06899999999999</v>
          </cell>
          <cell r="R278">
            <v>200.06899999999999</v>
          </cell>
          <cell r="S278">
            <v>200.06899999999999</v>
          </cell>
          <cell r="T278">
            <v>200.06899999999999</v>
          </cell>
          <cell r="U278">
            <v>200.06899999999999</v>
          </cell>
          <cell r="V278">
            <v>200.06899999999999</v>
          </cell>
          <cell r="W278">
            <v>200.06899999999999</v>
          </cell>
          <cell r="X278">
            <v>200.06899999999999</v>
          </cell>
          <cell r="Y278">
            <v>200.06899999999999</v>
          </cell>
          <cell r="Z278">
            <v>200.06899999999999</v>
          </cell>
          <cell r="AA278">
            <v>3905.4444999999996</v>
          </cell>
        </row>
        <row r="279">
          <cell r="B279" t="str">
            <v>2.1.5.  Diversas</v>
          </cell>
          <cell r="G279">
            <v>1240.2</v>
          </cell>
          <cell r="H279">
            <v>1314.6</v>
          </cell>
          <cell r="I279">
            <v>1314.6</v>
          </cell>
          <cell r="J279">
            <v>1314.6</v>
          </cell>
          <cell r="K279">
            <v>1314.6</v>
          </cell>
          <cell r="L279">
            <v>1314.6</v>
          </cell>
          <cell r="M279">
            <v>1314.6</v>
          </cell>
          <cell r="N279">
            <v>1314.6</v>
          </cell>
          <cell r="O279">
            <v>1314.6</v>
          </cell>
          <cell r="P279">
            <v>1314.6</v>
          </cell>
          <cell r="Q279">
            <v>1314.6</v>
          </cell>
          <cell r="R279">
            <v>1314.6</v>
          </cell>
          <cell r="S279">
            <v>1314.6</v>
          </cell>
          <cell r="T279">
            <v>1314.6</v>
          </cell>
          <cell r="U279">
            <v>1314.6</v>
          </cell>
          <cell r="V279">
            <v>1314.6</v>
          </cell>
          <cell r="W279">
            <v>1314.6</v>
          </cell>
          <cell r="X279">
            <v>1314.6</v>
          </cell>
          <cell r="Y279">
            <v>1314.6</v>
          </cell>
          <cell r="Z279">
            <v>1314.6</v>
          </cell>
          <cell r="AA279">
            <v>26217.599999999991</v>
          </cell>
        </row>
        <row r="280">
          <cell r="B280" t="str">
            <v>2.1.6.  Tributos s/ Faturamento</v>
          </cell>
          <cell r="G280">
            <v>1719.4501921364872</v>
          </cell>
          <cell r="H280">
            <v>2686.962626377926</v>
          </cell>
          <cell r="I280">
            <v>4265.6040472315526</v>
          </cell>
          <cell r="J280">
            <v>7204.7790777332639</v>
          </cell>
          <cell r="K280">
            <v>8868.8938706406389</v>
          </cell>
          <cell r="L280">
            <v>8279.7051848417213</v>
          </cell>
          <cell r="M280">
            <v>8552.8032441933592</v>
          </cell>
          <cell r="N280">
            <v>8834.8363280710473</v>
          </cell>
          <cell r="O280">
            <v>9104.7091493719981</v>
          </cell>
          <cell r="P280">
            <v>9382.8745490423116</v>
          </cell>
          <cell r="Q280">
            <v>9669.5901808841991</v>
          </cell>
          <cell r="R280">
            <v>9965.0937946432459</v>
          </cell>
          <cell r="S280">
            <v>10269.73613509079</v>
          </cell>
          <cell r="T280">
            <v>10532.402552513489</v>
          </cell>
          <cell r="U280">
            <v>10801.844476499999</v>
          </cell>
          <cell r="V280">
            <v>11078.208684051984</v>
          </cell>
          <cell r="W280">
            <v>11619.969948626238</v>
          </cell>
          <cell r="X280">
            <v>11918.032264941026</v>
          </cell>
          <cell r="Y280">
            <v>12223.844291621683</v>
          </cell>
          <cell r="Z280">
            <v>12537.494323561841</v>
          </cell>
          <cell r="AA280">
            <v>179516.83492207481</v>
          </cell>
        </row>
        <row r="281">
          <cell r="B281" t="str">
            <v>2.1.7.  Seguros</v>
          </cell>
          <cell r="G281">
            <v>1572.2555341605957</v>
          </cell>
          <cell r="H281">
            <v>1357.2721863986244</v>
          </cell>
          <cell r="I281">
            <v>1484.145354189925</v>
          </cell>
          <cell r="J281">
            <v>1515.0740713628129</v>
          </cell>
          <cell r="K281">
            <v>1280.8352708394443</v>
          </cell>
          <cell r="L281">
            <v>1288.4964834817656</v>
          </cell>
          <cell r="M281">
            <v>1265.9150702698328</v>
          </cell>
          <cell r="N281">
            <v>1240.0237973062001</v>
          </cell>
          <cell r="O281">
            <v>1303.8052461122193</v>
          </cell>
          <cell r="P281">
            <v>1363.4311866533642</v>
          </cell>
          <cell r="Q281">
            <v>1298.5233789601659</v>
          </cell>
          <cell r="R281">
            <v>1369.6659178319169</v>
          </cell>
          <cell r="S281">
            <v>1385.4114292480403</v>
          </cell>
          <cell r="T281">
            <v>1333.3373709021025</v>
          </cell>
          <cell r="U281">
            <v>1485.8900122593996</v>
          </cell>
          <cell r="V281">
            <v>1516.6285532116285</v>
          </cell>
          <cell r="W281">
            <v>1481.7743987279027</v>
          </cell>
          <cell r="X281">
            <v>1748.8042314456668</v>
          </cell>
          <cell r="Y281">
            <v>1790.3355609259681</v>
          </cell>
          <cell r="Z281">
            <v>1649.00088437818</v>
          </cell>
          <cell r="AA281">
            <v>28730.625938665751</v>
          </cell>
        </row>
        <row r="282">
          <cell r="B282" t="str">
            <v xml:space="preserve">2.1.8.  Garantias </v>
          </cell>
          <cell r="G282">
            <v>392.96588618225434</v>
          </cell>
          <cell r="H282">
            <v>373.8210520013962</v>
          </cell>
          <cell r="I282">
            <v>361.61003771716526</v>
          </cell>
          <cell r="J282">
            <v>350.18466787036959</v>
          </cell>
          <cell r="K282">
            <v>339.92036181568318</v>
          </cell>
          <cell r="L282">
            <v>334.08814005272069</v>
          </cell>
          <cell r="M282">
            <v>328.50568807647818</v>
          </cell>
          <cell r="N282">
            <v>325.0540499857126</v>
          </cell>
          <cell r="O282">
            <v>321.63730896517745</v>
          </cell>
          <cell r="P282">
            <v>317.71394841231114</v>
          </cell>
          <cell r="Q282">
            <v>313.54292345409914</v>
          </cell>
          <cell r="R282">
            <v>307.41671996772089</v>
          </cell>
          <cell r="S282">
            <v>302.68010544299455</v>
          </cell>
          <cell r="T282">
            <v>298.62905391796221</v>
          </cell>
          <cell r="U282">
            <v>294.37065378005843</v>
          </cell>
          <cell r="V282">
            <v>287.62503634733855</v>
          </cell>
          <cell r="W282">
            <v>281.01407002078753</v>
          </cell>
          <cell r="X282">
            <v>276.81778683982918</v>
          </cell>
          <cell r="Y282">
            <v>266.7725520207444</v>
          </cell>
          <cell r="Z282">
            <v>256.61314753022089</v>
          </cell>
          <cell r="AA282">
            <v>6330.9831904010234</v>
          </cell>
        </row>
        <row r="283">
          <cell r="B283" t="str">
            <v>2.2.  INVESTIMENTOS / IMOBILIZADO     (2.2.1.+ ... + 2.2.7)</v>
          </cell>
          <cell r="G283">
            <v>58820.317813477945</v>
          </cell>
          <cell r="H283">
            <v>57372.207274586937</v>
          </cell>
          <cell r="I283">
            <v>34990.902403079352</v>
          </cell>
          <cell r="J283">
            <v>41626.544786692248</v>
          </cell>
          <cell r="K283">
            <v>29901.524437203549</v>
          </cell>
          <cell r="L283">
            <v>46083.561383161999</v>
          </cell>
          <cell r="M283">
            <v>19610.847183646511</v>
          </cell>
          <cell r="N283">
            <v>11545.33348268901</v>
          </cell>
          <cell r="O283">
            <v>14472.411592174998</v>
          </cell>
          <cell r="P283">
            <v>17668.629712384998</v>
          </cell>
          <cell r="Q283">
            <v>23020.702744690003</v>
          </cell>
          <cell r="R283">
            <v>17059.751656927499</v>
          </cell>
          <cell r="S283">
            <v>4451.8266102690814</v>
          </cell>
          <cell r="T283">
            <v>11777.105469943714</v>
          </cell>
          <cell r="U283">
            <v>21689.290929194307</v>
          </cell>
          <cell r="V283">
            <v>27858.16673534616</v>
          </cell>
          <cell r="W283">
            <v>22674.176670922719</v>
          </cell>
          <cell r="X283">
            <v>46756.312904435406</v>
          </cell>
          <cell r="Y283">
            <v>38829.104819892571</v>
          </cell>
          <cell r="Z283">
            <v>40307.504986312422</v>
          </cell>
          <cell r="AA283">
            <v>586516.22359703144</v>
          </cell>
        </row>
        <row r="284">
          <cell r="B284" t="str">
            <v xml:space="preserve">2.2.1.  Ampliação Principal </v>
          </cell>
          <cell r="G284">
            <v>139.57170173629888</v>
          </cell>
          <cell r="H284">
            <v>3925.3289314421459</v>
          </cell>
          <cell r="I284">
            <v>15852.781442682048</v>
          </cell>
          <cell r="J284">
            <v>7285.5844475867361</v>
          </cell>
          <cell r="K284">
            <v>6228.99</v>
          </cell>
          <cell r="L284">
            <v>11525.29</v>
          </cell>
          <cell r="M284">
            <v>1486.0099999999998</v>
          </cell>
          <cell r="N284">
            <v>1519.27</v>
          </cell>
          <cell r="O284">
            <v>676.02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407.30792329446626</v>
          </cell>
          <cell r="U284">
            <v>10797.895001080477</v>
          </cell>
          <cell r="V284">
            <v>15374.074674208165</v>
          </cell>
          <cell r="W284">
            <v>572.52219241338832</v>
          </cell>
          <cell r="X284">
            <v>14536.396194856145</v>
          </cell>
          <cell r="Y284">
            <v>14132.754002442754</v>
          </cell>
          <cell r="Z284">
            <v>80.84</v>
          </cell>
          <cell r="AA284">
            <v>104540.63651174263</v>
          </cell>
        </row>
        <row r="285">
          <cell r="B285" t="str">
            <v>2.2.2.  Demais Obras de Ampliação/Melhoramentos</v>
          </cell>
          <cell r="G285">
            <v>26231.075322973971</v>
          </cell>
          <cell r="H285">
            <v>26407.496808143111</v>
          </cell>
          <cell r="I285">
            <v>4093.8603717148026</v>
          </cell>
          <cell r="J285">
            <v>7133.7698352005109</v>
          </cell>
          <cell r="K285">
            <v>5967.0598690210472</v>
          </cell>
          <cell r="L285">
            <v>15426.69</v>
          </cell>
          <cell r="M285">
            <v>7064.92</v>
          </cell>
          <cell r="N285">
            <v>2144.27</v>
          </cell>
          <cell r="O285">
            <v>3369.36</v>
          </cell>
          <cell r="P285">
            <v>2088.8899999999994</v>
          </cell>
          <cell r="Q285">
            <v>4105.0200000000004</v>
          </cell>
          <cell r="R285">
            <v>1617.34</v>
          </cell>
          <cell r="S285">
            <v>486.2204011990803</v>
          </cell>
          <cell r="T285">
            <v>3308.2314089292468</v>
          </cell>
          <cell r="U285">
            <v>4138.2802000161528</v>
          </cell>
          <cell r="V285">
            <v>2710.8775835053184</v>
          </cell>
          <cell r="W285">
            <v>1160.2837958443288</v>
          </cell>
          <cell r="X285">
            <v>10813.309158264265</v>
          </cell>
          <cell r="Y285">
            <v>11871.160090029814</v>
          </cell>
          <cell r="Z285">
            <v>535.7594073774244</v>
          </cell>
          <cell r="AA285">
            <v>140673.87425221907</v>
          </cell>
        </row>
        <row r="286">
          <cell r="B286" t="str">
            <v xml:space="preserve">2.2.3.  Equipamentos, Veiculos e Sist. Controle </v>
          </cell>
          <cell r="G286">
            <v>10381.555</v>
          </cell>
          <cell r="H286">
            <v>1359.92</v>
          </cell>
          <cell r="I286">
            <v>378</v>
          </cell>
          <cell r="J286">
            <v>11066.2</v>
          </cell>
          <cell r="K286">
            <v>7249</v>
          </cell>
          <cell r="L286">
            <v>3348.6550000000002</v>
          </cell>
          <cell r="M286">
            <v>204.92000000000002</v>
          </cell>
          <cell r="N286">
            <v>1387.2500000000002</v>
          </cell>
          <cell r="O286">
            <v>820</v>
          </cell>
          <cell r="P286">
            <v>793</v>
          </cell>
          <cell r="Q286">
            <v>9491.9450000000015</v>
          </cell>
          <cell r="R286">
            <v>499.77</v>
          </cell>
          <cell r="S286">
            <v>616.90000000000032</v>
          </cell>
          <cell r="T286">
            <v>100.25</v>
          </cell>
          <cell r="U286">
            <v>3142.1500000000005</v>
          </cell>
          <cell r="V286">
            <v>2916.08</v>
          </cell>
          <cell r="W286">
            <v>4310.32</v>
          </cell>
          <cell r="X286">
            <v>822.25</v>
          </cell>
          <cell r="Y286">
            <v>1414.4</v>
          </cell>
          <cell r="Z286">
            <v>11165.105</v>
          </cell>
          <cell r="AA286">
            <v>71467.67</v>
          </cell>
        </row>
        <row r="287">
          <cell r="B287" t="str">
            <v>2.2.4.  Desapropriações</v>
          </cell>
          <cell r="G287">
            <v>803.99</v>
          </cell>
          <cell r="H287">
            <v>10777.37</v>
          </cell>
          <cell r="I287">
            <v>268</v>
          </cell>
          <cell r="J287">
            <v>1211.32</v>
          </cell>
          <cell r="K287">
            <v>220.56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6159.9900000000007</v>
          </cell>
          <cell r="U287">
            <v>0</v>
          </cell>
          <cell r="V287">
            <v>0</v>
          </cell>
          <cell r="W287">
            <v>0</v>
          </cell>
          <cell r="X287">
            <v>315.43</v>
          </cell>
          <cell r="Y287">
            <v>0</v>
          </cell>
          <cell r="Z287">
            <v>0</v>
          </cell>
          <cell r="AA287">
            <v>19756.66</v>
          </cell>
        </row>
        <row r="288">
          <cell r="B288" t="str">
            <v xml:space="preserve">2.2.5.  Conservação Especial </v>
          </cell>
          <cell r="G288">
            <v>21264.12578876768</v>
          </cell>
          <cell r="H288">
            <v>14902.091535001684</v>
          </cell>
          <cell r="I288">
            <v>14398.2605886825</v>
          </cell>
          <cell r="J288">
            <v>14929.670503904999</v>
          </cell>
          <cell r="K288">
            <v>10235.914568182499</v>
          </cell>
          <cell r="L288">
            <v>15782.926383162001</v>
          </cell>
          <cell r="M288">
            <v>10854.99718364651</v>
          </cell>
          <cell r="N288">
            <v>6494.5434826890105</v>
          </cell>
          <cell r="O288">
            <v>9607.0315921749989</v>
          </cell>
          <cell r="P288">
            <v>14786.739712384999</v>
          </cell>
          <cell r="Q288">
            <v>9423.7377446900009</v>
          </cell>
          <cell r="R288">
            <v>14942.641656927501</v>
          </cell>
          <cell r="S288">
            <v>3348.706209070001</v>
          </cell>
          <cell r="T288">
            <v>1801.3261377199997</v>
          </cell>
          <cell r="U288">
            <v>3610.9657280976735</v>
          </cell>
          <cell r="V288">
            <v>6857.1344776326723</v>
          </cell>
          <cell r="W288">
            <v>16631.050682665002</v>
          </cell>
          <cell r="X288">
            <v>20268.927551314999</v>
          </cell>
          <cell r="Y288">
            <v>11410.790727420001</v>
          </cell>
          <cell r="Z288">
            <v>28525.800578934999</v>
          </cell>
          <cell r="AA288">
            <v>250077.38283306977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B291" t="str">
            <v>2.3.  DIREITO DE CONCESSÃO     (2.3.1.+ ... + 2.3.2)</v>
          </cell>
          <cell r="G291">
            <v>4686.6933600720276</v>
          </cell>
          <cell r="H291">
            <v>4064.004118623433</v>
          </cell>
          <cell r="I291">
            <v>4366.9130187720511</v>
          </cell>
          <cell r="J291">
            <v>4375.0602175421554</v>
          </cell>
          <cell r="K291">
            <v>4596.9435433163253</v>
          </cell>
          <cell r="L291">
            <v>4730.7019676884684</v>
          </cell>
          <cell r="M291">
            <v>4825.4799589341446</v>
          </cell>
          <cell r="N291">
            <v>4923.3340238546534</v>
          </cell>
          <cell r="O291">
            <v>5017.0014362216116</v>
          </cell>
          <cell r="P291">
            <v>5113.5438551513398</v>
          </cell>
          <cell r="Q291">
            <v>5213.0516508073288</v>
          </cell>
          <cell r="R291">
            <v>5315.5864052860161</v>
          </cell>
          <cell r="S291">
            <v>5421.3311690686623</v>
          </cell>
          <cell r="T291">
            <v>5512.5187957895996</v>
          </cell>
          <cell r="U291">
            <v>5606.0575765274143</v>
          </cell>
          <cell r="V291">
            <v>5701.9753803100575</v>
          </cell>
          <cell r="W291">
            <v>5889.851577141786</v>
          </cell>
          <cell r="X291">
            <v>5993.3146536004042</v>
          </cell>
          <cell r="Y291">
            <v>6099.496122825959</v>
          </cell>
          <cell r="Z291">
            <v>6208.3380047144983</v>
          </cell>
          <cell r="AA291">
            <v>103661.19683624792</v>
          </cell>
        </row>
        <row r="292">
          <cell r="B292" t="str">
            <v>2.3.1.  Valor Variável da Concessão</v>
          </cell>
          <cell r="G292">
            <v>1298.6933600720272</v>
          </cell>
          <cell r="H292">
            <v>2216.004118623433</v>
          </cell>
          <cell r="I292">
            <v>2518.9130187720516</v>
          </cell>
          <cell r="J292">
            <v>2582.4333540064863</v>
          </cell>
          <cell r="K292">
            <v>2748.9435433163253</v>
          </cell>
          <cell r="L292">
            <v>2882.7019676884684</v>
          </cell>
          <cell r="M292">
            <v>2977.4799589341446</v>
          </cell>
          <cell r="N292">
            <v>3075.3340238546539</v>
          </cell>
          <cell r="O292">
            <v>3169.001436221612</v>
          </cell>
          <cell r="P292">
            <v>3265.5438551513403</v>
          </cell>
          <cell r="Q292">
            <v>3365.0516508073288</v>
          </cell>
          <cell r="R292">
            <v>3467.5864052860156</v>
          </cell>
          <cell r="S292">
            <v>3573.3311690686623</v>
          </cell>
          <cell r="T292">
            <v>3664.5187957895996</v>
          </cell>
          <cell r="U292">
            <v>3758.0575765274143</v>
          </cell>
          <cell r="V292">
            <v>3853.9753803100575</v>
          </cell>
          <cell r="W292">
            <v>4041.851577141786</v>
          </cell>
          <cell r="X292">
            <v>4145.3146536004042</v>
          </cell>
          <cell r="Y292">
            <v>4251.496122825959</v>
          </cell>
          <cell r="Z292">
            <v>4360.3380047144983</v>
          </cell>
          <cell r="AA292">
            <v>65216.569972712256</v>
          </cell>
        </row>
        <row r="293">
          <cell r="B293" t="str">
            <v xml:space="preserve">2.3.2.  Valor Fixo da Concessão </v>
          </cell>
          <cell r="G293">
            <v>3388</v>
          </cell>
          <cell r="H293">
            <v>1848</v>
          </cell>
          <cell r="I293">
            <v>1848</v>
          </cell>
          <cell r="J293">
            <v>1792.6268635356687</v>
          </cell>
          <cell r="K293">
            <v>1848</v>
          </cell>
          <cell r="L293">
            <v>1848</v>
          </cell>
          <cell r="M293">
            <v>1848</v>
          </cell>
          <cell r="N293">
            <v>1848</v>
          </cell>
          <cell r="O293">
            <v>1848</v>
          </cell>
          <cell r="P293">
            <v>1848</v>
          </cell>
          <cell r="Q293">
            <v>1848</v>
          </cell>
          <cell r="R293">
            <v>1848</v>
          </cell>
          <cell r="S293">
            <v>1848</v>
          </cell>
          <cell r="T293">
            <v>1848</v>
          </cell>
          <cell r="U293">
            <v>1848</v>
          </cell>
          <cell r="V293">
            <v>1848</v>
          </cell>
          <cell r="W293">
            <v>1848</v>
          </cell>
          <cell r="X293">
            <v>1848</v>
          </cell>
          <cell r="Y293">
            <v>1848</v>
          </cell>
          <cell r="Z293">
            <v>1848</v>
          </cell>
          <cell r="AA293">
            <v>38444.626863535668</v>
          </cell>
        </row>
        <row r="294">
          <cell r="B294" t="str">
            <v>2.4.  DESEMBOLSOS  SOBRE O LUCRO     (2.4.1. + 2.4.2)</v>
          </cell>
          <cell r="G294">
            <v>3399.5588845261213</v>
          </cell>
          <cell r="H294">
            <v>10712.407481557762</v>
          </cell>
          <cell r="I294">
            <v>12365.14142281131</v>
          </cell>
          <cell r="J294">
            <v>11164.680126613979</v>
          </cell>
          <cell r="K294">
            <v>11727.976934365703</v>
          </cell>
          <cell r="L294">
            <v>12358.755667535386</v>
          </cell>
          <cell r="M294">
            <v>12957.458221542067</v>
          </cell>
          <cell r="N294">
            <v>13612.950020301811</v>
          </cell>
          <cell r="O294">
            <v>14086.250773080603</v>
          </cell>
          <cell r="P294">
            <v>14507.05287136219</v>
          </cell>
          <cell r="Q294">
            <v>15047.234877607712</v>
          </cell>
          <cell r="R294">
            <v>15400.216863181802</v>
          </cell>
          <cell r="S294">
            <v>16330.4926158528</v>
          </cell>
          <cell r="T294">
            <v>16645.634273354986</v>
          </cell>
          <cell r="U294">
            <v>16490.97121757847</v>
          </cell>
          <cell r="V294">
            <v>15669.928923731915</v>
          </cell>
          <cell r="W294">
            <v>15888.057372886262</v>
          </cell>
          <cell r="X294">
            <v>11732.300221178017</v>
          </cell>
          <cell r="Y294">
            <v>6461.7888358696127</v>
          </cell>
          <cell r="Z294">
            <v>-0.56990499999577082</v>
          </cell>
          <cell r="AA294">
            <v>246558.28769993852</v>
          </cell>
        </row>
        <row r="295">
          <cell r="B295" t="str">
            <v xml:space="preserve">2.4.1.  Contribuição Social  </v>
          </cell>
          <cell r="G295">
            <v>829.95366897602946</v>
          </cell>
          <cell r="H295">
            <v>2602.7654500746103</v>
          </cell>
          <cell r="I295">
            <v>3003.4282237118323</v>
          </cell>
          <cell r="J295">
            <v>2712.4073034215712</v>
          </cell>
          <cell r="K295">
            <v>2848.9641053007763</v>
          </cell>
          <cell r="L295">
            <v>3001.8801618267589</v>
          </cell>
          <cell r="M295">
            <v>3147.0201749192884</v>
          </cell>
          <cell r="N295">
            <v>3305.9272776489229</v>
          </cell>
          <cell r="O295">
            <v>3420.6668540801465</v>
          </cell>
          <cell r="P295">
            <v>3522.6794839665918</v>
          </cell>
          <cell r="Q295">
            <v>3653.6326976018709</v>
          </cell>
          <cell r="R295">
            <v>3739.2040880440732</v>
          </cell>
          <cell r="S295">
            <v>3964.7254826309809</v>
          </cell>
          <cell r="T295">
            <v>4041.12346020727</v>
          </cell>
          <cell r="U295">
            <v>4003.6293860796281</v>
          </cell>
          <cell r="V295">
            <v>3804.5888299956155</v>
          </cell>
          <cell r="W295">
            <v>3857.4684540330336</v>
          </cell>
          <cell r="X295">
            <v>2850.0121748310362</v>
          </cell>
          <cell r="Y295">
            <v>1572.3124450593002</v>
          </cell>
          <cell r="Z295">
            <v>5.4679018181828667</v>
          </cell>
          <cell r="AA295">
            <v>59887.857624227523</v>
          </cell>
        </row>
        <row r="296">
          <cell r="B296" t="str">
            <v xml:space="preserve">2.4.2.  Imposto de Renda  </v>
          </cell>
          <cell r="G296">
            <v>2569.605215550092</v>
          </cell>
          <cell r="H296">
            <v>8109.642031483153</v>
          </cell>
          <cell r="I296">
            <v>9361.7131990994785</v>
          </cell>
          <cell r="J296">
            <v>8452.2728231924084</v>
          </cell>
          <cell r="K296">
            <v>8879.0128290649263</v>
          </cell>
          <cell r="L296">
            <v>9356.8755057086273</v>
          </cell>
          <cell r="M296">
            <v>9810.4380466227776</v>
          </cell>
          <cell r="N296">
            <v>10307.022742652887</v>
          </cell>
          <cell r="O296">
            <v>10665.583919000457</v>
          </cell>
          <cell r="P296">
            <v>10984.373387395597</v>
          </cell>
          <cell r="Q296">
            <v>11393.602180005842</v>
          </cell>
          <cell r="R296">
            <v>11661.012775137729</v>
          </cell>
          <cell r="S296">
            <v>12365.76713322182</v>
          </cell>
          <cell r="T296">
            <v>12604.510813147717</v>
          </cell>
          <cell r="U296">
            <v>12487.341831498841</v>
          </cell>
          <cell r="V296">
            <v>11865.3400937363</v>
          </cell>
          <cell r="W296">
            <v>12030.588918853227</v>
          </cell>
          <cell r="X296">
            <v>8882.288046346981</v>
          </cell>
          <cell r="Y296">
            <v>4889.4763908103123</v>
          </cell>
          <cell r="Z296">
            <v>-6.0378068181786375</v>
          </cell>
          <cell r="AA296">
            <v>186670.43007571099</v>
          </cell>
        </row>
        <row r="297">
          <cell r="B297" t="str">
            <v>3.  SALDO DO CAIXA     (1 - 2)</v>
          </cell>
          <cell r="G297">
            <v>-48165.250268624412</v>
          </cell>
          <cell r="H297">
            <v>-28660.847966324189</v>
          </cell>
          <cell r="I297">
            <v>-926.38639855671499</v>
          </cell>
          <cell r="J297">
            <v>-7653.709307077268</v>
          </cell>
          <cell r="K297">
            <v>7324.3378937121015</v>
          </cell>
          <cell r="L297">
            <v>-4721.4082004948868</v>
          </cell>
          <cell r="M297">
            <v>24153.440794534064</v>
          </cell>
          <cell r="N297">
            <v>34473.785329169783</v>
          </cell>
          <cell r="O297">
            <v>33740.548420137551</v>
          </cell>
          <cell r="P297">
            <v>32939.387880144728</v>
          </cell>
          <cell r="Q297">
            <v>30059.531127133858</v>
          </cell>
          <cell r="R297">
            <v>38621.472317834749</v>
          </cell>
          <cell r="S297">
            <v>53389.193236671636</v>
          </cell>
          <cell r="T297">
            <v>48488.554511095965</v>
          </cell>
          <cell r="U297">
            <v>41283.469958863061</v>
          </cell>
          <cell r="V297">
            <v>38559.419168217806</v>
          </cell>
          <cell r="W297">
            <v>48809.679774158329</v>
          </cell>
          <cell r="X297">
            <v>31663.355238662451</v>
          </cell>
          <cell r="Y297">
            <v>47694.46938212424</v>
          </cell>
          <cell r="Z297">
            <v>77711.209490456939</v>
          </cell>
          <cell r="AA297">
            <v>498784.25238183956</v>
          </cell>
        </row>
        <row r="298">
          <cell r="B298" t="str">
            <v xml:space="preserve">4. T.I.R. (Taxa Interna de Retorno) Anual do Projeto     </v>
          </cell>
          <cell r="G298">
            <v>0.18516064742642066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148548.90541348793</v>
          </cell>
          <cell r="H303">
            <v>152048.42052721884</v>
          </cell>
          <cell r="I303">
            <v>155630.37721799908</v>
          </cell>
          <cell r="J303">
            <v>159296.71764450072</v>
          </cell>
          <cell r="K303">
            <v>163049.42971876982</v>
          </cell>
          <cell r="L303">
            <v>166890.54818408462</v>
          </cell>
          <cell r="M303">
            <v>170822.15571820526</v>
          </cell>
          <cell r="N303">
            <v>174846.38406261479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1291132.9384868811</v>
          </cell>
        </row>
        <row r="304">
          <cell r="B304" t="str">
            <v>1.1.  RECEITAS     (1.1.1.+ ... + 1.1.4)</v>
          </cell>
          <cell r="G304">
            <v>148548.90541348793</v>
          </cell>
          <cell r="H304">
            <v>152048.42052721884</v>
          </cell>
          <cell r="I304">
            <v>155630.37721799908</v>
          </cell>
          <cell r="J304">
            <v>159296.71764450072</v>
          </cell>
          <cell r="K304">
            <v>163049.42971876982</v>
          </cell>
          <cell r="L304">
            <v>166890.54818408462</v>
          </cell>
          <cell r="M304">
            <v>170822.15571820526</v>
          </cell>
          <cell r="N304">
            <v>174846.38406261479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1291132.9384868811</v>
          </cell>
        </row>
        <row r="305">
          <cell r="B305" t="str">
            <v>1.1.1   Receitas de Pedágio</v>
          </cell>
          <cell r="G305">
            <v>148091.442114</v>
          </cell>
          <cell r="H305">
            <v>151580.1803073216</v>
          </cell>
          <cell r="I305">
            <v>155151.10619500148</v>
          </cell>
          <cell r="J305">
            <v>158806.15595474333</v>
          </cell>
          <cell r="K305">
            <v>162547.31137672518</v>
          </cell>
          <cell r="L305">
            <v>166376.60093813806</v>
          </cell>
          <cell r="M305">
            <v>170296.10090303872</v>
          </cell>
          <cell r="N305">
            <v>174307.93644811251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1287156.834237081</v>
          </cell>
        </row>
        <row r="306">
          <cell r="B306" t="str">
            <v>1.1.2   Outras Receitas Operacionais</v>
          </cell>
          <cell r="G306">
            <v>86.918576672322089</v>
          </cell>
          <cell r="H306">
            <v>88.96620450156864</v>
          </cell>
          <cell r="I306">
            <v>91.06207034721659</v>
          </cell>
          <cell r="J306">
            <v>93.207310600456324</v>
          </cell>
          <cell r="K306">
            <v>95.403088423581877</v>
          </cell>
          <cell r="L306">
            <v>97.650594380664614</v>
          </cell>
          <cell r="M306">
            <v>99.951047083084319</v>
          </cell>
          <cell r="N306">
            <v>102.30569385026762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755.46458585916207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370.54472281559191</v>
          </cell>
          <cell r="H308">
            <v>379.2740153956816</v>
          </cell>
          <cell r="I308">
            <v>388.20895265037308</v>
          </cell>
          <cell r="J308">
            <v>397.35437915691057</v>
          </cell>
          <cell r="K308">
            <v>406.71525362108906</v>
          </cell>
          <cell r="L308">
            <v>416.29665156589465</v>
          </cell>
          <cell r="M308">
            <v>426.103768083484</v>
          </cell>
          <cell r="N308">
            <v>436.14192065199472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3220.6396639410195</v>
          </cell>
        </row>
        <row r="309">
          <cell r="B309" t="str">
            <v>2.  DESEMBOLSOS     (2.1.+ ... + 2.4)</v>
          </cell>
          <cell r="G309">
            <v>80404.713576176146</v>
          </cell>
          <cell r="H309">
            <v>81843.925576503301</v>
          </cell>
          <cell r="I309">
            <v>83317.042533134198</v>
          </cell>
          <cell r="J309">
            <v>84824.863179029373</v>
          </cell>
          <cell r="K309">
            <v>86368.20506370056</v>
          </cell>
          <cell r="L309">
            <v>87947.904996490819</v>
          </cell>
          <cell r="M309">
            <v>89564.819500297774</v>
          </cell>
          <cell r="N309">
            <v>91219.825275985408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685491.29970131756</v>
          </cell>
        </row>
        <row r="310">
          <cell r="B310" t="str">
            <v>2.1.  OPERACIONAIS     (2.1.1.+ ... + 2.1.8)</v>
          </cell>
          <cell r="G310">
            <v>42431.626477377031</v>
          </cell>
          <cell r="H310">
            <v>42751.338742736472</v>
          </cell>
          <cell r="I310">
            <v>43078.582789643253</v>
          </cell>
          <cell r="J310">
            <v>43413.536051807067</v>
          </cell>
          <cell r="K310">
            <v>43756.380142920927</v>
          </cell>
          <cell r="L310">
            <v>44107.300955133251</v>
          </cell>
          <cell r="M310">
            <v>44466.488759839674</v>
          </cell>
          <cell r="N310">
            <v>44834.138310849376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348839.39223030698</v>
          </cell>
        </row>
        <row r="311">
          <cell r="B311" t="str">
            <v xml:space="preserve">2.1.1.  Pessoal / Administradores   </v>
          </cell>
          <cell r="G311">
            <v>18979.733588298932</v>
          </cell>
          <cell r="H311">
            <v>18979.733588298932</v>
          </cell>
          <cell r="I311">
            <v>18979.733588298932</v>
          </cell>
          <cell r="J311">
            <v>18979.733588298932</v>
          </cell>
          <cell r="K311">
            <v>18979.733588298932</v>
          </cell>
          <cell r="L311">
            <v>18979.733588298932</v>
          </cell>
          <cell r="M311">
            <v>18979.733588298932</v>
          </cell>
          <cell r="N311">
            <v>18979.733588298932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151837.86870639145</v>
          </cell>
        </row>
        <row r="312">
          <cell r="B312" t="str">
            <v xml:space="preserve">2.1.2.  Conservação de Rotina  </v>
          </cell>
          <cell r="G312">
            <v>6812.7863690472386</v>
          </cell>
          <cell r="H312">
            <v>6812.7863690472386</v>
          </cell>
          <cell r="I312">
            <v>6812.7863690472386</v>
          </cell>
          <cell r="J312">
            <v>6812.7863690472386</v>
          </cell>
          <cell r="K312">
            <v>6812.7863690472386</v>
          </cell>
          <cell r="L312">
            <v>6812.7863690472386</v>
          </cell>
          <cell r="M312">
            <v>6812.7863690472386</v>
          </cell>
          <cell r="N312">
            <v>6812.7863690472386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54502.290952377902</v>
          </cell>
        </row>
        <row r="313">
          <cell r="B313" t="str">
            <v xml:space="preserve">2.1.3.  Consumo   </v>
          </cell>
          <cell r="G313">
            <v>1070.8418276591092</v>
          </cell>
          <cell r="H313">
            <v>1070.8418276591092</v>
          </cell>
          <cell r="I313">
            <v>1070.8418276591092</v>
          </cell>
          <cell r="J313">
            <v>1070.8418276591092</v>
          </cell>
          <cell r="K313">
            <v>1070.8418276591092</v>
          </cell>
          <cell r="L313">
            <v>1070.8418276591092</v>
          </cell>
          <cell r="M313">
            <v>1070.8418276591092</v>
          </cell>
          <cell r="N313">
            <v>1070.8418276591092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8566.7346212728735</v>
          </cell>
        </row>
        <row r="314">
          <cell r="B314" t="str">
            <v>2.1.4.  Transportes</v>
          </cell>
          <cell r="G314">
            <v>200.06899999999999</v>
          </cell>
          <cell r="H314">
            <v>200.06899999999999</v>
          </cell>
          <cell r="I314">
            <v>200.06899999999999</v>
          </cell>
          <cell r="J314">
            <v>200.06899999999999</v>
          </cell>
          <cell r="K314">
            <v>200.06899999999999</v>
          </cell>
          <cell r="L314">
            <v>200.06899999999999</v>
          </cell>
          <cell r="M314">
            <v>200.06899999999999</v>
          </cell>
          <cell r="N314">
            <v>200.06899999999999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1600.5519999999999</v>
          </cell>
        </row>
        <row r="315">
          <cell r="B315" t="str">
            <v>2.1.5.  Diversas</v>
          </cell>
          <cell r="G315">
            <v>1314.6</v>
          </cell>
          <cell r="H315">
            <v>1314.6</v>
          </cell>
          <cell r="I315">
            <v>1314.6</v>
          </cell>
          <cell r="J315">
            <v>1314.6</v>
          </cell>
          <cell r="K315">
            <v>1314.6</v>
          </cell>
          <cell r="L315">
            <v>1314.6</v>
          </cell>
          <cell r="M315">
            <v>1314.6</v>
          </cell>
          <cell r="N315">
            <v>1314.6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10516.800000000001</v>
          </cell>
        </row>
        <row r="316">
          <cell r="B316" t="str">
            <v>2.1.6.  Tributos s/ Faturamento</v>
          </cell>
          <cell r="G316">
            <v>12817.428199743157</v>
          </cell>
          <cell r="H316">
            <v>13119.381173272706</v>
          </cell>
          <cell r="I316">
            <v>13428.447554952663</v>
          </cell>
          <cell r="J316">
            <v>13744.794922452238</v>
          </cell>
          <cell r="K316">
            <v>14068.594801235366</v>
          </cell>
          <cell r="L316">
            <v>14400.022757562867</v>
          </cell>
          <cell r="M316">
            <v>14739.258493685535</v>
          </cell>
          <cell r="N316">
            <v>15086.485945279779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111404.41384818433</v>
          </cell>
        </row>
        <row r="317">
          <cell r="B317" t="str">
            <v>2.1.7.  Seguros</v>
          </cell>
          <cell r="G317">
            <v>1100.4720778941123</v>
          </cell>
          <cell r="H317">
            <v>1117.7433901763388</v>
          </cell>
          <cell r="I317">
            <v>1135.4215800333097</v>
          </cell>
          <cell r="J317">
            <v>1153.5162326869313</v>
          </cell>
          <cell r="K317">
            <v>1172.0371591677667</v>
          </cell>
          <cell r="L317">
            <v>1190.9944016346381</v>
          </cell>
          <cell r="M317">
            <v>1210.3982388195434</v>
          </cell>
          <cell r="N317">
            <v>1230.2591916008512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9310.8422720134913</v>
          </cell>
        </row>
        <row r="318">
          <cell r="B318" t="str">
            <v xml:space="preserve">2.1.8.  Garantias </v>
          </cell>
          <cell r="G318">
            <v>135.69541473447825</v>
          </cell>
          <cell r="H318">
            <v>136.18339428214526</v>
          </cell>
          <cell r="I318">
            <v>136.68286965199621</v>
          </cell>
          <cell r="J318">
            <v>137.19411166261011</v>
          </cell>
          <cell r="K318">
            <v>137.71739751251005</v>
          </cell>
          <cell r="L318">
            <v>138.25301093046193</v>
          </cell>
          <cell r="M318">
            <v>138.80124232931391</v>
          </cell>
          <cell r="N318">
            <v>139.36238896346006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1099.8898300669757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4445.3508207201694</v>
          </cell>
          <cell r="H327">
            <v>4550.0743953546953</v>
          </cell>
          <cell r="I327">
            <v>4657.2650479604608</v>
          </cell>
          <cell r="J327">
            <v>4766.980897960314</v>
          </cell>
          <cell r="K327">
            <v>4879.281433954462</v>
          </cell>
          <cell r="L327">
            <v>4994.227545975561</v>
          </cell>
          <cell r="M327">
            <v>5111.8815585036537</v>
          </cell>
          <cell r="N327">
            <v>5232.3072642588832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38637.368964688198</v>
          </cell>
        </row>
        <row r="328">
          <cell r="B328" t="str">
            <v>2.3.1.  Valor Variável da Concessão</v>
          </cell>
          <cell r="G328">
            <v>4445.3508207201694</v>
          </cell>
          <cell r="H328">
            <v>4550.0743953546953</v>
          </cell>
          <cell r="I328">
            <v>4657.2650479604608</v>
          </cell>
          <cell r="J328">
            <v>4766.980897960314</v>
          </cell>
          <cell r="K328">
            <v>4879.281433954462</v>
          </cell>
          <cell r="L328">
            <v>4994.227545975561</v>
          </cell>
          <cell r="M328">
            <v>5111.8815585036537</v>
          </cell>
          <cell r="N328">
            <v>5232.3072642588832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38637.368964688198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33527.736278078941</v>
          </cell>
          <cell r="H330">
            <v>34542.512438412137</v>
          </cell>
          <cell r="I330">
            <v>35581.194695530474</v>
          </cell>
          <cell r="J330">
            <v>36644.346229261995</v>
          </cell>
          <cell r="K330">
            <v>37732.543486825169</v>
          </cell>
          <cell r="L330">
            <v>38846.376495382006</v>
          </cell>
          <cell r="M330">
            <v>39986.449181954442</v>
          </cell>
          <cell r="N330">
            <v>41153.379700877151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298014.53850632237</v>
          </cell>
        </row>
        <row r="331">
          <cell r="B331" t="str">
            <v xml:space="preserve">2.4.1.  Contribuição Social  </v>
          </cell>
          <cell r="G331">
            <v>8133.7542492312587</v>
          </cell>
          <cell r="H331">
            <v>8379.7605911302144</v>
          </cell>
          <cell r="I331">
            <v>8631.56235043163</v>
          </cell>
          <cell r="J331">
            <v>8889.2960555786649</v>
          </cell>
          <cell r="K331">
            <v>9153.1014513515565</v>
          </cell>
          <cell r="L331">
            <v>9423.121574638064</v>
          </cell>
          <cell r="M331">
            <v>9699.5028319889552</v>
          </cell>
          <cell r="N331">
            <v>9982.3950790005219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72292.494183350864</v>
          </cell>
        </row>
        <row r="332">
          <cell r="B332" t="str">
            <v xml:space="preserve">2.4.2.  Imposto de Renda  </v>
          </cell>
          <cell r="G332">
            <v>25393.982028847684</v>
          </cell>
          <cell r="H332">
            <v>26162.751847281921</v>
          </cell>
          <cell r="I332">
            <v>26949.632345098842</v>
          </cell>
          <cell r="J332">
            <v>27755.050173683332</v>
          </cell>
          <cell r="K332">
            <v>28579.442035473614</v>
          </cell>
          <cell r="L332">
            <v>29423.254920743944</v>
          </cell>
          <cell r="M332">
            <v>30286.946349965485</v>
          </cell>
          <cell r="N332">
            <v>31170.984621876632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225722.04432297149</v>
          </cell>
        </row>
        <row r="333">
          <cell r="B333" t="str">
            <v>3.  SALDO DO CAIXA     (1 - 2)</v>
          </cell>
          <cell r="G333">
            <v>68144.191837311781</v>
          </cell>
          <cell r="H333">
            <v>70204.49495071554</v>
          </cell>
          <cell r="I333">
            <v>72313.33468486488</v>
          </cell>
          <cell r="J333">
            <v>74471.854465471348</v>
          </cell>
          <cell r="K333">
            <v>76681.224655069265</v>
          </cell>
          <cell r="L333">
            <v>78942.6431875938</v>
          </cell>
          <cell r="M333">
            <v>81257.33621790749</v>
          </cell>
          <cell r="N333">
            <v>83626.558786629379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605641.63878556353</v>
          </cell>
        </row>
        <row r="334">
          <cell r="B334" t="str">
            <v xml:space="preserve">4. T.I.R. (Taxa Interna de Retorno) Anual do Projeto     </v>
          </cell>
          <cell r="G334">
            <v>0.19984130092644004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ly"/>
      <sheetName val="Conciliação Custos - Guarani"/>
      <sheetName val="XREF"/>
      <sheetName val="Planilha Principal"/>
      <sheetName val="Lead"/>
      <sheetName val="Links"/>
      <sheetName val="Para Refer. - Rev. Analítica"/>
      <sheetName val="21000253"/>
      <sheetName val="Balanço"/>
      <sheetName val="DRE"/>
      <sheetName val=" AnexoOpDiv99"/>
      <sheetName val="GrafdivB"/>
      <sheetName val="ServDiv"/>
      <sheetName val="Exigível"/>
      <sheetName val="DIVIN_ARAXA"/>
      <sheetName val="TELEMIG_209"/>
      <sheetName val="Referência-Relatório-Resultado"/>
      <sheetName val="Resultados"/>
      <sheetName val="PARAM"/>
      <sheetName val="NOV.00"/>
      <sheetName val="Unit"/>
      <sheetName val="Conciliação_Custos_-_Guarani"/>
      <sheetName val="Planilha_Principal"/>
      <sheetName val="Para_Refer__-_Rev__Analítica"/>
      <sheetName val="_AnexoOpDiv99"/>
      <sheetName val="NOV_0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ovimentação"/>
      <sheetName val="Resumo 30-11"/>
      <sheetName val="Emp. Nacionais"/>
      <sheetName val="Swap"/>
      <sheetName val="Moeda Estrangeira"/>
      <sheetName val="Finame Bandeirantes"/>
      <sheetName val="Finame Brad. e BB"/>
      <sheetName val="Juros Total"/>
      <sheetName val="XREF"/>
      <sheetName val="Tickmarks"/>
      <sheetName val="Parâmetro Mov Final"/>
      <sheetName val="Circularizaçao"/>
      <sheetName val="Empr CityBank"/>
      <sheetName val="Threshold Calc"/>
      <sheetName val="Passivo Omisso"/>
      <sheetName val="Anexo 15 - Moeda Estrangeira"/>
      <sheetName val="Anexo 15 - Swap"/>
      <sheetName val="Conciliação Custos - Guarani"/>
      <sheetName val="Intercompany BP"/>
      <sheetName val="PAS Vendas"/>
      <sheetName val="DMPL"/>
      <sheetName val="31-03-09"/>
      <sheetName val="31-12-08"/>
      <sheetName val="Parâmetro de receita"/>
      <sheetName val="Saldos Bancos"/>
      <sheetName val="Abertura de saldos"/>
      <sheetName val="Abertura Saldos"/>
      <sheetName val="Anexo 6"/>
      <sheetName val="I. INICIO"/>
      <sheetName val="AUXILIAR DOAR"/>
      <sheetName val="Const"/>
      <sheetName val="ICATU"/>
      <sheetName val="Fopag"/>
      <sheetName val=" Global fopag"/>
      <sheetName val="FINANCIAMENTO COFACE SUDAMERIS"/>
      <sheetName val="BP"/>
      <sheetName val="Mapa Empréstimos {ppc}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BP Análise"/>
      <sheetName val="DRE Análise"/>
      <sheetName val="DRE - Relatório"/>
      <sheetName val="BP - Relatório"/>
      <sheetName val="BP RA"/>
      <sheetName val="DRE RA"/>
      <sheetName val="DOAR"/>
      <sheetName val="AUXILIAR DOAR"/>
      <sheetName val="Tickmarks"/>
      <sheetName val="Moeda Estrangeira"/>
      <sheetName val="XREF"/>
      <sheetName val="Fluxo Consolidado Holding"/>
      <sheetName val="Conciliação Custos - Guarani"/>
      <sheetName val="I. INICIO"/>
      <sheetName val="FINANCIAMENTO COFACE SUDAMERIS"/>
      <sheetName val="03"/>
      <sheetName val="04"/>
      <sheetName val="Intercompany BP"/>
      <sheetName val="PAS Despesa pessoal"/>
      <sheetName val="31-03-09"/>
      <sheetName val="31-12-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licações Financeiras"/>
      <sheetName val="Rev analitica vendas"/>
      <sheetName val="PAS Despesa pessoal"/>
      <sheetName val="AUXILIAR DOAR"/>
      <sheetName val="Moeda Estrangeira"/>
      <sheetName val="XREF"/>
      <sheetName val="Aplicações_Financeiras"/>
      <sheetName val="Rev_analitica_vendas"/>
      <sheetName val="PAS_Despesa_pessoal"/>
      <sheetName val="AUXILIAR_DOA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xtrapolação"/>
      <sheetName val="PAS Vendas Guarani"/>
      <sheetName val="Pas Vendas Olimpia "/>
      <sheetName val="Funrural PIS Cofiins Olimpia"/>
      <sheetName val="PIS Cofins Guarani"/>
      <sheetName val="ICMS Guarani"/>
      <sheetName val="{PPC}Prov. Ajuste Preço-Jan "/>
      <sheetName val="{PPC}Prov. Ajuste Preço-Abr"/>
      <sheetName val="Parâmetro"/>
      <sheetName val="XREF"/>
      <sheetName val="Tickmarks"/>
      <sheetName val="DRE"/>
      <sheetName val="ICMS"/>
      <sheetName val="TCalc icms"/>
      <sheetName val="TCalc Receitas"/>
      <sheetName val="PAS Pis_Cofins_Funrural  Jul05"/>
      <sheetName val="TCalc Impostos"/>
      <sheetName val="PAS Pis_Cofins_Funrural"/>
      <sheetName val="cut"/>
      <sheetName val="PAS Vendas"/>
      <sheetName val="TEste 30.09.06 ICMS e IPI"/>
      <sheetName val="Teste de Detalhe de Receitas"/>
      <sheetName val="Cut-Off 3112"/>
      <sheetName val="Devoluções"/>
      <sheetName val="Cut-Off 3110"/>
      <sheetName val="Impostos 30.04"/>
      <sheetName val="Impostos 31.01"/>
      <sheetName val="BP"/>
      <sheetName val="Resumo (x) Contab. "/>
      <sheetName val="PAS Despesa pessoal"/>
      <sheetName val="Summary Page"/>
      <sheetName val="NE"/>
      <sheetName val="Receita de Vendas Mensal {ppc}"/>
      <sheetName val="PAS Receita e Impostos - Vendas"/>
      <sheetName val="Preços do Açúcar e Álcool "/>
      <sheetName val="Abertura por Empresa"/>
      <sheetName val="LTN"/>
      <sheetName val="3 - Cálculo Global de Seguros"/>
      <sheetName val="4 -Movimentação Imobilizado"/>
      <sheetName val="2 - Aplicação Financeira"/>
      <sheetName val="Debêntures Reperfilamento"/>
      <sheetName val="Impostos"/>
      <sheetName val="Parâmetro Guarani"/>
      <sheetName val="Parâmetro CESJ"/>
      <sheetName val="Parâmetro Andrade"/>
      <sheetName val="Mapa Movimentação"/>
      <sheetName val="Para Referência"/>
      <sheetName val="Teste Receita Financeira"/>
      <sheetName val="Seleção das notas Fiscais"/>
      <sheetName val="Cut Off"/>
      <sheetName val="Dados para as seleções"/>
      <sheetName val="Resumo BC"/>
      <sheetName val="Saldos Bancos"/>
      <sheetName val="Anexo &quot;H&quot;"/>
      <sheetName val="mov. PL"/>
      <sheetName val="Funrural"/>
      <sheetName val="Rev analitica vendas"/>
      <sheetName val="Amostra NF saída"/>
      <sheetName val="Cut-off"/>
      <sheetName val="Teste Global de Cut-Off"/>
      <sheetName val="Impostos 31.12"/>
      <sheetName val="Impostos 31.03"/>
      <sheetName val="Amostra NF saída AT"/>
      <sheetName val="Vendas - Projeção"/>
      <sheetName val="Suporte DOAR"/>
      <sheetName val="AUXILIAR DOAR"/>
      <sheetName val="Análise de Preço de Venda"/>
      <sheetName val="PAS Impostos"/>
      <sheetName val="STAR 1"/>
      <sheetName val="Base Star"/>
      <sheetName val="Critério Seleção"/>
      <sheetName val="Mapa de Resultado"/>
      <sheetName val="Deposito Judicial"/>
      <sheetName val="Teste de Receita"/>
      <sheetName val="Calculo Amostra"/>
      <sheetName val="CUTOFF "/>
      <sheetName val="Cálculo Amostra"/>
      <sheetName val="Investimentos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itas Vendas IP"/>
      <sheetName val="Deducoes venda IP"/>
      <sheetName val="Receitas Vendas Inpacel"/>
      <sheetName val="PAS Deduções venda Inpacel"/>
      <sheetName val="Lead"/>
      <sheetName val="Receitas_Vendas_IP"/>
      <sheetName val="Deducoes_venda_IP"/>
      <sheetName val="Receitas_Vendas_Inpacel"/>
      <sheetName val="PAS_Deduções_venda_Inpacel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Abertura Saldos"/>
      <sheetName val="População STAR_IP"/>
      <sheetName val="Checklist"/>
      <sheetName val="STAR Receitas"/>
      <sheetName val="STAR Custos"/>
      <sheetName val="STAR Impostos sobre Vendas"/>
      <sheetName val="Cut-off"/>
      <sheetName val="PAS Vendas"/>
      <sheetName val="IPBrasil - Sales"/>
      <sheetName val="PAS Deducoes_1otrim"/>
      <sheetName val="Variações"/>
      <sheetName val="XREF"/>
      <sheetName val="Tickmarks"/>
      <sheetName val="Receitas Vendas Inpacel"/>
      <sheetName val="Deducoes venda IP"/>
      <sheetName val="PAS Deduções venda Inpacel"/>
      <sheetName val="BP"/>
      <sheetName val="Circularização Aplicações"/>
      <sheetName val="Mapa"/>
      <sheetName val="Prov. Férias"/>
      <sheetName val="Mapa Mov. Empréstimos {ppc}"/>
      <sheetName val="DRE"/>
      <sheetName val="Resultado Setembro"/>
      <sheetName val="Circularização Emprestimos"/>
      <sheetName val="PAS Despesa pessoal"/>
      <sheetName val="FIF"/>
      <sheetName val="Debêntures Reperfilamento"/>
      <sheetName val="BAN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Abertura de Saldos"/>
      <sheetName val="PAS Vendas"/>
      <sheetName val="PAS Deducoes de Vendas"/>
      <sheetName val="XREF"/>
      <sheetName val="Variacoes"/>
      <sheetName val="Tickmarks"/>
      <sheetName val="Capitalização"/>
      <sheetName val="STAR Receitas"/>
      <sheetName val="Receitas Vendas Inpacel"/>
      <sheetName val="Deducoes venda IP"/>
      <sheetName val="PAS Deduções venda Inpacel"/>
      <sheetName val="BP"/>
      <sheetName val="Anexo IV.2004"/>
      <sheetName val="2002"/>
      <sheetName val="Matriz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F (2)"/>
      <sheetName val="QUF"/>
      <sheetName val="QUF 2"/>
      <sheetName val="Financeira Real até jul.09"/>
      <sheetName val="Indicadores"/>
      <sheetName val="Relacionamento"/>
      <sheetName val="Relacionamento 2"/>
      <sheetName val="Covenants OHL"/>
      <sheetName val="BP 30-06-09"/>
      <sheetName val="DRE 30-06-09"/>
      <sheetName val="FC_2009"/>
      <sheetName val="usos"/>
      <sheetName val="Físico Real até jul.09"/>
      <sheetName val="Destaques"/>
      <sheetName val="Empregos"/>
      <sheetName val="Inauguraças das praças"/>
      <sheetName val="Licenças por subcrédito"/>
      <sheetName val="Plan2"/>
      <sheetName val="Plan3"/>
      <sheetName val="PAS Vend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1"/>
      <sheetName val="Anexo 2"/>
      <sheetName val="Anexo 3 "/>
      <sheetName val="Anexo 4"/>
      <sheetName val="Anexo 5"/>
      <sheetName val="Anexo  6"/>
      <sheetName val="Anexo 7"/>
      <sheetName val="Anexo 10"/>
      <sheetName val="Anexo 11"/>
      <sheetName val="Anexo 12"/>
      <sheetName val="Anexo13"/>
      <sheetName val="Anexo 14"/>
      <sheetName val="Anexo 15 - Emp. Nacionais"/>
      <sheetName val="Anexo 15 - Swap"/>
      <sheetName val="Anexo 15 - Moeda Estrangeira"/>
      <sheetName val="Anexo 15 - Finame"/>
      <sheetName val="Anexo 16"/>
      <sheetName val="Anexo 17"/>
      <sheetName val="Anexo 18"/>
      <sheetName val="Anexo 19"/>
      <sheetName val="Anexo 20"/>
      <sheetName val="Anexo 21"/>
      <sheetName val="Anexo 22"/>
      <sheetName val="Anexo 23"/>
      <sheetName val="Anexo 24"/>
      <sheetName val="Anexo 9"/>
      <sheetName val="Anexo 8"/>
      <sheetName val="Anexo 15"/>
      <sheetName val="Anexo 15 _ Moeda Estrangeira"/>
      <sheetName val="consolidado-cap_10-2007"/>
      <sheetName val="Mútuo {ppc}"/>
      <sheetName val="XREF"/>
      <sheetName val="Circularização Emprestimos"/>
      <sheetName val="PAS Vendas"/>
      <sheetName val="31-12-2008"/>
      <sheetName val="Anexo 6"/>
      <sheetName val="Tab"/>
      <sheetName val="Emprestimos 102003 {ppc}"/>
      <sheetName val="Dados Star"/>
      <sheetName val="PAS Deduções venda Inpacel"/>
      <sheetName val="Deducoes venda IP"/>
      <sheetName val="Cálculo Global - INSS-FGTS"/>
      <sheetName val="Receitas Vendas Inpa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MPL"/>
      <sheetName val="DOAR"/>
      <sheetName val="movimentação Doar"/>
      <sheetName val="movimentação"/>
      <sheetName val="XREF"/>
      <sheetName val="Anexo 15 - Moeda Estrangeira"/>
      <sheetName val="Anexo 15 - Swap"/>
      <sheetName val="31-12-2008"/>
      <sheetName val="movimentação_Doar"/>
      <sheetName val="Anexo_15_-_Moeda_Estrangeira"/>
      <sheetName val="Anexo_15_-_Swap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forms"/>
      <sheetName val="Qtr-forms "/>
      <sheetName val="M - 22"/>
      <sheetName val="Form M-30"/>
      <sheetName val="Fixed Assets"/>
      <sheetName val="Parametro - VC"/>
      <sheetName val="Emprestimos 102003 {ppc}"/>
      <sheetName val="XREF"/>
      <sheetName val="Report"/>
      <sheetName val="Forecast"/>
      <sheetName val="MAPA"/>
      <sheetName val="Excess Calc"/>
      <sheetName val="LX_Prov Férias e 13º Salário"/>
      <sheetName val="Links"/>
      <sheetName val="Lead"/>
      <sheetName val="Rep"/>
      <sheetName val="Dados"/>
      <sheetName val="Anexo 15 - Moeda Estrangeira"/>
      <sheetName val="Anexo 15 - Swap"/>
      <sheetName val="Quartely Forms"/>
      <sheetName val="Base materialidade"/>
      <sheetName val="Mútuo {ppc}"/>
      <sheetName val="Circularização Emprestimos"/>
      <sheetName val="PAS Vendas"/>
      <sheetName val="Monthly_forms"/>
      <sheetName val="Qtr-forms_"/>
      <sheetName val="M_-_22"/>
      <sheetName val="Form_M-30"/>
      <sheetName val="Fixed_Assets"/>
      <sheetName val="Parametro_-_VC"/>
      <sheetName val="Emprestimos_102003_{ppc}"/>
      <sheetName val="Excess_Calc"/>
      <sheetName val="LX_Prov_Férias_e_13º_Salário"/>
      <sheetName val="Anexo_15_-_Moeda_Estrangeira"/>
      <sheetName val="Anexo_15_-_Swap"/>
      <sheetName val="Quartely_Forms"/>
      <sheetName val="Base_materialidade"/>
      <sheetName val="Mútuo_{ppc}"/>
      <sheetName val="Circularização_Emprestimos"/>
      <sheetName val="PAS_Venda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EMPR 1º  2º 3º 4º trim. {ppc}"/>
      <sheetName val="Calculos - DTT"/>
      <sheetName val="Parametro - Juros e VM"/>
      <sheetName val="Parametro - VC"/>
      <sheetName val="Threshold Calc"/>
      <sheetName val="XREF"/>
      <sheetName val="Tickmarks"/>
      <sheetName val="MovimentEmprést. 31102003 {ppc}"/>
      <sheetName val="Escalonamento BID"/>
      <sheetName val="Emprestimos 122003 {ppc}"/>
      <sheetName val="Fin 102003 {ppc}"/>
      <sheetName val="Emprestimos 102003 {ppc}"/>
      <sheetName val="Escalonamento Divida"/>
      <sheetName val="Anexo 15 - Moeda Estrangeira"/>
      <sheetName val="Anexo 15 - Swap"/>
      <sheetName val="BP"/>
      <sheetName val="Canbrás -Video"/>
      <sheetName val="Teste Receita_Horizon"/>
      <sheetName val="Lead"/>
      <sheetName val="Mútuos não realizáveis"/>
      <sheetName val="Receitas Vendas Inpacel"/>
      <sheetName val="Deducoes venda IP"/>
      <sheetName val="PAS Deduções venda Inpacel"/>
      <sheetName val="Mútuo {ppc}"/>
      <sheetName val="Circularização Emprestimo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Resumo partes ligadas"/>
      <sheetName val="Despesas partes ligadas"/>
      <sheetName val="Despesas Conserva"/>
      <sheetName val="Despesas Adm."/>
      <sheetName val="Outras Despesas"/>
      <sheetName val="Global"/>
      <sheetName val="XREF"/>
      <sheetName val="Tickmarks"/>
      <sheetName val="B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Var. Saldos"/>
      <sheetName val="NE's"/>
      <sheetName val="PLR"/>
      <sheetName val="Outorga"/>
      <sheetName val="Resumo Contingências- 31.12"/>
      <sheetName val="Circularização 311206"/>
      <sheetName val="Cível -31.12 {PPC} "/>
      <sheetName val="Trabalhista 31.12 {PPC}"/>
      <sheetName val="Cont-  Cível "/>
      <sheetName val="Cont - Trabalhista"/>
      <sheetName val="XREF"/>
      <sheetName val="Tickmarks"/>
      <sheetName val="NE"/>
      <sheetName val="Outorga 31.12"/>
      <sheetName val="Valor presente dez-07"/>
      <sheetName val="JCP "/>
      <sheetName val="Circularização ARTESP"/>
      <sheetName val="Circularização 311207"/>
      <sheetName val="Planilha contingências"/>
      <sheetName val="Resumo Contingências"/>
      <sheetName val="Cível {ppc}"/>
      <sheetName val="Trabalhista  {ppc}"/>
      <sheetName val="Resumo Contingências "/>
      <sheetName val="Outorga Nominal"/>
      <sheetName val="Outorga Valor Presente 06-08"/>
      <sheetName val="Circularização 30.06"/>
      <sheetName val="JCP"/>
      <sheetName val="Trabalhista {ppc}"/>
      <sheetName val="Parametro"/>
      <sheetName val="Cível "/>
      <sheetName val="Trabalhista"/>
      <sheetName val="Ambiental"/>
      <sheetName val="Tributário"/>
      <sheetName val="Adm-trabalhista"/>
      <sheetName val="Regulatório"/>
      <sheetName val="Circular. Adto"/>
      <sheetName val="Obrig. Sociais"/>
      <sheetName val="Obrig. fiscais"/>
      <sheetName val="Provisões R$"/>
      <sheetName val="Adto Clientes"/>
      <sheetName val="Folha"/>
      <sheetName val="Férias"/>
      <sheetName val="13o. salário"/>
      <sheetName val="#REF"/>
      <sheetName val="IRPJ e CSLL"/>
      <sheetName val="Impostos"/>
      <sheetName val="Abertura de Contas Dez02"/>
      <sheetName val="Abertura de Contas Nov02"/>
      <sheetName val="Contabilização ISS"/>
      <sheetName val="PAS - PIS e  COFINS"/>
      <sheetName val="Atualização Selic"/>
      <sheetName val="Selic acumulada IR e CS"/>
      <sheetName val="LAPIS - Dez.02 {ppc}"/>
      <sheetName val="Teste Fopag"/>
      <sheetName val="PAS  -  INSS e FGTS"/>
      <sheetName val="PAS Férias"/>
      <sheetName val="Teste de Férias"/>
      <sheetName val="Resumo Fopag"/>
      <sheetName val="Calculo Global Pis-Cofins"/>
      <sheetName val="INSS e FGTS"/>
      <sheetName val="Phihong"/>
      <sheetName val="Parâmetro"/>
      <sheetName val="Pró-labore exterior"/>
      <sheetName val="PAS Férias e 13 Sal."/>
      <sheetName val="Excess Calc R$"/>
      <sheetName val="Threshold Calc"/>
      <sheetName val="Control Report"/>
      <sheetName val="Variação Enc.Prov.Trab."/>
      <sheetName val="Perd.Iniv.3108"/>
      <sheetName val="Parc.3108"/>
      <sheetName val="Imp. aRec.3108e3011"/>
      <sheetName val="Variação Prov.Cont."/>
      <sheetName val="ICMS conting3108e3011"/>
      <sheetName val="Enc.Prov.Trab.3108"/>
      <sheetName val="Prov.Cont 3108e3011"/>
      <sheetName val="Circularização 30.06.09"/>
      <sheetName val="Advogado Omisso 30.06.09"/>
      <sheetName val="Resumo"/>
      <sheetName val="Cível - Passivo"/>
      <sheetName val="Cível - Ativo"/>
      <sheetName val="Administrativo"/>
      <sheetName val="AUXILIAR DOAR"/>
      <sheetName val="Fopag"/>
      <sheetName val="CP exterior {ppc}"/>
      <sheetName val="W. W. Intern. {ppc}"/>
      <sheetName val="Global Resultado"/>
      <sheetName val="Correção operadora"/>
      <sheetName val="Sponsorship"/>
      <sheetName val="IGP-M"/>
      <sheetName val="Juros Provisionados"/>
      <sheetName val="ISS"/>
      <sheetName val="Lalur"/>
      <sheetName val="Sheet1"/>
      <sheetName val="Sheet1 (2)"/>
      <sheetName val="Circ. Adiant. Clientes"/>
      <sheetName val="Royalties"/>
      <sheetName val="Férias acum."/>
      <sheetName val="13. salário"/>
      <sheetName val="RH-FOPAG ppc"/>
      <sheetName val="B.Horas"/>
      <sheetName val="Pis-Cofins ppc"/>
      <sheetName val="Conceitos ppc"/>
      <sheetName val="Base ppc"/>
      <sheetName val="Instalação ppc"/>
      <sheetName val="Treinamento ppc"/>
      <sheetName val="Risco Técn. ppc"/>
      <sheetName val="Garantia ppc"/>
      <sheetName val="Férias e 13o"/>
      <sheetName val="Pis e Cofins"/>
      <sheetName val="Salario Educação"/>
      <sheetName val="W.W. Operadora {ppc}"/>
      <sheetName val="INSS"/>
      <sheetName val="RFD"/>
      <sheetName val="Circularização de Adv. 31.12"/>
      <sheetName val="Cível passivo "/>
      <sheetName val="Cível ativo"/>
      <sheetName val="estoque total dez_98"/>
      <sheetName val="Despesas partes ligadas"/>
      <sheetName val="Impostos a Recup. 31.10.04"/>
      <sheetName val="Recálculo CP - LP"/>
      <sheetName val="Estimt. Realização ICMS"/>
      <sheetName val="Cálc. Glob.Prov. Férias e 13o. "/>
      <sheetName val="Comp. Prov. Diversas"/>
      <sheetName val="Cálculo Global PPR"/>
      <sheetName val="Tickmarks (2)"/>
      <sheetName val="Contingências"/>
      <sheetName val="Circularização de Advogados"/>
      <sheetName val="Pis_Cofins Abril04 {ppc}"/>
      <sheetName val="PIS e COFINS "/>
      <sheetName val="Créditos PIS "/>
      <sheetName val="ICMS "/>
      <sheetName val="IRRF e ISS"/>
      <sheetName val="Férias "/>
      <sheetName val="FGTS e INSS"/>
      <sheetName val="INSS Prest. Serviço (ppc)"/>
      <sheetName val="Fopag "/>
      <sheetName val="Juros sCP"/>
      <sheetName val="IRRF"/>
      <sheetName val="Férias {PPC}"/>
      <sheetName val="ICMS"/>
      <sheetName val="IR e CSLL"/>
      <sheetName val="Circularização "/>
      <sheetName val="vda entr. fut."/>
      <sheetName val="prov. ferias"/>
      <sheetName val="prov. 13 sal."/>
      <sheetName val="Folha Pagto"/>
      <sheetName val="BP"/>
      <sheetName val="ATIVO"/>
      <sheetName val="N.E"/>
      <sheetName val="Circularização"/>
      <sheetName val="Rollfoward"/>
      <sheetName val="Controle Leitesol"/>
      <sheetName val="J.C.P 30.09.08"/>
      <sheetName val="Créditos não Identificados"/>
      <sheetName val="ICMS-IPI 31.12.05"/>
      <sheetName val="Passivo Omisso 31.12.05"/>
      <sheetName val="ICMS Imobilizado. 30.09.05"/>
      <sheetName val="Conciliaç Férias e 13o."/>
      <sheetName val="Calc. Global Férias e 13o."/>
      <sheetName val="Cálc. Global INSS FGTS"/>
      <sheetName val="Calc.Global PPR"/>
      <sheetName val="Provisões diversas"/>
      <sheetName val="honorários de consultoria"/>
      <sheetName val="Provisões Diversas 30.09.09"/>
      <sheetName val="Provisões Diversas 31.12.09"/>
      <sheetName val="Provisão Fretes AVG"/>
      <sheetName val="Provisão PPR 2009"/>
      <sheetName val="Provisão MIP 2008 e 2009"/>
      <sheetName val="Parâmetro 31.12"/>
      <sheetName val="Circ. Cartões 31.12.04"/>
      <sheetName val="Cálculo PDD - DTT "/>
      <sheetName val="Garantia Complementar"/>
      <sheetName val="Circ. FMX - Fininvest 31.12.04"/>
      <sheetName val="Processos Trabalhistas"/>
      <sheetName val="Detalhe Fopag"/>
      <sheetName val="Abertura Saldos"/>
      <sheetName val="Para ref."/>
      <sheetName val="CSLL"/>
      <sheetName val="Pis Cofins Sarc"/>
      <sheetName val="Pis-Cofins 31-10"/>
      <sheetName val="Pis - Cofins 31-12"/>
      <sheetName val="Provisão Pis Cofins"/>
      <sheetName val="Parâmetro PIS"/>
      <sheetName val="Parâmetro Cofins"/>
      <sheetName val="Refis"/>
      <sheetName val="Ad. Client. 31-10"/>
      <sheetName val="Ad. Client. 31-12"/>
      <sheetName val="Parâmetro de receita"/>
      <sheetName val="DeprecOut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 refreshError="1"/>
      <sheetData sheetId="66"/>
      <sheetData sheetId="67" refreshError="1"/>
      <sheetData sheetId="68" refreshError="1"/>
      <sheetData sheetId="69"/>
      <sheetData sheetId="70"/>
      <sheetData sheetId="71"/>
      <sheetData sheetId="72" refreshError="1"/>
      <sheetData sheetId="73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 refreshError="1"/>
      <sheetData sheetId="132"/>
      <sheetData sheetId="133" refreshError="1"/>
      <sheetData sheetId="134" refreshError="1"/>
      <sheetData sheetId="135"/>
      <sheetData sheetId="136" refreshError="1"/>
      <sheetData sheetId="137"/>
      <sheetData sheetId="138" refreshError="1"/>
      <sheetData sheetId="139" refreshError="1"/>
      <sheetData sheetId="140" refreshError="1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 refreshError="1"/>
      <sheetData sheetId="180" refreshError="1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 refreshError="1"/>
      <sheetData sheetId="189" refreshError="1"/>
      <sheetData sheetId="19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AS Fopag"/>
      <sheetName val="Detalhes - salários IP Mogi Gua"/>
      <sheetName val="Detalhes Férias e 13o IP"/>
      <sheetName val="XREF"/>
      <sheetName val="Tickmarks"/>
      <sheetName val="Folha Pagto"/>
      <sheetName val="Cálculo Global - Férias e 13o. "/>
      <sheetName val="BP"/>
      <sheetName val="DRE"/>
      <sheetName val="Investimento"/>
      <sheetName val="Emprestimos 102003 {ppc}"/>
      <sheetName val="Report"/>
      <sheetName val="Anexo 15 - Moeda Estrangeira"/>
      <sheetName val="Anexo 15 - Swap"/>
      <sheetName val="Despesas partes ligadas"/>
      <sheetName val="Curvas"/>
      <sheetName val="PAS Moeda Naci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VP - HP 12C 31.12"/>
      <sheetName val="VP - 31.12"/>
      <sheetName val="Outorga Fixa"/>
      <sheetName val="XREF"/>
      <sheetName val="Tickmarks"/>
      <sheetName val="Links"/>
      <sheetName val="NE e Mov Outorga"/>
      <sheetName val="VP - HP 12C (2)"/>
      <sheetName val="Report - 30.06.2005"/>
      <sheetName val="VP - 30.06.2005"/>
      <sheetName val="Outorga Fixa 30.06.2005"/>
      <sheetName val="VP - HP 12C 30.11"/>
      <sheetName val="VP - 30.11"/>
      <sheetName val="NE Credores pela Concessão"/>
      <sheetName val="Outorga Fixa_31.12"/>
      <sheetName val="autovias 31.12.06"/>
      <sheetName val="VP - 31.12_30.06"/>
      <sheetName val="Parâmetro"/>
      <sheetName val="VP - HP 12C 31.12_30.06"/>
      <sheetName val="Outorga Fixa_30.06"/>
      <sheetName val="BP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BP"/>
      <sheetName val="DRE"/>
      <sheetName val="DMPL"/>
      <sheetName val="DOAR"/>
      <sheetName val="AUXILIAR DOAR"/>
      <sheetName val="Tickmarks"/>
      <sheetName val="BP 311205"/>
      <sheetName val="DRE 311205"/>
      <sheetName val="DMPL 311205"/>
      <sheetName val="DOAR 311205"/>
      <sheetName val="BP 300906"/>
      <sheetName val="DRE 300906"/>
      <sheetName val="XREF"/>
      <sheetName val="P3 - Fopag"/>
      <sheetName val="Garantia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oeda Estrangeira"/>
      <sheetName val="Swap"/>
      <sheetName val="Capital Giro"/>
      <sheetName val="Resumo Créd. Rot. "/>
      <sheetName val="Bco Brasil"/>
      <sheetName val="Sumitomo"/>
      <sheetName val="CCF"/>
      <sheetName val="Sudameris"/>
      <sheetName val="Juros"/>
      <sheetName val="XREF"/>
      <sheetName val="Tickmarks"/>
      <sheetName val="DRE"/>
      <sheetName val="BP"/>
      <sheetName val="População Res."/>
      <sheetName val="AFin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 GERAL"/>
      <sheetName val="SWAP-GARANTIA-30.11"/>
      <sheetName val="SWAP-SEM GARANTIA-30.11"/>
      <sheetName val="Feriados-ANDIMA"/>
      <sheetName val="XREF"/>
      <sheetName val="Tickmarks"/>
      <sheetName val="ENTRADA"/>
      <sheetName val="Para Referência"/>
      <sheetName val="DRE"/>
      <sheetName val="BP"/>
      <sheetName val="Garantia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Receitas Pedágio - Março"/>
      <sheetName val="Receitas Pedágio - Junho"/>
      <sheetName val="PIS, Cofins e Out Variav. 30.06"/>
      <sheetName val="Contabilizacao"/>
      <sheetName val="XREF"/>
      <sheetName val="Tickmarks"/>
      <sheetName val="Resumo"/>
      <sheetName val="DRE"/>
      <sheetName val="BP"/>
      <sheetName val="PIS, Cofins e Out Variav. 31.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ros"/>
      <sheetName val="Receitas Pedágio - Set.07"/>
      <sheetName val="PIS, Cofins e Out Variav. 31.03"/>
      <sheetName val="Sheet1"/>
      <sheetName val="Tickmarks"/>
      <sheetName val="XREF"/>
      <sheetName val="BANCO"/>
      <sheetName val="CUSTO CONSOLID"/>
      <sheetName val="CUSTO MONETARIO_CONSOLID"/>
      <sheetName val="Bco1"/>
      <sheetName val="CUSTO UNIT TRANS_CD RJ"/>
      <sheetName val="CUSTO UNIT TRANS_CD SP"/>
      <sheetName val="CUSTO UNIT PORTO"/>
      <sheetName val="CUSTO UNIT UAG"/>
      <sheetName val="CUSTO UNIT UCAO"/>
      <sheetName val="CUSTO UNIT TRANS_CD BH"/>
      <sheetName val="CRITERIOS"/>
      <sheetName val="CUSTO UNIT CD BH"/>
      <sheetName val="CUSTO UNIT CD RJ"/>
      <sheetName val="CUSTO UNIT CD SP"/>
      <sheetName val="PAES INSS"/>
      <sheetName val="D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AS Receitas de Pedágio"/>
      <sheetName val="Receitas Acessórias"/>
      <sheetName val="Impostos"/>
      <sheetName val="Cálculo Parâmetro"/>
      <sheetName val="XREF"/>
      <sheetName val="Tickmarks"/>
      <sheetName val="PIS, Cofins e Out Variav. 31.03"/>
      <sheetName val="Comissões"/>
      <sheetName val="PAES Tributos Federais"/>
      <sheetName val="Fluxo de Caixa CF"/>
      <sheetName val="PAES INS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Nota Explicativa"/>
      <sheetName val="Outorga Fixa"/>
      <sheetName val="Vr. Presente Outorga"/>
      <sheetName val="Mov. LP"/>
      <sheetName val="XREF"/>
      <sheetName val="Tickmarks"/>
      <sheetName val="Outorga 30.09"/>
      <sheetName val="VP - HP 12C 30.09"/>
      <sheetName val="VP - 30.09"/>
      <sheetName val="NE"/>
      <sheetName val="Circularização"/>
      <sheetName val="Outorga Fixa 30.06.09"/>
      <sheetName val="Cálculo HP 12c"/>
      <sheetName val="VP - 30.06.08"/>
      <sheetName val="Outorga Fixa 31.05.09"/>
      <sheetName val="Tela IGPM"/>
      <sheetName val="Impostos"/>
      <sheetName val="Tarifas"/>
      <sheetName val="Outorga Fixa e Variavel "/>
      <sheetName val="AVP Vianorte 30.11.09"/>
      <sheetName val="Tela IGPM 30.11.09"/>
      <sheetName val="Parâmetro"/>
      <sheetName val="PIS, Cofins e Out Variav. 31.03"/>
      <sheetName val="Outorga Fixa e Variavel  30.11"/>
      <sheetName val="Outorga Fixa e Variavel  31.12"/>
      <sheetName val="Tela IGPM 31.12.2009"/>
      <sheetName val="Sheet1"/>
      <sheetName val="Tela IGPM 30.11.09 (2)"/>
      <sheetName val="Outorga Fixa e Variavel 30.09"/>
      <sheetName val="AVP Outorga 30.09.10"/>
      <sheetName val="#REF"/>
      <sheetName val="Outorga 31.03"/>
      <sheetName val="AVP Outorga 31.03"/>
      <sheetName val="Outorga 12.2011"/>
      <sheetName val="AVP Outorga 12.2011"/>
      <sheetName val="Pagamento Outorga 12.2011"/>
      <sheetName val="Outorga 30.09.11"/>
      <sheetName val="AVP Outorga 30-09-11"/>
      <sheetName val="Outorga 30.06.11"/>
      <sheetName val="AVP Outorga 30.06"/>
      <sheetName val="Outorga  2011 {PPC}"/>
      <sheetName val="Outorga 31.12.11"/>
      <sheetName val="AVP Outorga 31.12.11"/>
      <sheetName val="Pagamento Outorga 12-2011"/>
      <sheetName val="Pagamento Outorga 09-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"/>
      <sheetName val="DM"/>
      <sheetName val="EMPRESTIMOS"/>
      <sheetName val="DOAR"/>
      <sheetName val="PARTES"/>
      <sheetName val="IMOBILIZADO"/>
      <sheetName val="Movimentação Imobilizado"/>
      <sheetName val="MAPAIMOB"/>
      <sheetName val="MAPADIF"/>
      <sheetName val="MOV. LONGO PRAZO"/>
      <sheetName val="FLUXO CAIXA IND."/>
      <sheetName val="FLUXO CAIXA IND. (2)"/>
      <sheetName val="Lead"/>
      <sheetName val="Links"/>
      <sheetName val="Cálculo Parâmetro"/>
      <sheetName val="XREF"/>
      <sheetName val="Impostos"/>
      <sheetName val="Movimentação_Imobilizado"/>
      <sheetName val="MOV__LONGO_PRAZO"/>
      <sheetName val="FLUXO_CAIXA_IND_"/>
      <sheetName val="FLUXO_CAIXA_IND__(2)"/>
      <sheetName val="Cálculo_Parâmetr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ação"/>
      <sheetName val="Resumo PR"/>
      <sheetName val="Gastos PR"/>
      <sheetName val="XREF"/>
      <sheetName val="Tickmarks"/>
      <sheetName val="Lea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Report - 31102003"/>
      <sheetName val="Circularização Emprestimos"/>
      <sheetName val="XREF"/>
      <sheetName val="Tickmarks"/>
      <sheetName val="PAS Vendas"/>
      <sheetName val="Reconciliações Setembro"/>
      <sheetName val="Impostos"/>
      <sheetName val="Funrural"/>
      <sheetName val="DRE"/>
      <sheetName val="FGTS"/>
      <sheetName val="PAS Deprec."/>
      <sheetName val="População Res."/>
      <sheetName val="Circul. Fornecedores"/>
      <sheetName val="BP"/>
      <sheetName val="Abertura Saldos"/>
      <sheetName val="Vendas"/>
      <sheetName val="Base Star"/>
      <sheetName val="Ajustes e Reclassificações"/>
      <sheetName val="Receitas Vendas Inpacel"/>
      <sheetName val="Deducoes venda IP"/>
      <sheetName val="PAS Deduções venda Inpacel"/>
      <sheetName val="Anexo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Variação Final"/>
      <sheetName val="Pas Vendas "/>
      <sheetName val="PIS-COFINS"/>
      <sheetName val="Funrural"/>
      <sheetName val="XREF"/>
      <sheetName val="Tickmarks"/>
      <sheetName val="Receitas Vendas Inpacel"/>
      <sheetName val="Deducoes venda IP"/>
      <sheetName val="PAS Deduções venda Inpacel"/>
      <sheetName val="Circularização Emprestimos"/>
      <sheetName val="PIS, Cofins e Out Variav. 31.03"/>
      <sheetName val="Impostos"/>
      <sheetName val="2002"/>
      <sheetName val="Circul. Fornecedores"/>
      <sheetName val="Desp Salários"/>
      <sheetName val="Mapa Guarani"/>
      <sheetName val="Contingências"/>
      <sheetName val="Movimentação Doar"/>
      <sheetName val="Cálculo Global "/>
      <sheetName val="c008"/>
      <sheetName val="Teste de Contr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Footnote"/>
      <sheetName val="Base STAR"/>
      <sheetName val="Análise"/>
      <sheetName val="STAR Inpacel"/>
      <sheetName val="STAR IAF"/>
      <sheetName val="Checklist"/>
      <sheetName val="Receita Serraria"/>
      <sheetName val="Principais clientes"/>
      <sheetName val="Resumo teste de Cutoff"/>
      <sheetName val="Cut-off"/>
      <sheetName val="Deduções"/>
      <sheetName val="Devoluções"/>
      <sheetName val="Eliminações"/>
      <sheetName val="Parâmetro"/>
      <sheetName val="XREF"/>
      <sheetName val="Tickmarks"/>
      <sheetName val="STAR receita"/>
      <sheetName val="PAS Vendas 2003 e 2004 (LX)"/>
      <sheetName val="Deducoes de Vendas"/>
      <sheetName val="Faturados e não embarcados"/>
      <sheetName val="Variacoes"/>
      <sheetName val="STAR Serraria"/>
      <sheetName val="Sheet1"/>
      <sheetName val="Sheet2"/>
      <sheetName val="Inpacel"/>
      <sheetName val="Impostos"/>
      <sheetName val="Revisao analitica PA"/>
      <sheetName val="Funrural"/>
      <sheetName val="Cálculo Global - Salários"/>
      <sheetName val="Vendas"/>
      <sheetName val="PAS Despesa pessoal"/>
      <sheetName val="PAS Vendas"/>
      <sheetName val="Receitas Vendas Inpacel"/>
      <sheetName val="PIS, Cofins e Out Variav. 31.03"/>
      <sheetName val="Circularização Emprestimos"/>
      <sheetName val="Deposito Judic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apa movimentação"/>
      <sheetName val="rz01a10mpme"/>
      <sheetName val="rz01a10pa"/>
      <sheetName val="Seleções Efetuadas"/>
      <sheetName val="Teste de Valorização"/>
      <sheetName val="Realiz. PA e PR"/>
      <sheetName val="LOg's"/>
      <sheetName val="Custeio PA e PR"/>
      <sheetName val="Obsoletos"/>
      <sheetName val="Estoque outubro"/>
      <sheetName val="XREF"/>
      <sheetName val="Tickmarks"/>
      <sheetName val="selembalagens"/>
      <sheetName val="Logembal"/>
      <sheetName val="selmp"/>
      <sheetName val="Log"/>
      <sheetName val="selpa"/>
      <sheetName val="Log pa"/>
      <sheetName val="selrevenda"/>
      <sheetName val="Logrevenda"/>
      <sheetName val="selrotulos"/>
      <sheetName val="Logrotulos"/>
      <sheetName val="Anexo 7"/>
      <sheetName val="Inventár. 31.12 {PPC}"/>
      <sheetName val="Mapa Mov. {PPC}"/>
      <sheetName val="CM. Out x Dez"/>
      <sheetName val="MP"/>
      <sheetName val="Realização PA"/>
      <sheetName val="Revenda"/>
      <sheetName val="Custeio PA"/>
      <sheetName val="MO e GGF"/>
      <sheetName val="Materiais 3o {PPC}"/>
      <sheetName val="Mater. Diversos"/>
      <sheetName val="Import. Andamento"/>
      <sheetName val="Pos. Final PA {PPC}"/>
      <sheetName val="Pos. Final Rev. {PPC}"/>
      <sheetName val="Pos. Final MP {PPC}"/>
      <sheetName val="Pos. Final Emb. {PPC}"/>
      <sheetName val="Pos. Final Filiais {PPC}"/>
      <sheetName val="Log seleção Rev."/>
      <sheetName val="Log seleção MP"/>
      <sheetName val="Log seleção Filiais"/>
      <sheetName val="Log seleção PA"/>
      <sheetName val="controle de circularização"/>
      <sheetName val="MP e Em {PPC}"/>
      <sheetName val="PA e PR {PPC}"/>
      <sheetName val="custo out x dez"/>
      <sheetName val="Valoriz. MP "/>
      <sheetName val="Valor. Revenda"/>
      <sheetName val="LOG seleção"/>
      <sheetName val="Mapa"/>
      <sheetName val="Valorização MP"/>
      <sheetName val="Realização PA e PR"/>
      <sheetName val="Log Sel.MP-Emb.-Rev."/>
      <sheetName val="Log Sel.PA e Revenda"/>
      <sheetName val="rz01a09pa (2)"/>
      <sheetName val="Sheet1"/>
      <sheetName val="Valorização"/>
      <sheetName val="Estoque poder 3'os"/>
      <sheetName val="Invetário 05.01.2004"/>
      <sheetName val="Cut Off NF"/>
      <sheetName val="Obsoletos 31.10.03"/>
      <sheetName val="Estoque Dez {ppc}"/>
      <sheetName val="Estoque Dez"/>
      <sheetName val="Abertura Relatório"/>
      <sheetName val="Mapa Movim."/>
      <sheetName val="Teste Contagem"/>
      <sheetName val="Composição Estoques 31.12.2004"/>
      <sheetName val="Obsoletos 31.10.04"/>
      <sheetName val="#REF"/>
      <sheetName val="NE"/>
      <sheetName val="Mapa_Mov_Estoques_Set07{ppc}"/>
      <sheetName val="Teste_Valorização_Set07"/>
      <sheetName val="Teste_Realização_Set07"/>
      <sheetName val="Custeio_Set07"/>
      <sheetName val="Confronto_CPV07"/>
      <sheetName val="Custo_Produção_Set07"/>
      <sheetName val="RA Final"/>
      <sheetName val="Cálculo Parâmetro"/>
      <sheetName val="Níveis Parâmetro"/>
      <sheetName val="Estoques Obsoletos"/>
      <sheetName val="Pontos Identificados"/>
      <sheetName val="Estoquepoder3os"/>
      <sheetName val="Comp_Anal_Estoques_Set07{ppc}"/>
      <sheetName val="Mapa Mov 31.12"/>
      <sheetName val="MapaMovimentação30.11.05 {ppc}"/>
      <sheetName val="Estoques em Poder 3o"/>
      <sheetName val="Teste de Realização"/>
      <sheetName val="PosiçãoAnalítica"/>
      <sheetName val="Obsoletos 30.11.2005 "/>
      <sheetName val="Itens Selecionados Estoques"/>
      <sheetName val="MapaMovimentação30.011.05 {ppc}"/>
      <sheetName val="MapaMovimentação"/>
      <sheetName val="Demais_Estoques"/>
      <sheetName val="Cobertura de seguros"/>
      <sheetName val="PAS Vendas"/>
      <sheetName val="Folha Pagto"/>
      <sheetName val="Conciliações 30.11"/>
      <sheetName val="Anexo 15 - Moeda Estrangeira"/>
      <sheetName val="Anexo 15 - Swap"/>
      <sheetName val="Anexo 6"/>
      <sheetName val="População Res."/>
      <sheetName val="PAS Custo-despesa e Provisão"/>
      <sheetName val="Resumo (x) Contab. "/>
      <sheetName val="Passivo Omisso"/>
      <sheetName val="Referência-Relatório-Resultado"/>
      <sheetName val="Para Refer. - Rev. Analít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ILIAR DOAR (2)"/>
      <sheetName val="DOAR (2)"/>
      <sheetName val="Lead"/>
      <sheetName val="Links"/>
      <sheetName val="BALANÇO"/>
      <sheetName val="DRE"/>
      <sheetName val="DMPL"/>
      <sheetName val="DOAR"/>
      <sheetName val="AUXILIAR DOAR"/>
      <sheetName val="XREF"/>
      <sheetName val="Tickmarks"/>
      <sheetName val="Reconciliações Setembro"/>
      <sheetName val="BP"/>
      <sheetName val="Mapa de Resultado"/>
      <sheetName val="Resumo (x) Contab. "/>
      <sheetName val="Draft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BALANÇO"/>
      <sheetName val="DRE"/>
      <sheetName val="Revbal"/>
      <sheetName val="RevDRE"/>
      <sheetName val="Sheet1"/>
      <sheetName val="Tickmarks"/>
      <sheetName val="Links"/>
      <sheetName val="BALANÇO AJUSTADO"/>
      <sheetName val="Ajustes"/>
      <sheetName val="XREF"/>
      <sheetName val="BC"/>
      <sheetName val="PAS Despesa pessoal"/>
      <sheetName val="BP"/>
      <sheetName val="Suportes"/>
      <sheetName val="Analises"/>
      <sheetName val="DMPL"/>
      <sheetName val="DFC"/>
      <sheetName val="Mapa fluxo"/>
      <sheetName val="Suporte"/>
      <sheetName val="DRA"/>
      <sheetName val="Reconciliações Setembro"/>
      <sheetName val="Sheet1 (2)"/>
      <sheetName val="BP - relatório"/>
      <sheetName val="DRE - relatório"/>
      <sheetName val="OCI"/>
      <sheetName val="Resultado abrangente"/>
      <sheetName val="Mapa fluxo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BALANÇO"/>
      <sheetName val="DRE"/>
      <sheetName val="DMPL"/>
      <sheetName val="Ajustes"/>
      <sheetName val="Tickmarks"/>
      <sheetName val="XREF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Balanço REAL"/>
      <sheetName val="FLUXO REAL"/>
      <sheetName val="FLUXO PREVISÃO"/>
      <sheetName val="FLUXO ORÇ. ORIG."/>
      <sheetName val="capa"/>
      <sheetName val="indice"/>
      <sheetName val="BP"/>
      <sheetName val="Abertura"/>
      <sheetName val="DRE REAL- Custo Desp"/>
      <sheetName val="DRE - REAL"/>
      <sheetName val="DRE real 2007"/>
      <sheetName val="DRE ORÇ. ORIG."/>
      <sheetName val="DRE ORÇ. REVIS"/>
      <sheetName val="DRE - Orç. Orig. x Real"/>
      <sheetName val="DRE ORÇ. ORIG. X Atual Real"/>
      <sheetName val="FLUXO PREVISÃO. X Atual Real"/>
      <sheetName val="FLUXO - Previsão x Real"/>
      <sheetName val="FXCX_real"/>
      <sheetName val="Fontes financ. banc."/>
      <sheetName val="Fontes financ. mútuos"/>
      <sheetName val="Fianças"/>
      <sheetName val="Mov. Pessoal"/>
      <sheetName val="Adm Pessoal"/>
      <sheetName val="DRE"/>
      <sheetName val="ATIVO"/>
      <sheetName val="_Balanço_REAL"/>
      <sheetName val="FLUXO_REAL"/>
      <sheetName val="FLUXO_PREVISÃO"/>
      <sheetName val="FLUXO_ORÇ__ORIG_"/>
      <sheetName val="DRE_REAL-_Custo_Desp"/>
      <sheetName val="DRE_-_REAL"/>
      <sheetName val="DRE_real_2007"/>
      <sheetName val="DRE_ORÇ__ORIG_"/>
      <sheetName val="DRE_ORÇ__REVIS"/>
      <sheetName val="DRE_-_Orç__Orig__x_Real"/>
      <sheetName val="DRE_ORÇ__ORIG__X_Atual_Real"/>
      <sheetName val="FLUXO_PREVISÃO__X_Atual_Real"/>
      <sheetName val="FLUXO_-_Previsão_x_Real"/>
      <sheetName val="Fontes_financ__banc_"/>
      <sheetName val="Fontes_financ__mútuos"/>
      <sheetName val="Mov__Pessoal"/>
      <sheetName val="Adm_Pesso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XO_PROP"/>
      <sheetName val="FLUXO_SIMULA"/>
      <sheetName val="BASE"/>
      <sheetName val="TRAFEGO"/>
      <sheetName val="SIMULADOR"/>
      <sheetName val="RELATA"/>
      <sheetName val="RELATA VÉIO"/>
      <sheetName val="ORIGINAL"/>
      <sheetName val="REALIZADO"/>
      <sheetName val="F01"/>
      <sheetName val="F02"/>
      <sheetName val="F03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Capa Simulador"/>
      <sheetName val="FLUXO + DRE  Original 20 anos"/>
      <sheetName val="Fatores 20 anos"/>
      <sheetName val="Prorrogação Fluxo 29 anos"/>
      <sheetName val="Prorrogação DRE 29 anos"/>
      <sheetName val="Comparativo de Mercado"/>
      <sheetName val="RELATA_VÉIO"/>
      <sheetName val="Capa_Simulador"/>
      <sheetName val="FLUXO_+_DRE__Original_20_anos"/>
      <sheetName val="Fatores_20_anos"/>
      <sheetName val="Prorrogação_Fluxo_29_anos"/>
      <sheetName val="Prorrogação_DRE_29_anos"/>
      <sheetName val="Comparativo_de_Mercado"/>
      <sheetName val="RELATA_VÉIO1"/>
      <sheetName val="Capa_Simulador1"/>
      <sheetName val="FLUXO_+_DRE__Original_20_anos1"/>
      <sheetName val="Fatores_20_anos1"/>
      <sheetName val="Prorrogação_Fluxo_29_anos1"/>
      <sheetName val="Prorrogação_DRE_29_anos1"/>
      <sheetName val="Comparativo_de_Mercado1"/>
      <sheetName val="RELATA_VÉIO2"/>
      <sheetName val="Capa_Simulador2"/>
      <sheetName val="FLUXO_+_DRE__Original_20_anos2"/>
      <sheetName val="Fatores_20_anos2"/>
      <sheetName val="Prorrogação_Fluxo_29_anos2"/>
      <sheetName val="Prorrogação_DRE_29_anos2"/>
      <sheetName val="Comparativo_de_Mercado2"/>
      <sheetName val="RELATA_VÉIO3"/>
      <sheetName val="Capa_Simulador3"/>
      <sheetName val="FLUXO_+_DRE__Original_20_anos3"/>
      <sheetName val="Fatores_20_anos3"/>
      <sheetName val="Prorrogação_Fluxo_29_anos3"/>
      <sheetName val="Prorrogação_DRE_29_anos3"/>
      <sheetName val="Comparativo_de_Mercado3"/>
      <sheetName val="RELATA_VÉIO4"/>
      <sheetName val="Capa_Simulador4"/>
      <sheetName val="FLUXO_+_DRE__Original_20_anos4"/>
      <sheetName val="Fatores_20_anos4"/>
      <sheetName val="Prorrogação_Fluxo_29_anos4"/>
      <sheetName val="Prorrogação_DRE_29_anos4"/>
      <sheetName val="Comparativo_de_Mercado4"/>
      <sheetName val="RELATA_VÉIO5"/>
      <sheetName val="Capa_Simulador5"/>
      <sheetName val="FLUXO_+_DRE__Original_20_anos5"/>
      <sheetName val="Fatores_20_anos5"/>
      <sheetName val="Prorrogação_Fluxo_29_anos5"/>
      <sheetName val="Prorrogação_DRE_29_anos5"/>
      <sheetName val="Comparativo_de_Mercado5"/>
      <sheetName val="RELATA_VÉIO6"/>
      <sheetName val="Capa_Simulador6"/>
      <sheetName val="FLUXO_+_DRE__Original_20_anos6"/>
      <sheetName val="Fatores_20_anos6"/>
      <sheetName val="Prorrogação_Fluxo_29_anos6"/>
      <sheetName val="Prorrogação_DRE_29_anos6"/>
      <sheetName val="Comparativo_de_Mercado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4">
          <cell r="F54" t="str">
            <v>ESTUDO DO REEQUILÍBRIO ECONÔMICO-FINANCEIRO</v>
          </cell>
        </row>
        <row r="55">
          <cell r="F55" t="e">
            <v>#REF!</v>
          </cell>
        </row>
        <row r="56">
          <cell r="F56" t="str">
            <v>Versão: A-001 - novembro/2006</v>
          </cell>
        </row>
        <row r="57">
          <cell r="F57">
            <v>0</v>
          </cell>
        </row>
        <row r="64">
          <cell r="B64" t="str">
            <v>RESUMO DOS DESEQUILIBRIOS NO CONTRATO EM VPL (Milhares de Reais)</v>
          </cell>
        </row>
        <row r="66">
          <cell r="B66" t="str">
            <v>FATOR</v>
          </cell>
          <cell r="C66" t="str">
            <v>DISCRIMINAÇÃO</v>
          </cell>
          <cell r="G66" t="str">
            <v>VPL (a)</v>
          </cell>
          <cell r="H66">
            <v>7</v>
          </cell>
          <cell r="I66" t="str">
            <v>TIR (b)</v>
          </cell>
        </row>
        <row r="67">
          <cell r="B67" t="str">
            <v>FATOR 1</v>
          </cell>
          <cell r="C67" t="str">
            <v>1ª Adequação - Investimentos</v>
          </cell>
          <cell r="G67">
            <v>-5262.029924547729</v>
          </cell>
          <cell r="H67">
            <v>-18335.123479361067</v>
          </cell>
          <cell r="I67">
            <v>0.18428744062547614</v>
          </cell>
        </row>
        <row r="68">
          <cell r="B68" t="str">
            <v>FATOR 2</v>
          </cell>
          <cell r="C68" t="str">
            <v>2ª Adequação - Investimentos</v>
          </cell>
          <cell r="G68">
            <v>7.1991250857352052</v>
          </cell>
          <cell r="H68">
            <v>25.084777031492447</v>
          </cell>
          <cell r="I68">
            <v>0.19523071610793916</v>
          </cell>
        </row>
        <row r="69">
          <cell r="B69" t="str">
            <v>FATOR 3</v>
          </cell>
          <cell r="C69" t="str">
            <v>3ª Adequação - Investimentos</v>
          </cell>
          <cell r="G69">
            <v>633.48475864302543</v>
          </cell>
          <cell r="H69">
            <v>2207.3271035248672</v>
          </cell>
          <cell r="I69">
            <v>0.19645841580770329</v>
          </cell>
        </row>
        <row r="70">
          <cell r="B70" t="str">
            <v>FATOR 4</v>
          </cell>
          <cell r="C70" t="str">
            <v>5ª Adequação em relação à 3ª - Investimentos</v>
          </cell>
          <cell r="G70">
            <v>11412.956461568274</v>
          </cell>
          <cell r="H70">
            <v>39767.536290742733</v>
          </cell>
          <cell r="I70">
            <v>0.21603675409041273</v>
          </cell>
        </row>
        <row r="71">
          <cell r="B71" t="str">
            <v>FATOR 5</v>
          </cell>
          <cell r="C71" t="str">
            <v>Perda de Rec.: Mudança no cron. Obras duplic. de Rod.</v>
          </cell>
          <cell r="G71">
            <v>-4346.0504011995499</v>
          </cell>
          <cell r="H71">
            <v>-15143.465905008017</v>
          </cell>
          <cell r="I71">
            <v>0.18764421132873257</v>
          </cell>
        </row>
        <row r="72">
          <cell r="B72" t="str">
            <v>FATOR 6</v>
          </cell>
          <cell r="C72" t="str">
            <v>Parcelamento do Reajuste Tarifário - Julho/03</v>
          </cell>
          <cell r="G72">
            <v>-741.62158170546843</v>
          </cell>
          <cell r="H72">
            <v>-2584.1212365772603</v>
          </cell>
          <cell r="I72">
            <v>0.1939490789488304</v>
          </cell>
        </row>
        <row r="73">
          <cell r="B73" t="str">
            <v>FATOR 7</v>
          </cell>
          <cell r="C73" t="str">
            <v>Majoração da COFINS</v>
          </cell>
          <cell r="G73">
            <v>-1447.0322068760595</v>
          </cell>
          <cell r="H73">
            <v>-5042.0682839361234</v>
          </cell>
          <cell r="I73">
            <v>0.19276839876973426</v>
          </cell>
        </row>
        <row r="74">
          <cell r="B74" t="str">
            <v>FATOR 8</v>
          </cell>
          <cell r="C74" t="str">
            <v>Majoração do PIS</v>
          </cell>
          <cell r="G74">
            <v>-123.40545918351535</v>
          </cell>
          <cell r="H74">
            <v>-429.99647751936357</v>
          </cell>
          <cell r="I74">
            <v>0.1950063971004708</v>
          </cell>
        </row>
        <row r="75">
          <cell r="B75" t="str">
            <v>FATOR 9</v>
          </cell>
          <cell r="C75" t="str">
            <v>Alteração do ISS-QN</v>
          </cell>
          <cell r="G75">
            <v>-9183.5104854062211</v>
          </cell>
          <cell r="H75">
            <v>-31999.209646912535</v>
          </cell>
          <cell r="I75">
            <v>0.1791068200776591</v>
          </cell>
        </row>
        <row r="76">
          <cell r="B76" t="str">
            <v>FATOR 10</v>
          </cell>
          <cell r="C76" t="str">
            <v>6ª Adequação - Investimentos</v>
          </cell>
          <cell r="G76">
            <v>146.27811241606295</v>
          </cell>
          <cell r="H76">
            <v>509.69441298015676</v>
          </cell>
          <cell r="I76">
            <v>0.19546870758151999</v>
          </cell>
        </row>
        <row r="77">
          <cell r="B77" t="str">
            <v>FATOR 11</v>
          </cell>
          <cell r="C77" t="str">
            <v>Reversão de Deflator de Receitas</v>
          </cell>
          <cell r="G77">
            <v>2617.6960591761554</v>
          </cell>
          <cell r="H77">
            <v>9121.1530843882247</v>
          </cell>
          <cell r="I77">
            <v>0.19957564807053693</v>
          </cell>
        </row>
        <row r="78">
          <cell r="B78" t="str">
            <v>FATOR 12</v>
          </cell>
          <cell r="C78" t="str">
            <v>7ª Adequação - Investimentos</v>
          </cell>
          <cell r="G78">
            <v>1609.1985908392762</v>
          </cell>
          <cell r="H78">
            <v>5607.1241115923331</v>
          </cell>
          <cell r="I78">
            <v>0.19796319078797572</v>
          </cell>
        </row>
        <row r="79">
          <cell r="B79" t="str">
            <v>FATOR 13</v>
          </cell>
          <cell r="C79" t="str">
            <v>Desapropriação Trevo ITU - TAM 015/2005</v>
          </cell>
          <cell r="G79">
            <v>-3467.4507581784201</v>
          </cell>
          <cell r="H79">
            <v>-12082.05554157312</v>
          </cell>
          <cell r="I79">
            <v>0.18929717256937867</v>
          </cell>
        </row>
        <row r="80">
          <cell r="B80" t="str">
            <v>FATOR 14</v>
          </cell>
          <cell r="C80">
            <v>0</v>
          </cell>
          <cell r="G80">
            <v>2.13064446821951E-11</v>
          </cell>
          <cell r="H80">
            <v>7.4240606715629796E-11</v>
          </cell>
          <cell r="I80">
            <v>0.19521825576665677</v>
          </cell>
        </row>
        <row r="81">
          <cell r="B81" t="str">
            <v>FATOR 15</v>
          </cell>
          <cell r="C81">
            <v>0</v>
          </cell>
          <cell r="G81">
            <v>2.13064446821951E-11</v>
          </cell>
          <cell r="H81">
            <v>7.4240606715629796E-11</v>
          </cell>
          <cell r="I81">
            <v>0.19521825576665677</v>
          </cell>
        </row>
        <row r="82">
          <cell r="B82" t="str">
            <v>TOTAL GERAL</v>
          </cell>
          <cell r="G82">
            <v>-8144.2877093683919</v>
          </cell>
          <cell r="H82">
            <v>-28378.120790627538</v>
          </cell>
          <cell r="I82">
            <v>0.17468941259549392</v>
          </cell>
        </row>
        <row r="83">
          <cell r="B83" t="str">
            <v>(a) reperesenta apenas o VPL do fluxo de caixa do fator utilizando a tir original do projeto</v>
          </cell>
        </row>
        <row r="84">
          <cell r="B84" t="str">
            <v>(b) representa a tir do fluxo de caixa do projeto mais o fluxo de caixa do fator</v>
          </cell>
        </row>
        <row r="86">
          <cell r="B86" t="str">
            <v>ALTERNATIVAS UTILIZADAS PARA O REEQUILIBRIO DO CONTRATO</v>
          </cell>
        </row>
        <row r="88">
          <cell r="B88" t="str">
            <v>Projeta o Contrato Original até:</v>
          </cell>
          <cell r="F88">
            <v>29</v>
          </cell>
        </row>
        <row r="90">
          <cell r="B90" t="str">
            <v>Reajuste na Receita Base  de:</v>
          </cell>
          <cell r="F90">
            <v>0</v>
          </cell>
        </row>
        <row r="92">
          <cell r="B92" t="str">
            <v>Considera o Reajuste a Partir do:</v>
          </cell>
          <cell r="F92">
            <v>7</v>
          </cell>
        </row>
        <row r="94">
          <cell r="B94" t="str">
            <v>EFEITOS NOS RESULTADOS PROJETADOS</v>
          </cell>
        </row>
        <row r="96">
          <cell r="B96" t="str">
            <v>TIR Original do Contrato (ao ano)</v>
          </cell>
          <cell r="J96">
            <v>0.19521825576665677</v>
          </cell>
        </row>
        <row r="98">
          <cell r="B98" t="str">
            <v>TIR Resultante dos Desequilibrio no Contrato Original (ao ano)</v>
          </cell>
          <cell r="J98">
            <v>0.17468941259549392</v>
          </cell>
        </row>
        <row r="100">
          <cell r="B100" t="str">
            <v>Diferença entre a TIR Original x TIR Desequilibrios</v>
          </cell>
          <cell r="J100">
            <v>-2.0528843171162853E-2</v>
          </cell>
        </row>
        <row r="102">
          <cell r="B102" t="str">
            <v>TIR Resultante das Alternativas Utilizadas para o Reequilibrio (ao ano)</v>
          </cell>
          <cell r="J102">
            <v>0.19595914572424983</v>
          </cell>
        </row>
        <row r="104">
          <cell r="B104" t="str">
            <v>GRAFICOS COMPARATIVOS DOS AJUSTES NOS DESEQUILIBRIOS NO CONTRATO ORIGINAL</v>
          </cell>
        </row>
        <row r="133">
          <cell r="B133" t="str">
            <v>SALDO DO FLUXO DE CAIXA DOS FATORES DE DESEQUILIBRIO (MIlhares de Reais)</v>
          </cell>
        </row>
        <row r="135">
          <cell r="B135" t="str">
            <v>DISCRIMINAÇÃO</v>
          </cell>
          <cell r="F135" t="str">
            <v>VPL</v>
          </cell>
          <cell r="G135" t="str">
            <v>TIR</v>
          </cell>
          <cell r="H135">
            <v>1</v>
          </cell>
          <cell r="I135">
            <v>2</v>
          </cell>
          <cell r="J135">
            <v>3</v>
          </cell>
          <cell r="K135">
            <v>4</v>
          </cell>
          <cell r="L135">
            <v>5</v>
          </cell>
          <cell r="M135">
            <v>6</v>
          </cell>
          <cell r="N135">
            <v>7</v>
          </cell>
          <cell r="O135">
            <v>8</v>
          </cell>
          <cell r="P135">
            <v>9</v>
          </cell>
          <cell r="Q135">
            <v>10</v>
          </cell>
          <cell r="R135">
            <v>11</v>
          </cell>
          <cell r="S135">
            <v>12</v>
          </cell>
          <cell r="T135">
            <v>13</v>
          </cell>
          <cell r="U135">
            <v>14</v>
          </cell>
          <cell r="V135">
            <v>15</v>
          </cell>
          <cell r="W135">
            <v>16</v>
          </cell>
          <cell r="X135">
            <v>17</v>
          </cell>
          <cell r="Y135">
            <v>18</v>
          </cell>
          <cell r="Z135">
            <v>19</v>
          </cell>
          <cell r="AA135">
            <v>20</v>
          </cell>
        </row>
        <row r="136">
          <cell r="B136" t="str">
            <v>(=)Fluxo de Caixa do Projeto Original</v>
          </cell>
          <cell r="F136">
            <v>2.13064446821951E-11</v>
          </cell>
          <cell r="G136">
            <v>0.19521825576665677</v>
          </cell>
          <cell r="H136">
            <v>-34357.295449694619</v>
          </cell>
          <cell r="I136">
            <v>-53872.013544999994</v>
          </cell>
          <cell r="J136">
            <v>2805.2295750000194</v>
          </cell>
          <cell r="K136">
            <v>-48513.595705000014</v>
          </cell>
          <cell r="L136">
            <v>2124.5961649999954</v>
          </cell>
          <cell r="M136">
            <v>43364.162429999997</v>
          </cell>
          <cell r="N136">
            <v>52220.880145000003</v>
          </cell>
          <cell r="O136">
            <v>50342.945670000001</v>
          </cell>
          <cell r="P136">
            <v>52942.579810000003</v>
          </cell>
          <cell r="Q136">
            <v>14797.670620000004</v>
          </cell>
          <cell r="R136">
            <v>43330.094930000007</v>
          </cell>
          <cell r="S136">
            <v>41433.873035000011</v>
          </cell>
          <cell r="T136">
            <v>32813.771235000007</v>
          </cell>
          <cell r="U136">
            <v>33731.241664999994</v>
          </cell>
          <cell r="V136">
            <v>65204.415545000011</v>
          </cell>
          <cell r="W136">
            <v>42082.164504999993</v>
          </cell>
          <cell r="X136">
            <v>50620.158049999998</v>
          </cell>
          <cell r="Y136">
            <v>38169.888444999975</v>
          </cell>
          <cell r="Z136">
            <v>84194.645110000012</v>
          </cell>
          <cell r="AA136">
            <v>67948.241875000007</v>
          </cell>
        </row>
        <row r="137">
          <cell r="B137" t="str">
            <v>(+)Desequilibrio do Projeto Original (a)</v>
          </cell>
        </row>
        <row r="138">
          <cell r="B138" t="str">
            <v>1ª Adequação - Investimentos</v>
          </cell>
        </row>
        <row r="139">
          <cell r="B139" t="str">
            <v>Fluxo de Caixa do Fator</v>
          </cell>
          <cell r="H139">
            <v>11813.343624999998</v>
          </cell>
          <cell r="I139">
            <v>30753.771199999999</v>
          </cell>
          <cell r="J139">
            <v>-29591.029499999997</v>
          </cell>
          <cell r="K139">
            <v>7502.1693649999997</v>
          </cell>
          <cell r="L139">
            <v>-14754.478229999997</v>
          </cell>
          <cell r="M139">
            <v>-24335.701300000001</v>
          </cell>
          <cell r="N139">
            <v>-11118.337</v>
          </cell>
          <cell r="O139">
            <v>-9708.6787999999997</v>
          </cell>
          <cell r="P139">
            <v>1328.5630000000001</v>
          </cell>
          <cell r="Q139">
            <v>2849.4112</v>
          </cell>
          <cell r="R139">
            <v>-356.19653096000229</v>
          </cell>
          <cell r="S139">
            <v>572.09479917279623</v>
          </cell>
          <cell r="T139">
            <v>-1357.0488937561317</v>
          </cell>
          <cell r="U139">
            <v>-3246.8648206673156</v>
          </cell>
          <cell r="V139">
            <v>-10946.662267358519</v>
          </cell>
          <cell r="W139">
            <v>-17685.527712965923</v>
          </cell>
          <cell r="X139">
            <v>-17794.221234685821</v>
          </cell>
          <cell r="Y139">
            <v>-6868.0195695348239</v>
          </cell>
          <cell r="Z139">
            <v>-8373.5769916996796</v>
          </cell>
          <cell r="AA139">
            <v>-9565.6767942711667</v>
          </cell>
        </row>
        <row r="140">
          <cell r="B140" t="str">
            <v>Somatoria com Projeto Original</v>
          </cell>
          <cell r="F140">
            <v>-5262.029924547729</v>
          </cell>
          <cell r="G140">
            <v>0.18428744062547614</v>
          </cell>
          <cell r="H140">
            <v>-22543.951824694621</v>
          </cell>
          <cell r="I140">
            <v>-23118.242344999995</v>
          </cell>
          <cell r="J140">
            <v>-26785.799924999978</v>
          </cell>
          <cell r="K140">
            <v>-41011.426340000013</v>
          </cell>
          <cell r="L140">
            <v>-12629.882065000002</v>
          </cell>
          <cell r="M140">
            <v>19028.461129999996</v>
          </cell>
          <cell r="N140">
            <v>41102.543145000003</v>
          </cell>
          <cell r="O140">
            <v>40634.266869999999</v>
          </cell>
          <cell r="P140">
            <v>54271.142810000005</v>
          </cell>
          <cell r="Q140">
            <v>17647.081820000003</v>
          </cell>
          <cell r="R140">
            <v>42973.898399040001</v>
          </cell>
          <cell r="S140">
            <v>42005.967834172807</v>
          </cell>
          <cell r="T140">
            <v>31456.722341243876</v>
          </cell>
          <cell r="U140">
            <v>30484.376844332677</v>
          </cell>
          <cell r="V140">
            <v>54257.753277641488</v>
          </cell>
          <cell r="W140">
            <v>24396.636792034071</v>
          </cell>
          <cell r="X140">
            <v>32825.936815314177</v>
          </cell>
          <cell r="Y140">
            <v>31301.868875465152</v>
          </cell>
          <cell r="Z140">
            <v>75821.068118300333</v>
          </cell>
          <cell r="AA140">
            <v>58382.56508072884</v>
          </cell>
        </row>
        <row r="141">
          <cell r="B141" t="str">
            <v>2ª Adequação - Investimentos</v>
          </cell>
        </row>
        <row r="142">
          <cell r="B142" t="str">
            <v>Fluxo de Caixa do Fator</v>
          </cell>
          <cell r="H142">
            <v>254.32999999999811</v>
          </cell>
          <cell r="I142">
            <v>0.12000000000023192</v>
          </cell>
          <cell r="J142">
            <v>-1.9999999999527063E-2</v>
          </cell>
          <cell r="K142">
            <v>9.9999999999454303E-2</v>
          </cell>
          <cell r="L142">
            <v>0.3199999999993679</v>
          </cell>
          <cell r="M142">
            <v>5202.6899999999996</v>
          </cell>
          <cell r="N142">
            <v>-3132.7000000000003</v>
          </cell>
          <cell r="O142">
            <v>-8589.869999999999</v>
          </cell>
          <cell r="P142">
            <v>-11504.17</v>
          </cell>
          <cell r="Q142">
            <v>29472.91</v>
          </cell>
          <cell r="R142">
            <v>291.43999999999983</v>
          </cell>
          <cell r="S142">
            <v>-2544.8199999999997</v>
          </cell>
          <cell r="T142">
            <v>-9490.76</v>
          </cell>
          <cell r="U142">
            <v>-6893.84</v>
          </cell>
          <cell r="V142">
            <v>-1.2999999999998266</v>
          </cell>
          <cell r="W142">
            <v>0.58000000000004093</v>
          </cell>
          <cell r="X142">
            <v>534.63000000000068</v>
          </cell>
          <cell r="Y142">
            <v>17534.84</v>
          </cell>
          <cell r="Z142">
            <v>-26996.74</v>
          </cell>
          <cell r="AA142">
            <v>9454.9</v>
          </cell>
        </row>
        <row r="143">
          <cell r="B143" t="str">
            <v>Somatoria com Projeto Original</v>
          </cell>
          <cell r="F143">
            <v>7.1991250857352052</v>
          </cell>
          <cell r="G143">
            <v>0.19523071610793916</v>
          </cell>
          <cell r="H143">
            <v>-34102.965449694617</v>
          </cell>
          <cell r="I143">
            <v>-53871.893544999992</v>
          </cell>
          <cell r="J143">
            <v>2805.2095750000199</v>
          </cell>
          <cell r="K143">
            <v>-48513.495705000016</v>
          </cell>
          <cell r="L143">
            <v>2124.9161649999946</v>
          </cell>
          <cell r="M143">
            <v>48566.852429999999</v>
          </cell>
          <cell r="N143">
            <v>49088.180145000006</v>
          </cell>
          <cell r="O143">
            <v>41753.075670000006</v>
          </cell>
          <cell r="P143">
            <v>41438.409810000005</v>
          </cell>
          <cell r="Q143">
            <v>44270.580620000008</v>
          </cell>
          <cell r="R143">
            <v>43621.534930000009</v>
          </cell>
          <cell r="S143">
            <v>38889.053035000012</v>
          </cell>
          <cell r="T143">
            <v>23323.011235000005</v>
          </cell>
          <cell r="U143">
            <v>26837.401664999994</v>
          </cell>
          <cell r="V143">
            <v>65203.115545000008</v>
          </cell>
          <cell r="W143">
            <v>42082.744504999995</v>
          </cell>
          <cell r="X143">
            <v>51154.788049999996</v>
          </cell>
          <cell r="Y143">
            <v>55704.728444999972</v>
          </cell>
          <cell r="Z143">
            <v>57197.905110000007</v>
          </cell>
          <cell r="AA143">
            <v>77403.141875000001</v>
          </cell>
        </row>
        <row r="144">
          <cell r="B144" t="str">
            <v>3ª Adequação - Investimentos</v>
          </cell>
        </row>
        <row r="145">
          <cell r="B145" t="str">
            <v>Fluxo de Caixa do Fator</v>
          </cell>
          <cell r="H145">
            <v>-4.5099999999971629</v>
          </cell>
          <cell r="I145">
            <v>1323.2455833333333</v>
          </cell>
          <cell r="J145">
            <v>29445.524334999998</v>
          </cell>
          <cell r="K145">
            <v>22642.089119999997</v>
          </cell>
          <cell r="L145">
            <v>-8833.9777849999991</v>
          </cell>
          <cell r="M145">
            <v>-67069.959451375995</v>
          </cell>
          <cell r="N145">
            <v>-12706.039110000002</v>
          </cell>
          <cell r="O145">
            <v>5788.8358749999989</v>
          </cell>
          <cell r="P145">
            <v>8565.798714999999</v>
          </cell>
          <cell r="Q145">
            <v>80.517084999999952</v>
          </cell>
          <cell r="R145">
            <v>1252.6617635199964</v>
          </cell>
          <cell r="S145">
            <v>158.67520605311893</v>
          </cell>
          <cell r="T145">
            <v>-21.62804360343489</v>
          </cell>
          <cell r="U145">
            <v>-9837.9774416823075</v>
          </cell>
          <cell r="V145">
            <v>-3490.17559746598</v>
          </cell>
          <cell r="W145">
            <v>-2444.1783619543749</v>
          </cell>
          <cell r="X145">
            <v>-6893.3579425017761</v>
          </cell>
          <cell r="Y145">
            <v>-4576.7107720539034</v>
          </cell>
          <cell r="Z145">
            <v>2061.7656287518712</v>
          </cell>
          <cell r="AA145">
            <v>-1162.8648998155445</v>
          </cell>
        </row>
        <row r="146">
          <cell r="B146" t="str">
            <v>Somatoria com Projeto Original</v>
          </cell>
          <cell r="F146">
            <v>633.48475864302543</v>
          </cell>
          <cell r="G146">
            <v>0.19645841580770329</v>
          </cell>
          <cell r="H146">
            <v>-34361.805449694613</v>
          </cell>
          <cell r="I146">
            <v>-52548.767961666657</v>
          </cell>
          <cell r="J146">
            <v>32250.753910000018</v>
          </cell>
          <cell r="K146">
            <v>-25871.506585000017</v>
          </cell>
          <cell r="L146">
            <v>-6709.3816200000037</v>
          </cell>
          <cell r="M146">
            <v>-23705.797021375998</v>
          </cell>
          <cell r="N146">
            <v>39514.841035000005</v>
          </cell>
          <cell r="O146">
            <v>56131.781544999998</v>
          </cell>
          <cell r="P146">
            <v>61508.378525</v>
          </cell>
          <cell r="Q146">
            <v>14878.187705000004</v>
          </cell>
          <cell r="R146">
            <v>44582.756693520001</v>
          </cell>
          <cell r="S146">
            <v>41592.548241053133</v>
          </cell>
          <cell r="T146">
            <v>32792.143191396572</v>
          </cell>
          <cell r="U146">
            <v>23893.264223317688</v>
          </cell>
          <cell r="V146">
            <v>61714.239947534028</v>
          </cell>
          <cell r="W146">
            <v>39637.986143045622</v>
          </cell>
          <cell r="X146">
            <v>43726.800107498224</v>
          </cell>
          <cell r="Y146">
            <v>33593.177672946069</v>
          </cell>
          <cell r="Z146">
            <v>86256.410738751889</v>
          </cell>
          <cell r="AA146">
            <v>66785.376975184467</v>
          </cell>
        </row>
        <row r="147">
          <cell r="B147" t="str">
            <v>5ª Adequação em relação à 3ª - Investimentos</v>
          </cell>
        </row>
        <row r="148">
          <cell r="B148" t="str">
            <v>Fluxo de Caixa do Fator</v>
          </cell>
          <cell r="H148">
            <v>344.95486000000005</v>
          </cell>
          <cell r="I148">
            <v>115.69186197368518</v>
          </cell>
          <cell r="J148">
            <v>35.269589473683943</v>
          </cell>
          <cell r="K148">
            <v>13055.682848885448</v>
          </cell>
          <cell r="L148">
            <v>18539.136903885446</v>
          </cell>
          <cell r="M148">
            <v>31193.615748885444</v>
          </cell>
          <cell r="N148">
            <v>-39594.776436828841</v>
          </cell>
          <cell r="O148">
            <v>-11453.772183944222</v>
          </cell>
          <cell r="P148">
            <v>-14193.699321444221</v>
          </cell>
          <cell r="Q148">
            <v>2278.7549910557768</v>
          </cell>
          <cell r="R148">
            <v>-4096.1071589442236</v>
          </cell>
          <cell r="S148">
            <v>307.19370355578002</v>
          </cell>
          <cell r="T148">
            <v>15898.265978555779</v>
          </cell>
          <cell r="U148">
            <v>11104.833439270065</v>
          </cell>
          <cell r="V148">
            <v>-2564.1608607299345</v>
          </cell>
          <cell r="W148">
            <v>18917.318981770066</v>
          </cell>
          <cell r="X148">
            <v>19330.358269270066</v>
          </cell>
          <cell r="Y148">
            <v>-6504.4028557299362</v>
          </cell>
          <cell r="Z148">
            <v>-3967.2275182299336</v>
          </cell>
          <cell r="AA148">
            <v>-17103.232580729938</v>
          </cell>
        </row>
        <row r="149">
          <cell r="B149" t="str">
            <v>Somatoria com Projeto Original</v>
          </cell>
          <cell r="F149">
            <v>11412.956461568274</v>
          </cell>
          <cell r="G149">
            <v>0.21603675409041273</v>
          </cell>
          <cell r="H149">
            <v>-34012.340589694621</v>
          </cell>
          <cell r="I149">
            <v>-53756.321683026312</v>
          </cell>
          <cell r="J149">
            <v>2840.4991644737033</v>
          </cell>
          <cell r="K149">
            <v>-35457.912856114563</v>
          </cell>
          <cell r="L149">
            <v>20663.733068885442</v>
          </cell>
          <cell r="M149">
            <v>74557.778178885434</v>
          </cell>
          <cell r="N149">
            <v>12626.103708171162</v>
          </cell>
          <cell r="O149">
            <v>38889.173486055777</v>
          </cell>
          <cell r="P149">
            <v>38748.880488555784</v>
          </cell>
          <cell r="Q149">
            <v>17076.42561105578</v>
          </cell>
          <cell r="R149">
            <v>39233.987771055785</v>
          </cell>
          <cell r="S149">
            <v>41741.06673855579</v>
          </cell>
          <cell r="T149">
            <v>48712.037213555785</v>
          </cell>
          <cell r="U149">
            <v>44836.075104270058</v>
          </cell>
          <cell r="V149">
            <v>62640.254684270076</v>
          </cell>
          <cell r="W149">
            <v>60999.483486770056</v>
          </cell>
          <cell r="X149">
            <v>69950.516319270071</v>
          </cell>
          <cell r="Y149">
            <v>31665.48558927004</v>
          </cell>
          <cell r="Z149">
            <v>80227.417591770078</v>
          </cell>
          <cell r="AA149">
            <v>50845.009294270072</v>
          </cell>
        </row>
        <row r="150">
          <cell r="B150" t="str">
            <v>Perda de Rec.: Mudança no cron. Obras duplic. de Rod.</v>
          </cell>
        </row>
        <row r="151">
          <cell r="B151" t="str">
            <v>Fluxo de Caixa do Fator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-3612.6987932211182</v>
          </cell>
          <cell r="N151">
            <v>-3568.8513226500313</v>
          </cell>
          <cell r="O151">
            <v>-1074.5472882872064</v>
          </cell>
          <cell r="P151">
            <v>-1119.5162680158792</v>
          </cell>
          <cell r="Q151">
            <v>-1156.7123425498289</v>
          </cell>
          <cell r="R151">
            <v>-1184.2067938230039</v>
          </cell>
          <cell r="S151">
            <v>-1205.5079725585367</v>
          </cell>
          <cell r="T151">
            <v>-1230.207324093044</v>
          </cell>
          <cell r="U151">
            <v>-1254.1794435296529</v>
          </cell>
          <cell r="V151">
            <v>-2126.4497565812585</v>
          </cell>
          <cell r="W151">
            <v>-2167.3492294579814</v>
          </cell>
          <cell r="X151">
            <v>-2247.9258386064521</v>
          </cell>
          <cell r="Y151">
            <v>-4732.5523538074131</v>
          </cell>
          <cell r="Z151">
            <v>-4827.7073465194781</v>
          </cell>
          <cell r="AA151">
            <v>-4902.3974158251403</v>
          </cell>
        </row>
        <row r="152">
          <cell r="B152" t="str">
            <v>Somatoria com Projeto Original</v>
          </cell>
          <cell r="F152">
            <v>-4346.0504011995499</v>
          </cell>
          <cell r="G152">
            <v>0.18764421132873257</v>
          </cell>
          <cell r="H152">
            <v>-34357.295449694619</v>
          </cell>
          <cell r="I152">
            <v>-53872.013544999994</v>
          </cell>
          <cell r="J152">
            <v>2805.2295750000194</v>
          </cell>
          <cell r="K152">
            <v>-48513.595705000014</v>
          </cell>
          <cell r="L152">
            <v>2124.5961649999954</v>
          </cell>
          <cell r="M152">
            <v>39751.463636778877</v>
          </cell>
          <cell r="N152">
            <v>48652.028822349974</v>
          </cell>
          <cell r="O152">
            <v>49268.398381712796</v>
          </cell>
          <cell r="P152">
            <v>51823.063541984127</v>
          </cell>
          <cell r="Q152">
            <v>13640.958277450176</v>
          </cell>
          <cell r="R152">
            <v>42145.888136177004</v>
          </cell>
          <cell r="S152">
            <v>40228.365062441473</v>
          </cell>
          <cell r="T152">
            <v>31583.563910906963</v>
          </cell>
          <cell r="U152">
            <v>32477.06222147034</v>
          </cell>
          <cell r="V152">
            <v>63077.965788418755</v>
          </cell>
          <cell r="W152">
            <v>39914.815275542009</v>
          </cell>
          <cell r="X152">
            <v>48372.232211393544</v>
          </cell>
          <cell r="Y152">
            <v>33437.336091192563</v>
          </cell>
          <cell r="Z152">
            <v>79366.937763480528</v>
          </cell>
          <cell r="AA152">
            <v>63045.84445917487</v>
          </cell>
        </row>
        <row r="153">
          <cell r="B153" t="str">
            <v>Parcelamento do Reajuste Tarifário - Julho/03</v>
          </cell>
        </row>
        <row r="154">
          <cell r="B154" t="str">
            <v>Fluxo de Caixa do Fator</v>
          </cell>
          <cell r="H154">
            <v>0</v>
          </cell>
          <cell r="I154">
            <v>0</v>
          </cell>
          <cell r="J154">
            <v>0</v>
          </cell>
          <cell r="K154">
            <v>-1513.46099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B155" t="str">
            <v>Somatoria com Projeto Original</v>
          </cell>
          <cell r="F155">
            <v>-741.62158170546843</v>
          </cell>
          <cell r="G155">
            <v>0.1939490789488304</v>
          </cell>
          <cell r="H155">
            <v>-34357.295449694619</v>
          </cell>
          <cell r="I155">
            <v>-53872.013544999994</v>
          </cell>
          <cell r="J155">
            <v>2805.2295750000194</v>
          </cell>
          <cell r="K155">
            <v>-50027.056695000014</v>
          </cell>
          <cell r="L155">
            <v>2124.5961649999954</v>
          </cell>
          <cell r="M155">
            <v>43364.162429999997</v>
          </cell>
          <cell r="N155">
            <v>52220.880145000003</v>
          </cell>
          <cell r="O155">
            <v>50342.945670000001</v>
          </cell>
          <cell r="P155">
            <v>52942.579810000003</v>
          </cell>
          <cell r="Q155">
            <v>14797.670620000004</v>
          </cell>
          <cell r="R155">
            <v>43330.094930000007</v>
          </cell>
          <cell r="S155">
            <v>41433.873035000011</v>
          </cell>
          <cell r="T155">
            <v>32813.771235000007</v>
          </cell>
          <cell r="U155">
            <v>33731.241664999994</v>
          </cell>
          <cell r="V155">
            <v>65204.415545000011</v>
          </cell>
          <cell r="W155">
            <v>42082.164504999993</v>
          </cell>
          <cell r="X155">
            <v>50620.158049999998</v>
          </cell>
          <cell r="Y155">
            <v>38169.888444999975</v>
          </cell>
          <cell r="Z155">
            <v>84194.645110000012</v>
          </cell>
          <cell r="AA155">
            <v>67948.241875000007</v>
          </cell>
        </row>
        <row r="156">
          <cell r="B156" t="str">
            <v>Majoração da COFINS</v>
          </cell>
        </row>
        <row r="157">
          <cell r="B157" t="str">
            <v>Fluxo de Caixa do Fator</v>
          </cell>
          <cell r="H157">
            <v>-442.26990897249982</v>
          </cell>
          <cell r="I157">
            <v>-569.79131600000005</v>
          </cell>
          <cell r="J157">
            <v>-561.30476099999987</v>
          </cell>
          <cell r="K157">
            <v>-440.11603256497096</v>
          </cell>
          <cell r="L157">
            <v>-597.356132136013</v>
          </cell>
          <cell r="M157">
            <v>-612.59839877533523</v>
          </cell>
          <cell r="N157">
            <v>-670.87139280286124</v>
          </cell>
          <cell r="O157">
            <v>355.39540391701627</v>
          </cell>
          <cell r="P157">
            <v>367.12638539488182</v>
          </cell>
          <cell r="Q157">
            <v>378.09703393519766</v>
          </cell>
          <cell r="R157">
            <v>385.71183046594069</v>
          </cell>
          <cell r="S157">
            <v>391.96020698594845</v>
          </cell>
          <cell r="T157">
            <v>398.32960343687989</v>
          </cell>
          <cell r="U157">
            <v>405.73897248633358</v>
          </cell>
          <cell r="V157">
            <v>412.97888611737977</v>
          </cell>
          <cell r="W157">
            <v>418.21906459527736</v>
          </cell>
          <cell r="X157">
            <v>426.39491644888363</v>
          </cell>
          <cell r="Y157">
            <v>435.07337262895021</v>
          </cell>
          <cell r="Z157">
            <v>440.89640975073434</v>
          </cell>
          <cell r="AA157">
            <v>446.54982125089327</v>
          </cell>
        </row>
        <row r="158">
          <cell r="B158" t="str">
            <v>Somatoria com Projeto Original</v>
          </cell>
          <cell r="F158">
            <v>-1447.0322068760595</v>
          </cell>
          <cell r="G158">
            <v>0.19276839876973426</v>
          </cell>
          <cell r="H158">
            <v>-34799.565358667118</v>
          </cell>
          <cell r="I158">
            <v>-54441.804860999997</v>
          </cell>
          <cell r="J158">
            <v>2243.9248140000195</v>
          </cell>
          <cell r="K158">
            <v>-48953.711737564983</v>
          </cell>
          <cell r="L158">
            <v>1527.2400328639824</v>
          </cell>
          <cell r="M158">
            <v>42751.564031224661</v>
          </cell>
          <cell r="N158">
            <v>51550.008752197144</v>
          </cell>
          <cell r="O158">
            <v>50698.341073917014</v>
          </cell>
          <cell r="P158">
            <v>53309.706195394887</v>
          </cell>
          <cell r="Q158">
            <v>15175.767653935201</v>
          </cell>
          <cell r="R158">
            <v>43715.806760465945</v>
          </cell>
          <cell r="S158">
            <v>41825.833241985958</v>
          </cell>
          <cell r="T158">
            <v>33212.100838436891</v>
          </cell>
          <cell r="U158">
            <v>34136.980637486326</v>
          </cell>
          <cell r="V158">
            <v>65617.394431117384</v>
          </cell>
          <cell r="W158">
            <v>42500.383569595273</v>
          </cell>
          <cell r="X158">
            <v>51046.552966448879</v>
          </cell>
          <cell r="Y158">
            <v>38604.961817628922</v>
          </cell>
          <cell r="Z158">
            <v>84635.541519750754</v>
          </cell>
          <cell r="AA158">
            <v>68394.791696250904</v>
          </cell>
        </row>
        <row r="159">
          <cell r="B159" t="str">
            <v>Majoração do PIS</v>
          </cell>
        </row>
        <row r="160">
          <cell r="B160" t="str">
            <v>Fluxo de Caixa do Fator</v>
          </cell>
          <cell r="H160">
            <v>-2.0326962500000154</v>
          </cell>
          <cell r="I160">
            <v>-2.2130368000000828</v>
          </cell>
          <cell r="J160">
            <v>-51.577008495032885</v>
          </cell>
          <cell r="K160">
            <v>-138.77906328368033</v>
          </cell>
          <cell r="L160">
            <v>-39.536850706612505</v>
          </cell>
          <cell r="M160">
            <v>-2.5765486500000021</v>
          </cell>
          <cell r="N160">
            <v>-2.6894737999999982</v>
          </cell>
          <cell r="O160">
            <v>-2.7790997000000166</v>
          </cell>
          <cell r="P160">
            <v>-2.8690740000000687</v>
          </cell>
          <cell r="Q160">
            <v>-2.9551287999999625</v>
          </cell>
          <cell r="R160">
            <v>-3.0385705999999786</v>
          </cell>
          <cell r="S160">
            <v>-3.1245383000000162</v>
          </cell>
          <cell r="T160">
            <v>-3.2131190000000069</v>
          </cell>
          <cell r="U160">
            <v>-3.1401727500000756</v>
          </cell>
          <cell r="V160">
            <v>-3.2672081000000186</v>
          </cell>
          <cell r="W160">
            <v>-3.3483852999999635</v>
          </cell>
          <cell r="X160">
            <v>-3.4552570000000093</v>
          </cell>
          <cell r="Y160">
            <v>-3.6659083500000622</v>
          </cell>
          <cell r="Z160">
            <v>-3.7602811999999779</v>
          </cell>
          <cell r="AA160">
            <v>-3.8542185500000787</v>
          </cell>
        </row>
        <row r="161">
          <cell r="B161" t="str">
            <v>Somatoria com Projeto Original</v>
          </cell>
          <cell r="F161">
            <v>-123.40545918351535</v>
          </cell>
          <cell r="G161">
            <v>0.1950063971004708</v>
          </cell>
          <cell r="H161">
            <v>-34359.328145944615</v>
          </cell>
          <cell r="I161">
            <v>-53874.226581799994</v>
          </cell>
          <cell r="J161">
            <v>2753.6525665049867</v>
          </cell>
          <cell r="K161">
            <v>-48652.374768283691</v>
          </cell>
          <cell r="L161">
            <v>2085.0593142933831</v>
          </cell>
          <cell r="M161">
            <v>43361.585881349994</v>
          </cell>
          <cell r="N161">
            <v>52218.190671200005</v>
          </cell>
          <cell r="O161">
            <v>50340.166570300004</v>
          </cell>
          <cell r="P161">
            <v>52939.710736000001</v>
          </cell>
          <cell r="Q161">
            <v>14794.715491200004</v>
          </cell>
          <cell r="R161">
            <v>43327.056359400005</v>
          </cell>
          <cell r="S161">
            <v>41430.748496700013</v>
          </cell>
          <cell r="T161">
            <v>32810.558116000007</v>
          </cell>
          <cell r="U161">
            <v>33728.101492249996</v>
          </cell>
          <cell r="V161">
            <v>65201.148336900013</v>
          </cell>
          <cell r="W161">
            <v>42078.816119699994</v>
          </cell>
          <cell r="X161">
            <v>50616.702792999997</v>
          </cell>
          <cell r="Y161">
            <v>38166.222536649977</v>
          </cell>
          <cell r="Z161">
            <v>84190.884828800015</v>
          </cell>
          <cell r="AA161">
            <v>67944.38765645001</v>
          </cell>
        </row>
        <row r="162">
          <cell r="B162" t="str">
            <v>Alteração do ISS-QN</v>
          </cell>
        </row>
        <row r="163">
          <cell r="B163" t="str">
            <v>Fluxo de Caixa do Fator</v>
          </cell>
          <cell r="H163">
            <v>0</v>
          </cell>
          <cell r="I163">
            <v>0</v>
          </cell>
          <cell r="J163">
            <v>0</v>
          </cell>
          <cell r="K163">
            <v>-1849.5981673956326</v>
          </cell>
          <cell r="L163">
            <v>-2877.9850000000001</v>
          </cell>
          <cell r="M163">
            <v>-3003.5331788766762</v>
          </cell>
          <cell r="N163">
            <v>-3292.2921840143072</v>
          </cell>
          <cell r="O163">
            <v>-3543.6687576424379</v>
          </cell>
          <cell r="P163">
            <v>-3660.6796638571345</v>
          </cell>
          <cell r="Q163">
            <v>-3770.0624887360982</v>
          </cell>
          <cell r="R163">
            <v>-3845.4386310936402</v>
          </cell>
          <cell r="S163">
            <v>-3906.8852500088706</v>
          </cell>
          <cell r="T163">
            <v>-3969.5001045865074</v>
          </cell>
          <cell r="U163">
            <v>-4046.3998017552058</v>
          </cell>
          <cell r="V163">
            <v>-4116.9643096764312</v>
          </cell>
          <cell r="W163">
            <v>-4168.2867408914535</v>
          </cell>
          <cell r="X163">
            <v>-4248.8177548598815</v>
          </cell>
          <cell r="Y163">
            <v>-4332.0560492635859</v>
          </cell>
          <cell r="Z163">
            <v>-4388.9908638332126</v>
          </cell>
          <cell r="AA163">
            <v>-4444.2137713348257</v>
          </cell>
        </row>
        <row r="164">
          <cell r="B164" t="str">
            <v>Somatoria com Projeto Original</v>
          </cell>
          <cell r="F164">
            <v>-9183.5104854062211</v>
          </cell>
          <cell r="G164">
            <v>0.1791068200776591</v>
          </cell>
          <cell r="H164">
            <v>-34357.295449694619</v>
          </cell>
          <cell r="I164">
            <v>-53872.013544999994</v>
          </cell>
          <cell r="J164">
            <v>2805.2295750000194</v>
          </cell>
          <cell r="K164">
            <v>-50363.193872395648</v>
          </cell>
          <cell r="L164">
            <v>-753.38883500000475</v>
          </cell>
          <cell r="M164">
            <v>40360.629251123319</v>
          </cell>
          <cell r="N164">
            <v>48928.587960985693</v>
          </cell>
          <cell r="O164">
            <v>46799.276912357564</v>
          </cell>
          <cell r="P164">
            <v>49281.900146142871</v>
          </cell>
          <cell r="Q164">
            <v>11027.608131263907</v>
          </cell>
          <cell r="R164">
            <v>39484.656298906368</v>
          </cell>
          <cell r="S164">
            <v>37526.987784991143</v>
          </cell>
          <cell r="T164">
            <v>28844.271130413501</v>
          </cell>
          <cell r="U164">
            <v>29684.841863244787</v>
          </cell>
          <cell r="V164">
            <v>61087.451235323577</v>
          </cell>
          <cell r="W164">
            <v>37913.87776410854</v>
          </cell>
          <cell r="X164">
            <v>46371.340295140115</v>
          </cell>
          <cell r="Y164">
            <v>33837.83239573639</v>
          </cell>
          <cell r="Z164">
            <v>79805.6542461668</v>
          </cell>
          <cell r="AA164">
            <v>63504.02810366518</v>
          </cell>
        </row>
        <row r="165">
          <cell r="B165" t="str">
            <v>6ª Adequação - Investimentos</v>
          </cell>
        </row>
        <row r="166">
          <cell r="B166" t="str">
            <v>Fluxo de Caixa do Fator</v>
          </cell>
          <cell r="H166">
            <v>57.768539098354239</v>
          </cell>
          <cell r="I166">
            <v>69.63291592608455</v>
          </cell>
          <cell r="J166">
            <v>76.988280759909117</v>
          </cell>
          <cell r="K166">
            <v>87.675046144126568</v>
          </cell>
          <cell r="L166">
            <v>433.99887053956678</v>
          </cell>
          <cell r="M166">
            <v>-12897.667750444269</v>
          </cell>
          <cell r="N166">
            <v>23964.620046755623</v>
          </cell>
          <cell r="O166">
            <v>-12229.835261172806</v>
          </cell>
          <cell r="P166">
            <v>731.51299487834149</v>
          </cell>
          <cell r="Q166">
            <v>0.67998647166954473</v>
          </cell>
          <cell r="R166">
            <v>-12.549792099349151</v>
          </cell>
          <cell r="S166">
            <v>-32.756414137310628</v>
          </cell>
          <cell r="T166">
            <v>249.05742792350009</v>
          </cell>
          <cell r="U166">
            <v>-531.43039536369179</v>
          </cell>
          <cell r="V166">
            <v>-245.79557780485527</v>
          </cell>
          <cell r="W166">
            <v>-79.410269876426028</v>
          </cell>
          <cell r="X166">
            <v>94.62636867406917</v>
          </cell>
          <cell r="Y166">
            <v>-179.96361606718511</v>
          </cell>
          <cell r="Z166">
            <v>-48.68346899666227</v>
          </cell>
          <cell r="AA166">
            <v>6015.1472682453123</v>
          </cell>
        </row>
        <row r="167">
          <cell r="B167" t="str">
            <v>Somatoria com Projeto Original</v>
          </cell>
          <cell r="F167">
            <v>146.27811241606295</v>
          </cell>
          <cell r="G167">
            <v>0.19546870758151999</v>
          </cell>
          <cell r="H167">
            <v>-34299.526910596265</v>
          </cell>
          <cell r="I167">
            <v>-53802.380629073908</v>
          </cell>
          <cell r="J167">
            <v>2882.2178557599286</v>
          </cell>
          <cell r="K167">
            <v>-48425.920658855888</v>
          </cell>
          <cell r="L167">
            <v>2558.5950355395621</v>
          </cell>
          <cell r="M167">
            <v>30466.494679555726</v>
          </cell>
          <cell r="N167">
            <v>76185.500191755622</v>
          </cell>
          <cell r="O167">
            <v>38113.110408827197</v>
          </cell>
          <cell r="P167">
            <v>53674.092804878346</v>
          </cell>
          <cell r="Q167">
            <v>14798.350606471675</v>
          </cell>
          <cell r="R167">
            <v>43317.545137900655</v>
          </cell>
          <cell r="S167">
            <v>41401.116620862704</v>
          </cell>
          <cell r="T167">
            <v>33062.828662923508</v>
          </cell>
          <cell r="U167">
            <v>33199.811269636302</v>
          </cell>
          <cell r="V167">
            <v>64958.619967195154</v>
          </cell>
          <cell r="W167">
            <v>42002.754235123568</v>
          </cell>
          <cell r="X167">
            <v>50714.784418674069</v>
          </cell>
          <cell r="Y167">
            <v>37989.924828932788</v>
          </cell>
          <cell r="Z167">
            <v>84145.961641003349</v>
          </cell>
          <cell r="AA167">
            <v>73963.389143245324</v>
          </cell>
        </row>
        <row r="168">
          <cell r="B168" t="str">
            <v>Reversão de Deflator de Receitas</v>
          </cell>
        </row>
        <row r="169">
          <cell r="B169" t="str">
            <v>Fluxo de Caixa do Fator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564.98072136000224</v>
          </cell>
          <cell r="S169">
            <v>1445.8371225552032</v>
          </cell>
          <cell r="T169">
            <v>2366.152425154788</v>
          </cell>
          <cell r="U169">
            <v>3337.8096441542903</v>
          </cell>
          <cell r="V169">
            <v>4395.696013472445</v>
          </cell>
          <cell r="W169">
            <v>5439.4748485483778</v>
          </cell>
          <cell r="X169">
            <v>6566.651660143003</v>
          </cell>
          <cell r="Y169">
            <v>7969.0958080381743</v>
          </cell>
          <cell r="Z169">
            <v>9188.0535216392855</v>
          </cell>
          <cell r="AA169">
            <v>10444.503829293666</v>
          </cell>
        </row>
        <row r="170">
          <cell r="B170" t="str">
            <v>Somatoria com Projeto Original</v>
          </cell>
          <cell r="F170">
            <v>2617.6960591761554</v>
          </cell>
          <cell r="G170">
            <v>0.19957564807053693</v>
          </cell>
          <cell r="H170">
            <v>-34357.295449694619</v>
          </cell>
          <cell r="I170">
            <v>-53872.013544999994</v>
          </cell>
          <cell r="J170">
            <v>2805.2295750000194</v>
          </cell>
          <cell r="K170">
            <v>-48513.595705000014</v>
          </cell>
          <cell r="L170">
            <v>2124.5961649999954</v>
          </cell>
          <cell r="M170">
            <v>43364.162429999997</v>
          </cell>
          <cell r="N170">
            <v>52220.880145000003</v>
          </cell>
          <cell r="O170">
            <v>50342.945670000001</v>
          </cell>
          <cell r="P170">
            <v>52942.579810000003</v>
          </cell>
          <cell r="Q170">
            <v>14797.670620000004</v>
          </cell>
          <cell r="R170">
            <v>43895.075651360006</v>
          </cell>
          <cell r="S170">
            <v>42879.710157555215</v>
          </cell>
          <cell r="T170">
            <v>35179.923660154796</v>
          </cell>
          <cell r="U170">
            <v>37069.051309154282</v>
          </cell>
          <cell r="V170">
            <v>69600.111558472461</v>
          </cell>
          <cell r="W170">
            <v>47521.639353548373</v>
          </cell>
          <cell r="X170">
            <v>57186.809710143003</v>
          </cell>
          <cell r="Y170">
            <v>46138.98425303815</v>
          </cell>
          <cell r="Z170">
            <v>93382.698631639301</v>
          </cell>
          <cell r="AA170">
            <v>78392.745704293673</v>
          </cell>
        </row>
        <row r="171">
          <cell r="B171" t="str">
            <v>7ª Adequação - Investimentos</v>
          </cell>
        </row>
        <row r="172">
          <cell r="B172" t="str">
            <v>Fluxo de Caixa do Fator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758.01267028689449</v>
          </cell>
          <cell r="N172">
            <v>4063.7524052298563</v>
          </cell>
          <cell r="O172">
            <v>3364.9356506582862</v>
          </cell>
          <cell r="P172">
            <v>-363.87488039286211</v>
          </cell>
          <cell r="Q172">
            <v>-9612.1089719861902</v>
          </cell>
          <cell r="R172">
            <v>-2321.8733184151693</v>
          </cell>
          <cell r="S172">
            <v>480.69194112278899</v>
          </cell>
          <cell r="T172">
            <v>120.3319615619793</v>
          </cell>
          <cell r="U172">
            <v>152.93829734917159</v>
          </cell>
          <cell r="V172">
            <v>5145.1339047903321</v>
          </cell>
          <cell r="W172">
            <v>11825.470599361905</v>
          </cell>
          <cell r="X172">
            <v>11376.144110811409</v>
          </cell>
          <cell r="Y172">
            <v>-2374.6801544473346</v>
          </cell>
          <cell r="Z172">
            <v>-2157.7540265178623</v>
          </cell>
          <cell r="AA172">
            <v>-3794.924426259839</v>
          </cell>
        </row>
        <row r="173">
          <cell r="B173" t="str">
            <v>Somatoria com Projeto Original</v>
          </cell>
          <cell r="F173">
            <v>1609.1985908392762</v>
          </cell>
          <cell r="G173">
            <v>0.19796319078797572</v>
          </cell>
          <cell r="H173">
            <v>-34357.295449694619</v>
          </cell>
          <cell r="I173">
            <v>-53872.013544999994</v>
          </cell>
          <cell r="J173">
            <v>2805.2295750000194</v>
          </cell>
          <cell r="K173">
            <v>-48513.595705000014</v>
          </cell>
          <cell r="L173">
            <v>2124.5961649999954</v>
          </cell>
          <cell r="M173">
            <v>44122.175100286891</v>
          </cell>
          <cell r="N173">
            <v>56284.632550229857</v>
          </cell>
          <cell r="O173">
            <v>53707.881320658285</v>
          </cell>
          <cell r="P173">
            <v>52578.704929607142</v>
          </cell>
          <cell r="Q173">
            <v>5185.5616480138142</v>
          </cell>
          <cell r="R173">
            <v>41008.221611584835</v>
          </cell>
          <cell r="S173">
            <v>41914.564976122798</v>
          </cell>
          <cell r="T173">
            <v>32934.103196561984</v>
          </cell>
          <cell r="U173">
            <v>33884.179962349168</v>
          </cell>
          <cell r="V173">
            <v>70349.549449790342</v>
          </cell>
          <cell r="W173">
            <v>53907.6351043619</v>
          </cell>
          <cell r="X173">
            <v>61996.302160811407</v>
          </cell>
          <cell r="Y173">
            <v>35795.20829055264</v>
          </cell>
          <cell r="Z173">
            <v>82036.891083482144</v>
          </cell>
          <cell r="AA173">
            <v>64153.31744874017</v>
          </cell>
        </row>
        <row r="174">
          <cell r="B174" t="str">
            <v>Desapropriação Trevo ITU - TAM 015/2005</v>
          </cell>
        </row>
        <row r="175">
          <cell r="B175" t="str">
            <v>Fluxo de Caixa do Fator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-14334.630061569145</v>
          </cell>
          <cell r="O175">
            <v>616.74418778589541</v>
          </cell>
          <cell r="P175">
            <v>616.74418778589541</v>
          </cell>
          <cell r="Q175">
            <v>616.74418778589541</v>
          </cell>
          <cell r="R175">
            <v>616.74418778589541</v>
          </cell>
          <cell r="S175">
            <v>616.74418778589541</v>
          </cell>
          <cell r="T175">
            <v>616.74418778589541</v>
          </cell>
          <cell r="U175">
            <v>616.74418778589541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B176" t="str">
            <v>Somatoria com Projeto Original</v>
          </cell>
          <cell r="F176">
            <v>-3467.4507581784201</v>
          </cell>
          <cell r="G176">
            <v>0.18929717256937867</v>
          </cell>
          <cell r="H176">
            <v>-34357.295449694619</v>
          </cell>
          <cell r="I176">
            <v>-53872.013544999994</v>
          </cell>
          <cell r="J176">
            <v>2805.2295750000194</v>
          </cell>
          <cell r="K176">
            <v>-48513.595705000014</v>
          </cell>
          <cell r="L176">
            <v>2124.5961649999954</v>
          </cell>
          <cell r="M176">
            <v>43364.162429999997</v>
          </cell>
          <cell r="N176">
            <v>37886.250083430859</v>
          </cell>
          <cell r="O176">
            <v>50959.689857785896</v>
          </cell>
          <cell r="P176">
            <v>53559.323997785898</v>
          </cell>
          <cell r="Q176">
            <v>15414.414807785899</v>
          </cell>
          <cell r="R176">
            <v>43946.839117785901</v>
          </cell>
          <cell r="S176">
            <v>42050.617222785906</v>
          </cell>
          <cell r="T176">
            <v>33430.515422785902</v>
          </cell>
          <cell r="U176">
            <v>34347.985852785889</v>
          </cell>
          <cell r="V176">
            <v>65204.415545000011</v>
          </cell>
          <cell r="W176">
            <v>42082.164504999993</v>
          </cell>
          <cell r="X176">
            <v>50620.158049999998</v>
          </cell>
          <cell r="Y176">
            <v>38169.888444999975</v>
          </cell>
          <cell r="Z176">
            <v>84194.645110000012</v>
          </cell>
          <cell r="AA176">
            <v>67948.241875000007</v>
          </cell>
        </row>
        <row r="177">
          <cell r="B177">
            <v>0</v>
          </cell>
        </row>
        <row r="178">
          <cell r="B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B179">
            <v>0</v>
          </cell>
          <cell r="F179">
            <v>2.13064446821951E-11</v>
          </cell>
          <cell r="G179">
            <v>0.19521825576665677</v>
          </cell>
          <cell r="H179">
            <v>-34357.295449694619</v>
          </cell>
          <cell r="I179">
            <v>-53872.013544999994</v>
          </cell>
          <cell r="J179">
            <v>2805.2295750000194</v>
          </cell>
          <cell r="K179">
            <v>-48513.595705000014</v>
          </cell>
          <cell r="L179">
            <v>2124.5961649999954</v>
          </cell>
          <cell r="M179">
            <v>43364.162429999997</v>
          </cell>
          <cell r="N179">
            <v>52220.880145000003</v>
          </cell>
          <cell r="O179">
            <v>50342.945670000001</v>
          </cell>
          <cell r="P179">
            <v>52942.579810000003</v>
          </cell>
          <cell r="Q179">
            <v>14797.670620000004</v>
          </cell>
          <cell r="R179">
            <v>43330.094930000007</v>
          </cell>
          <cell r="S179">
            <v>41433.873035000011</v>
          </cell>
          <cell r="T179">
            <v>32813.771235000007</v>
          </cell>
          <cell r="U179">
            <v>33731.241664999994</v>
          </cell>
          <cell r="V179">
            <v>65204.415545000011</v>
          </cell>
          <cell r="W179">
            <v>42082.164504999993</v>
          </cell>
          <cell r="X179">
            <v>50620.158049999998</v>
          </cell>
          <cell r="Y179">
            <v>38169.888444999975</v>
          </cell>
          <cell r="Z179">
            <v>84194.645110000012</v>
          </cell>
          <cell r="AA179">
            <v>67948.241875000007</v>
          </cell>
        </row>
        <row r="180">
          <cell r="B180">
            <v>0</v>
          </cell>
        </row>
        <row r="181">
          <cell r="B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</row>
        <row r="182">
          <cell r="B182">
            <v>0</v>
          </cell>
          <cell r="F182">
            <v>2.13064446821951E-11</v>
          </cell>
          <cell r="G182">
            <v>0.19521825576665677</v>
          </cell>
          <cell r="H182">
            <v>-34357.295449694619</v>
          </cell>
          <cell r="I182">
            <v>-53872.013544999994</v>
          </cell>
          <cell r="J182">
            <v>2805.2295750000194</v>
          </cell>
          <cell r="K182">
            <v>-48513.595705000014</v>
          </cell>
          <cell r="L182">
            <v>2124.5961649999954</v>
          </cell>
          <cell r="M182">
            <v>43364.162429999997</v>
          </cell>
          <cell r="N182">
            <v>52220.880145000003</v>
          </cell>
          <cell r="O182">
            <v>50342.945670000001</v>
          </cell>
          <cell r="P182">
            <v>52942.579810000003</v>
          </cell>
          <cell r="Q182">
            <v>14797.670620000004</v>
          </cell>
          <cell r="R182">
            <v>43330.094930000007</v>
          </cell>
          <cell r="S182">
            <v>41433.873035000011</v>
          </cell>
          <cell r="T182">
            <v>32813.771235000007</v>
          </cell>
          <cell r="U182">
            <v>33731.241664999994</v>
          </cell>
          <cell r="V182">
            <v>65204.415545000011</v>
          </cell>
          <cell r="W182">
            <v>42082.164504999993</v>
          </cell>
          <cell r="X182">
            <v>50620.158049999998</v>
          </cell>
          <cell r="Y182">
            <v>38169.888444999975</v>
          </cell>
          <cell r="Z182">
            <v>84194.645110000012</v>
          </cell>
          <cell r="AA182">
            <v>67948.241875000007</v>
          </cell>
        </row>
        <row r="183">
          <cell r="B183" t="str">
            <v>(=)TOTAL GERAL</v>
          </cell>
        </row>
        <row r="184">
          <cell r="B184" t="str">
            <v>Fluxo de Caixa do Fator</v>
          </cell>
          <cell r="H184">
            <v>12021.584418875853</v>
          </cell>
          <cell r="I184">
            <v>31690.457208433105</v>
          </cell>
          <cell r="J184">
            <v>-646.14906426143887</v>
          </cell>
          <cell r="K184">
            <v>39345.762126785288</v>
          </cell>
          <cell r="L184">
            <v>-8129.8782234176078</v>
          </cell>
          <cell r="M184">
            <v>-74380.41700217106</v>
          </cell>
          <cell r="N184">
            <v>-60392.814529679716</v>
          </cell>
          <cell r="O184">
            <v>-36477.240273385476</v>
          </cell>
          <cell r="P184">
            <v>-19235.063924650982</v>
          </cell>
          <cell r="Q184">
            <v>21135.275552176427</v>
          </cell>
          <cell r="R184">
            <v>-8707.872292803555</v>
          </cell>
          <cell r="S184">
            <v>-3719.8970077731865</v>
          </cell>
          <cell r="T184">
            <v>3576.5240993797047</v>
          </cell>
          <cell r="U184">
            <v>-10195.767534702418</v>
          </cell>
          <cell r="V184">
            <v>-13540.966773336819</v>
          </cell>
          <cell r="W184">
            <v>10052.962793829469</v>
          </cell>
          <cell r="X184">
            <v>7141.0272976934993</v>
          </cell>
          <cell r="Y184">
            <v>-3633.0420985870578</v>
          </cell>
          <cell r="Z184">
            <v>-39073.724936854946</v>
          </cell>
          <cell r="AA184">
            <v>-14616.063187996586</v>
          </cell>
        </row>
        <row r="185">
          <cell r="B185" t="str">
            <v>Somatoria com Projeto Original</v>
          </cell>
          <cell r="F185">
            <v>-8144.2877093687275</v>
          </cell>
          <cell r="G185">
            <v>0.17468941259549392</v>
          </cell>
          <cell r="H185">
            <v>-22335.711030818766</v>
          </cell>
          <cell r="I185">
            <v>-22181.55633656689</v>
          </cell>
          <cell r="J185">
            <v>2159.0805107385804</v>
          </cell>
          <cell r="K185">
            <v>-9167.833578214726</v>
          </cell>
          <cell r="L185">
            <v>-6005.2820584176125</v>
          </cell>
          <cell r="M185">
            <v>-31016.254572171063</v>
          </cell>
          <cell r="N185">
            <v>-8171.9343846797128</v>
          </cell>
          <cell r="O185">
            <v>13865.705396614525</v>
          </cell>
          <cell r="P185">
            <v>33707.515885349021</v>
          </cell>
          <cell r="Q185">
            <v>35932.946172176431</v>
          </cell>
          <cell r="R185">
            <v>34622.22263719645</v>
          </cell>
          <cell r="S185">
            <v>37713.976027226825</v>
          </cell>
          <cell r="T185">
            <v>36390.295334379713</v>
          </cell>
          <cell r="U185">
            <v>23535.474130297574</v>
          </cell>
          <cell r="V185">
            <v>51663.448771663192</v>
          </cell>
          <cell r="W185">
            <v>52135.127298829466</v>
          </cell>
          <cell r="X185">
            <v>57761.185347693499</v>
          </cell>
          <cell r="Y185">
            <v>34536.846346412916</v>
          </cell>
          <cell r="Z185">
            <v>45120.920173145067</v>
          </cell>
          <cell r="AA185">
            <v>53332.178687003419</v>
          </cell>
        </row>
        <row r="186">
          <cell r="B186" t="str">
            <v>(a) efeitos de cada fator de desequilibrio no fluxo de caixa e na taxa interna de retorno do projeto original</v>
          </cell>
        </row>
        <row r="188">
          <cell r="B188" t="str">
            <v>DEMONSTRATIVO DE RESULTADOS COM FATORES DE DESEQUILIBRIO NO PERIODO CONTRATUAL (MIlhares de Reais)</v>
          </cell>
        </row>
        <row r="190">
          <cell r="B190" t="str">
            <v>DISCRIMINAÇÃO</v>
          </cell>
          <cell r="G190">
            <v>1</v>
          </cell>
          <cell r="H190">
            <v>2</v>
          </cell>
          <cell r="I190">
            <v>3</v>
          </cell>
          <cell r="J190">
            <v>4</v>
          </cell>
          <cell r="K190">
            <v>5</v>
          </cell>
          <cell r="L190">
            <v>6</v>
          </cell>
          <cell r="M190">
            <v>7</v>
          </cell>
          <cell r="N190">
            <v>8</v>
          </cell>
          <cell r="O190">
            <v>9</v>
          </cell>
          <cell r="P190">
            <v>10</v>
          </cell>
          <cell r="Q190">
            <v>11</v>
          </cell>
          <cell r="R190">
            <v>12</v>
          </cell>
          <cell r="S190">
            <v>13</v>
          </cell>
          <cell r="T190">
            <v>14</v>
          </cell>
          <cell r="U190">
            <v>15</v>
          </cell>
          <cell r="V190">
            <v>16</v>
          </cell>
          <cell r="W190">
            <v>17</v>
          </cell>
          <cell r="X190">
            <v>18</v>
          </cell>
          <cell r="Y190">
            <v>19</v>
          </cell>
          <cell r="Z190">
            <v>20</v>
          </cell>
          <cell r="AA190" t="str">
            <v>TOTAL</v>
          </cell>
        </row>
        <row r="191">
          <cell r="B191" t="str">
            <v>1 -  RECEITA BRUTA    (1.1)</v>
          </cell>
          <cell r="G191">
            <v>64611.144174999987</v>
          </cell>
          <cell r="H191">
            <v>83519.181477564911</v>
          </cell>
          <cell r="I191">
            <v>82277.195915945078</v>
          </cell>
          <cell r="J191">
            <v>80676.963009265528</v>
          </cell>
          <cell r="K191">
            <v>85907.887856207584</v>
          </cell>
          <cell r="L191">
            <v>89661.270640864925</v>
          </cell>
          <cell r="M191">
            <v>98278.391981745328</v>
          </cell>
          <cell r="N191">
            <v>105778.86775062019</v>
          </cell>
          <cell r="O191">
            <v>109276.35870958636</v>
          </cell>
          <cell r="P191">
            <v>112540.83867650809</v>
          </cell>
          <cell r="Q191">
            <v>115740.3522772812</v>
          </cell>
          <cell r="R191">
            <v>119067.2037714724</v>
          </cell>
          <cell r="S191">
            <v>122488.12249436736</v>
          </cell>
          <cell r="T191">
            <v>126427.1335084203</v>
          </cell>
          <cell r="U191">
            <v>130320.42023422672</v>
          </cell>
          <cell r="V191">
            <v>133615.90854487766</v>
          </cell>
          <cell r="W191">
            <v>137923.92023201397</v>
          </cell>
          <cell r="X191">
            <v>142778.45438984205</v>
          </cell>
          <cell r="Y191">
            <v>146539.02836517751</v>
          </cell>
          <cell r="Z191">
            <v>150310.08253982107</v>
          </cell>
          <cell r="AA191">
            <v>2237738.7265508082</v>
          </cell>
        </row>
        <row r="192">
          <cell r="B192" t="str">
            <v>1.1 - Operacionais    (1.1.1 + 1.1.2)</v>
          </cell>
          <cell r="G192">
            <v>64611.144174999987</v>
          </cell>
          <cell r="H192">
            <v>83519.181477564911</v>
          </cell>
          <cell r="I192">
            <v>82277.195915945078</v>
          </cell>
          <cell r="J192">
            <v>80676.963009265528</v>
          </cell>
          <cell r="K192">
            <v>85907.887856207584</v>
          </cell>
          <cell r="L192">
            <v>89661.270640864925</v>
          </cell>
          <cell r="M192">
            <v>98278.391981745328</v>
          </cell>
          <cell r="N192">
            <v>105778.86775062019</v>
          </cell>
          <cell r="O192">
            <v>109276.35870958636</v>
          </cell>
          <cell r="P192">
            <v>112540.83867650809</v>
          </cell>
          <cell r="Q192">
            <v>115740.3522772812</v>
          </cell>
          <cell r="R192">
            <v>119067.2037714724</v>
          </cell>
          <cell r="S192">
            <v>122488.12249436736</v>
          </cell>
          <cell r="T192">
            <v>126427.1335084203</v>
          </cell>
          <cell r="U192">
            <v>130320.42023422672</v>
          </cell>
          <cell r="V192">
            <v>133615.90854487766</v>
          </cell>
          <cell r="W192">
            <v>137923.92023201397</v>
          </cell>
          <cell r="X192">
            <v>142778.45438984205</v>
          </cell>
          <cell r="Y192">
            <v>146539.02836517751</v>
          </cell>
          <cell r="Z192">
            <v>150310.08253982107</v>
          </cell>
          <cell r="AA192">
            <v>2237738.7265508082</v>
          </cell>
        </row>
        <row r="193">
          <cell r="B193" t="str">
            <v>1.1.1 - Receitas de  Pedágios    (Transp. Qd.2.1.1.2)</v>
          </cell>
          <cell r="G193">
            <v>64611.144174999987</v>
          </cell>
          <cell r="H193">
            <v>82839.179999999993</v>
          </cell>
          <cell r="I193">
            <v>81306.169999999984</v>
          </cell>
          <cell r="J193">
            <v>79705.919999999998</v>
          </cell>
          <cell r="K193">
            <v>84936.91</v>
          </cell>
          <cell r="L193">
            <v>88690.236832139592</v>
          </cell>
          <cell r="M193">
            <v>96870.378627292739</v>
          </cell>
          <cell r="N193">
            <v>104370.89694455036</v>
          </cell>
          <cell r="O193">
            <v>107868.32981663087</v>
          </cell>
          <cell r="P193">
            <v>111132.81876824172</v>
          </cell>
          <cell r="Q193">
            <v>114332.39086846689</v>
          </cell>
          <cell r="R193">
            <v>117659.18965877224</v>
          </cell>
          <cell r="S193">
            <v>121080.14089813811</v>
          </cell>
          <cell r="T193">
            <v>125019.12961739481</v>
          </cell>
          <cell r="U193">
            <v>128912.41909198486</v>
          </cell>
          <cell r="V193">
            <v>132207.90570863907</v>
          </cell>
          <cell r="W193">
            <v>136515.91836752923</v>
          </cell>
          <cell r="X193">
            <v>141370.44717942667</v>
          </cell>
          <cell r="Y193">
            <v>145131.00538955838</v>
          </cell>
          <cell r="Z193">
            <v>148902.05986515642</v>
          </cell>
          <cell r="AA193">
            <v>2213462.5918089217</v>
          </cell>
        </row>
        <row r="194">
          <cell r="B194" t="str">
            <v>1.1.2 - Outras Receitas Operacionais    (calculado 2.1.2.)</v>
          </cell>
          <cell r="G194">
            <v>0</v>
          </cell>
          <cell r="H194">
            <v>680.00147756491504</v>
          </cell>
          <cell r="I194">
            <v>971.02591594509477</v>
          </cell>
          <cell r="J194">
            <v>971.04300926553674</v>
          </cell>
          <cell r="K194">
            <v>970.97785620758134</v>
          </cell>
          <cell r="L194">
            <v>971.03380872532864</v>
          </cell>
          <cell r="M194">
            <v>1408.0133544525906</v>
          </cell>
          <cell r="N194">
            <v>1407.970806069836</v>
          </cell>
          <cell r="O194">
            <v>1408.0288929554943</v>
          </cell>
          <cell r="P194">
            <v>1408.0199082663721</v>
          </cell>
          <cell r="Q194">
            <v>1407.9614088143096</v>
          </cell>
          <cell r="R194">
            <v>1408.0141127001589</v>
          </cell>
          <cell r="S194">
            <v>1407.9815962292548</v>
          </cell>
          <cell r="T194">
            <v>1408.0038910254934</v>
          </cell>
          <cell r="U194">
            <v>1408.0011422418563</v>
          </cell>
          <cell r="V194">
            <v>1408.0028362385883</v>
          </cell>
          <cell r="W194">
            <v>1408.0018644847439</v>
          </cell>
          <cell r="X194">
            <v>1408.0072104153946</v>
          </cell>
          <cell r="Y194">
            <v>1408.0229756191206</v>
          </cell>
          <cell r="Z194">
            <v>1408.0226746646526</v>
          </cell>
          <cell r="AA194">
            <v>24276.134741886326</v>
          </cell>
        </row>
        <row r="195">
          <cell r="B195" t="str">
            <v>2 -  DEDUÇÕES DA RECEITA    (2.1)</v>
          </cell>
          <cell r="G195">
            <v>2455.3335373874997</v>
          </cell>
          <cell r="H195">
            <v>3398.9878158221372</v>
          </cell>
          <cell r="I195">
            <v>5011.8446014666233</v>
          </cell>
          <cell r="J195">
            <v>5762.5563305578999</v>
          </cell>
          <cell r="K195">
            <v>7522.6455697456586</v>
          </cell>
          <cell r="L195">
            <v>7777.0805769112958</v>
          </cell>
          <cell r="M195">
            <v>8523.5610451538159</v>
          </cell>
          <cell r="N195">
            <v>8096.3457526189541</v>
          </cell>
          <cell r="O195">
            <v>8363.8066966355836</v>
          </cell>
          <cell r="P195">
            <v>8613.7018033395525</v>
          </cell>
          <cell r="Q195">
            <v>8868.3820387712949</v>
          </cell>
          <cell r="R195">
            <v>9137.6675664826325</v>
          </cell>
          <cell r="S195">
            <v>9415.1929956348413</v>
          </cell>
          <cell r="T195">
            <v>9732.7315021794511</v>
          </cell>
          <cell r="U195">
            <v>10048.641541673434</v>
          </cell>
          <cell r="V195">
            <v>10318.492010184034</v>
          </cell>
          <cell r="W195">
            <v>10667.260880779266</v>
          </cell>
          <cell r="X195">
            <v>11062.60951761475</v>
          </cell>
          <cell r="Y195">
            <v>11370.937408533331</v>
          </cell>
          <cell r="Z195">
            <v>11680.787567696787</v>
          </cell>
          <cell r="AA195">
            <v>167828.56675918881</v>
          </cell>
        </row>
        <row r="196">
          <cell r="B196" t="str">
            <v>2.1 - Tributos sobre Faturamento    (2.1.1+ .... + 2.1.4)</v>
          </cell>
          <cell r="G196">
            <v>2455.3335373874997</v>
          </cell>
          <cell r="H196">
            <v>3398.9878158221372</v>
          </cell>
          <cell r="I196">
            <v>5011.8446014666233</v>
          </cell>
          <cell r="J196">
            <v>5762.5563305578999</v>
          </cell>
          <cell r="K196">
            <v>7522.6455697456586</v>
          </cell>
          <cell r="L196">
            <v>7777.0805769112958</v>
          </cell>
          <cell r="M196">
            <v>8523.5610451538159</v>
          </cell>
          <cell r="N196">
            <v>8096.3457526189541</v>
          </cell>
          <cell r="O196">
            <v>8363.8066966355836</v>
          </cell>
          <cell r="P196">
            <v>8613.7018033395525</v>
          </cell>
          <cell r="Q196">
            <v>8868.3820387712949</v>
          </cell>
          <cell r="R196">
            <v>9137.6675664826325</v>
          </cell>
          <cell r="S196">
            <v>9415.1929956348413</v>
          </cell>
          <cell r="T196">
            <v>9732.7315021794511</v>
          </cell>
          <cell r="U196">
            <v>10048.641541673434</v>
          </cell>
          <cell r="V196">
            <v>10318.492010184034</v>
          </cell>
          <cell r="W196">
            <v>10667.260880779266</v>
          </cell>
          <cell r="X196">
            <v>11062.60951761475</v>
          </cell>
          <cell r="Y196">
            <v>11370.937408533331</v>
          </cell>
          <cell r="Z196">
            <v>11680.787567696787</v>
          </cell>
          <cell r="AA196">
            <v>167828.56675918881</v>
          </cell>
        </row>
        <row r="197">
          <cell r="B197" t="str">
            <v>2.1.1 - I.S.S    (transp. Qd  1.3.)</v>
          </cell>
          <cell r="G197">
            <v>0</v>
          </cell>
          <cell r="H197">
            <v>331.99166666666667</v>
          </cell>
          <cell r="I197">
            <v>1916.75</v>
          </cell>
          <cell r="J197">
            <v>2760.5942796949739</v>
          </cell>
          <cell r="K197">
            <v>4295.5</v>
          </cell>
          <cell r="L197">
            <v>4482.8853416069796</v>
          </cell>
          <cell r="M197">
            <v>4913.8689313646373</v>
          </cell>
          <cell r="N197">
            <v>5289.0578472275192</v>
          </cell>
          <cell r="O197">
            <v>5463.700990831544</v>
          </cell>
          <cell r="P197">
            <v>5626.9589384120873</v>
          </cell>
          <cell r="Q197">
            <v>5787.1830434233443</v>
          </cell>
          <cell r="R197">
            <v>5953.2979829386131</v>
          </cell>
          <cell r="S197">
            <v>6124.4895449069063</v>
          </cell>
          <cell r="T197">
            <v>6321.338480869741</v>
          </cell>
          <cell r="U197">
            <v>6516.0154545992427</v>
          </cell>
          <cell r="V197">
            <v>6680.7812854319536</v>
          </cell>
          <cell r="W197">
            <v>6896.1864183764619</v>
          </cell>
          <cell r="X197">
            <v>7138.8833589713349</v>
          </cell>
          <cell r="Y197">
            <v>7326.8227694779207</v>
          </cell>
          <cell r="Z197">
            <v>7515.3739932578219</v>
          </cell>
          <cell r="AA197">
            <v>101341.68032805773</v>
          </cell>
        </row>
        <row r="198">
          <cell r="B198" t="str">
            <v>2.1.2 - Cofins    (transp. Qd 1.3.)</v>
          </cell>
          <cell r="G198">
            <v>1952.3272252499996</v>
          </cell>
          <cell r="H198">
            <v>2520.8184295512983</v>
          </cell>
          <cell r="I198">
            <v>2483.3122183189016</v>
          </cell>
          <cell r="J198">
            <v>2270.4288610285507</v>
          </cell>
          <cell r="K198">
            <v>2609.7340737450668</v>
          </cell>
          <cell r="L198">
            <v>2707.5513811386945</v>
          </cell>
          <cell r="M198">
            <v>2966.8684259078336</v>
          </cell>
          <cell r="N198">
            <v>2115.577355012404</v>
          </cell>
          <cell r="O198">
            <v>2185.5271741917277</v>
          </cell>
          <cell r="P198">
            <v>2250.8167735301618</v>
          </cell>
          <cell r="Q198">
            <v>2324.3515255456236</v>
          </cell>
          <cell r="R198">
            <v>2405.769269029448</v>
          </cell>
          <cell r="S198">
            <v>2489.7349545145476</v>
          </cell>
          <cell r="T198">
            <v>2584.9298285049795</v>
          </cell>
          <cell r="U198">
            <v>2680.6669255517172</v>
          </cell>
          <cell r="V198">
            <v>2764.2097292103758</v>
          </cell>
          <cell r="W198">
            <v>2869.4118808947128</v>
          </cell>
          <cell r="X198">
            <v>2990.1947001094413</v>
          </cell>
          <cell r="Y198">
            <v>3085.9985946817574</v>
          </cell>
          <cell r="Z198">
            <v>3182.6454729301277</v>
          </cell>
          <cell r="AA198">
            <v>51440.874798647361</v>
          </cell>
        </row>
        <row r="199">
          <cell r="B199" t="str">
            <v>2.1.3 - Pis / Pasep    (transp. Qd 1.3.)</v>
          </cell>
          <cell r="G199">
            <v>423.0063121375</v>
          </cell>
          <cell r="H199">
            <v>546.17771960417201</v>
          </cell>
          <cell r="I199">
            <v>611.78238314772193</v>
          </cell>
          <cell r="J199">
            <v>731.53318983437566</v>
          </cell>
          <cell r="K199">
            <v>617.4114960005918</v>
          </cell>
          <cell r="L199">
            <v>586.64385416562197</v>
          </cell>
          <cell r="M199">
            <v>642.82368788134465</v>
          </cell>
          <cell r="N199">
            <v>691.71055037903113</v>
          </cell>
          <cell r="O199">
            <v>714.57853161231151</v>
          </cell>
          <cell r="P199">
            <v>735.92609139730246</v>
          </cell>
          <cell r="Q199">
            <v>756.84746980232774</v>
          </cell>
          <cell r="R199">
            <v>778.60031451457053</v>
          </cell>
          <cell r="S199">
            <v>800.96849621338777</v>
          </cell>
          <cell r="T199">
            <v>826.46319280473188</v>
          </cell>
          <cell r="U199">
            <v>851.95916152247366</v>
          </cell>
          <cell r="V199">
            <v>873.50099554170458</v>
          </cell>
          <cell r="W199">
            <v>901.66258150809097</v>
          </cell>
          <cell r="X199">
            <v>933.53145853397348</v>
          </cell>
          <cell r="Y199">
            <v>958.11604437365361</v>
          </cell>
          <cell r="Z199">
            <v>982.76810150883693</v>
          </cell>
          <cell r="AA199">
            <v>14966.011632483722</v>
          </cell>
        </row>
        <row r="200">
          <cell r="B200" t="str">
            <v>2.1.4 - CPMF    (transp Qd 1.3.)</v>
          </cell>
          <cell r="G200">
            <v>80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80</v>
          </cell>
        </row>
        <row r="201">
          <cell r="B201" t="str">
            <v>3 -  RECEITA LIQUIDA    (1 - 2)</v>
          </cell>
          <cell r="G201">
            <v>62155.810637612485</v>
          </cell>
          <cell r="H201">
            <v>80120.193661742771</v>
          </cell>
          <cell r="I201">
            <v>77265.351314478452</v>
          </cell>
          <cell r="J201">
            <v>74914.40667870763</v>
          </cell>
          <cell r="K201">
            <v>78385.242286461929</v>
          </cell>
          <cell r="L201">
            <v>81884.190063953632</v>
          </cell>
          <cell r="M201">
            <v>89754.830936591519</v>
          </cell>
          <cell r="N201">
            <v>97682.521998001233</v>
          </cell>
          <cell r="O201">
            <v>100912.55201295078</v>
          </cell>
          <cell r="P201">
            <v>103927.13687316854</v>
          </cell>
          <cell r="Q201">
            <v>106871.97023850991</v>
          </cell>
          <cell r="R201">
            <v>109929.53620498977</v>
          </cell>
          <cell r="S201">
            <v>113072.92949873251</v>
          </cell>
          <cell r="T201">
            <v>116694.40200624085</v>
          </cell>
          <cell r="U201">
            <v>120271.77869255329</v>
          </cell>
          <cell r="V201">
            <v>123297.41653469362</v>
          </cell>
          <cell r="W201">
            <v>127256.6593512347</v>
          </cell>
          <cell r="X201">
            <v>131715.84487222729</v>
          </cell>
          <cell r="Y201">
            <v>135168.09095664418</v>
          </cell>
          <cell r="Z201">
            <v>138629.29497212428</v>
          </cell>
          <cell r="AA201">
            <v>2069910.1597916193</v>
          </cell>
        </row>
        <row r="202">
          <cell r="B202" t="str">
            <v>4 -  DESPESAS    (4.1)</v>
          </cell>
          <cell r="G202">
            <v>42385.658618237452</v>
          </cell>
          <cell r="H202">
            <v>51495.735224474643</v>
          </cell>
          <cell r="I202">
            <v>56819.719625531063</v>
          </cell>
          <cell r="J202">
            <v>61441.817135441786</v>
          </cell>
          <cell r="K202">
            <v>67314.896100571263</v>
          </cell>
          <cell r="L202">
            <v>75394.377207222118</v>
          </cell>
          <cell r="M202">
            <v>82409.599792300432</v>
          </cell>
          <cell r="N202">
            <v>86922.763085623083</v>
          </cell>
          <cell r="O202">
            <v>85649.836180836544</v>
          </cell>
          <cell r="P202">
            <v>81554.39693406639</v>
          </cell>
          <cell r="Q202">
            <v>81029.472924978487</v>
          </cell>
          <cell r="R202">
            <v>78509.496229137527</v>
          </cell>
          <cell r="S202">
            <v>76794.512483491068</v>
          </cell>
          <cell r="T202">
            <v>73220.218427531698</v>
          </cell>
          <cell r="U202">
            <v>68480.151595469841</v>
          </cell>
          <cell r="V202">
            <v>65636.752133011585</v>
          </cell>
          <cell r="W202">
            <v>64870.498850736796</v>
          </cell>
          <cell r="X202">
            <v>73738.737203693847</v>
          </cell>
          <cell r="Y202">
            <v>85610.32691717612</v>
          </cell>
          <cell r="Z202">
            <v>115429.06985330432</v>
          </cell>
          <cell r="AA202">
            <v>1474708.0365228362</v>
          </cell>
        </row>
        <row r="203">
          <cell r="B203" t="str">
            <v>4.1 - Operacionais    (4.1.1+ .... + 4.1.10)</v>
          </cell>
          <cell r="G203">
            <v>42385.658618237452</v>
          </cell>
          <cell r="H203">
            <v>51495.735224474643</v>
          </cell>
          <cell r="I203">
            <v>56819.719625531063</v>
          </cell>
          <cell r="J203">
            <v>61441.817135441786</v>
          </cell>
          <cell r="K203">
            <v>67314.896100571263</v>
          </cell>
          <cell r="L203">
            <v>75394.377207222118</v>
          </cell>
          <cell r="M203">
            <v>82409.599792300432</v>
          </cell>
          <cell r="N203">
            <v>86922.763085623083</v>
          </cell>
          <cell r="O203">
            <v>85649.836180836544</v>
          </cell>
          <cell r="P203">
            <v>81554.39693406639</v>
          </cell>
          <cell r="Q203">
            <v>81029.472924978487</v>
          </cell>
          <cell r="R203">
            <v>78509.496229137527</v>
          </cell>
          <cell r="S203">
            <v>76794.512483491068</v>
          </cell>
          <cell r="T203">
            <v>73220.218427531698</v>
          </cell>
          <cell r="U203">
            <v>68480.151595469841</v>
          </cell>
          <cell r="V203">
            <v>65636.752133011585</v>
          </cell>
          <cell r="W203">
            <v>64870.498850736796</v>
          </cell>
          <cell r="X203">
            <v>73738.737203693847</v>
          </cell>
          <cell r="Y203">
            <v>85610.32691717612</v>
          </cell>
          <cell r="Z203">
            <v>115429.06985330432</v>
          </cell>
          <cell r="AA203">
            <v>1474708.0365228362</v>
          </cell>
        </row>
        <row r="204">
          <cell r="B204" t="str">
            <v>4.1.1  -  Pessoal e Administradores    (Transp. Qd. 1.3.)</v>
          </cell>
          <cell r="G204">
            <v>18102</v>
          </cell>
          <cell r="H204">
            <v>22685</v>
          </cell>
          <cell r="I204">
            <v>24290</v>
          </cell>
          <cell r="J204">
            <v>24290</v>
          </cell>
          <cell r="K204">
            <v>24734</v>
          </cell>
          <cell r="L204">
            <v>23904</v>
          </cell>
          <cell r="M204">
            <v>23904</v>
          </cell>
          <cell r="N204">
            <v>23904</v>
          </cell>
          <cell r="O204">
            <v>23904</v>
          </cell>
          <cell r="P204">
            <v>23904</v>
          </cell>
          <cell r="Q204">
            <v>23904</v>
          </cell>
          <cell r="R204">
            <v>23904</v>
          </cell>
          <cell r="S204">
            <v>23904</v>
          </cell>
          <cell r="T204">
            <v>23904</v>
          </cell>
          <cell r="U204">
            <v>23984</v>
          </cell>
          <cell r="V204">
            <v>23995</v>
          </cell>
          <cell r="W204">
            <v>23995</v>
          </cell>
          <cell r="X204">
            <v>23995</v>
          </cell>
          <cell r="Y204">
            <v>23995</v>
          </cell>
          <cell r="Z204">
            <v>23995</v>
          </cell>
          <cell r="AA204">
            <v>473196</v>
          </cell>
        </row>
        <row r="205">
          <cell r="B205" t="str">
            <v>4.1.2  -  Conservação de Rotina    (Transp. Qd. 1.3.)</v>
          </cell>
          <cell r="G205">
            <v>8823</v>
          </cell>
          <cell r="H205">
            <v>6443</v>
          </cell>
          <cell r="I205">
            <v>6604</v>
          </cell>
          <cell r="J205">
            <v>6696</v>
          </cell>
          <cell r="K205">
            <v>7213</v>
          </cell>
          <cell r="L205">
            <v>7875</v>
          </cell>
          <cell r="M205">
            <v>7875</v>
          </cell>
          <cell r="N205">
            <v>7875</v>
          </cell>
          <cell r="O205">
            <v>7875</v>
          </cell>
          <cell r="P205">
            <v>7875</v>
          </cell>
          <cell r="Q205">
            <v>7875</v>
          </cell>
          <cell r="R205">
            <v>7875</v>
          </cell>
          <cell r="S205">
            <v>7875</v>
          </cell>
          <cell r="T205">
            <v>7878</v>
          </cell>
          <cell r="U205">
            <v>8112</v>
          </cell>
          <cell r="V205">
            <v>8165</v>
          </cell>
          <cell r="W205">
            <v>8165</v>
          </cell>
          <cell r="X205">
            <v>8165</v>
          </cell>
          <cell r="Y205">
            <v>8228</v>
          </cell>
          <cell r="Z205">
            <v>8293</v>
          </cell>
          <cell r="AA205">
            <v>155785</v>
          </cell>
        </row>
        <row r="206">
          <cell r="B206" t="str">
            <v>4.1.3  -  Consumo    (Transp. Qd. 1.3.)</v>
          </cell>
          <cell r="G206">
            <v>1554</v>
          </cell>
          <cell r="H206">
            <v>2328</v>
          </cell>
          <cell r="I206">
            <v>2578</v>
          </cell>
          <cell r="J206">
            <v>2578</v>
          </cell>
          <cell r="K206">
            <v>2578</v>
          </cell>
          <cell r="L206">
            <v>2516</v>
          </cell>
          <cell r="M206">
            <v>2516</v>
          </cell>
          <cell r="N206">
            <v>2516</v>
          </cell>
          <cell r="O206">
            <v>2516</v>
          </cell>
          <cell r="P206">
            <v>2516</v>
          </cell>
          <cell r="Q206">
            <v>2516</v>
          </cell>
          <cell r="R206">
            <v>2516</v>
          </cell>
          <cell r="S206">
            <v>2516</v>
          </cell>
          <cell r="T206">
            <v>2516</v>
          </cell>
          <cell r="U206">
            <v>2516</v>
          </cell>
          <cell r="V206">
            <v>2516</v>
          </cell>
          <cell r="W206">
            <v>2516</v>
          </cell>
          <cell r="X206">
            <v>2516</v>
          </cell>
          <cell r="Y206">
            <v>2516</v>
          </cell>
          <cell r="Z206">
            <v>2516</v>
          </cell>
          <cell r="AA206">
            <v>49356</v>
          </cell>
        </row>
        <row r="207">
          <cell r="B207" t="str">
            <v>4.1.4  -  Transportes    (Transp. Qd. 1.3.)</v>
          </cell>
          <cell r="G207">
            <v>850</v>
          </cell>
          <cell r="H207">
            <v>1403</v>
          </cell>
          <cell r="I207">
            <v>1441</v>
          </cell>
          <cell r="J207">
            <v>1441</v>
          </cell>
          <cell r="K207">
            <v>1441</v>
          </cell>
          <cell r="L207">
            <v>1498</v>
          </cell>
          <cell r="M207">
            <v>1498</v>
          </cell>
          <cell r="N207">
            <v>1498</v>
          </cell>
          <cell r="O207">
            <v>1498</v>
          </cell>
          <cell r="P207">
            <v>1498</v>
          </cell>
          <cell r="Q207">
            <v>1498</v>
          </cell>
          <cell r="R207">
            <v>1497</v>
          </cell>
          <cell r="S207">
            <v>1497</v>
          </cell>
          <cell r="T207">
            <v>1497</v>
          </cell>
          <cell r="U207">
            <v>1497</v>
          </cell>
          <cell r="V207">
            <v>1497</v>
          </cell>
          <cell r="W207">
            <v>1497</v>
          </cell>
          <cell r="X207">
            <v>1497</v>
          </cell>
          <cell r="Y207">
            <v>1497</v>
          </cell>
          <cell r="Z207">
            <v>1497</v>
          </cell>
          <cell r="AA207">
            <v>29037</v>
          </cell>
        </row>
        <row r="208">
          <cell r="B208" t="str">
            <v>4.1.5  -  Diversas    (Transp. Qd. 1.3.)</v>
          </cell>
          <cell r="G208">
            <v>2548.2600000000002</v>
          </cell>
          <cell r="H208">
            <v>861.84</v>
          </cell>
          <cell r="I208">
            <v>1083.3</v>
          </cell>
          <cell r="J208">
            <v>861.84</v>
          </cell>
          <cell r="K208">
            <v>1083.3</v>
          </cell>
          <cell r="L208">
            <v>861.84</v>
          </cell>
          <cell r="M208">
            <v>1083.3</v>
          </cell>
          <cell r="N208">
            <v>861.84</v>
          </cell>
          <cell r="O208">
            <v>1083.3</v>
          </cell>
          <cell r="P208">
            <v>861.84</v>
          </cell>
          <cell r="Q208">
            <v>1083.3</v>
          </cell>
          <cell r="R208">
            <v>861.84</v>
          </cell>
          <cell r="S208">
            <v>1083.3</v>
          </cell>
          <cell r="T208">
            <v>861.84</v>
          </cell>
          <cell r="U208">
            <v>1083.3</v>
          </cell>
          <cell r="V208">
            <v>861.84</v>
          </cell>
          <cell r="W208">
            <v>1083.3</v>
          </cell>
          <cell r="X208">
            <v>861.84</v>
          </cell>
          <cell r="Y208">
            <v>1083.3</v>
          </cell>
          <cell r="Z208">
            <v>861.84</v>
          </cell>
          <cell r="AA208">
            <v>20916.359999999997</v>
          </cell>
        </row>
        <row r="209">
          <cell r="B209" t="str">
            <v>4.1.6  -  Depreciação/Amortização    (Transp. Qd. 1.3.)</v>
          </cell>
          <cell r="G209">
            <v>4198.7979999999998</v>
          </cell>
          <cell r="H209">
            <v>10531.111092105262</v>
          </cell>
          <cell r="I209">
            <v>13732.077897660818</v>
          </cell>
          <cell r="J209">
            <v>18361.090397660821</v>
          </cell>
          <cell r="K209">
            <v>22972.02289766082</v>
          </cell>
          <cell r="L209">
            <v>31378.34414766082</v>
          </cell>
          <cell r="M209">
            <v>37802.664857401629</v>
          </cell>
          <cell r="N209">
            <v>42269.065434324708</v>
          </cell>
          <cell r="O209">
            <v>40648.430850991375</v>
          </cell>
          <cell r="P209">
            <v>36537.392100991376</v>
          </cell>
          <cell r="Q209">
            <v>35777.524600991375</v>
          </cell>
          <cell r="R209">
            <v>33358.67460099137</v>
          </cell>
          <cell r="S209">
            <v>31272.208350991375</v>
          </cell>
          <cell r="T209">
            <v>27775.862815277091</v>
          </cell>
          <cell r="U209">
            <v>22440.686867441036</v>
          </cell>
          <cell r="V209">
            <v>19548.783367441039</v>
          </cell>
          <cell r="W209">
            <v>18425.32711744104</v>
          </cell>
          <cell r="X209">
            <v>27246.856284107707</v>
          </cell>
          <cell r="Y209">
            <v>38847.497534107701</v>
          </cell>
          <cell r="Z209">
            <v>68596.665034107689</v>
          </cell>
          <cell r="AA209">
            <v>581721.08424935513</v>
          </cell>
        </row>
        <row r="210">
          <cell r="B210" t="str">
            <v>4.1.7  -  Seguros    (transp. Qd 1.3.)</v>
          </cell>
          <cell r="G210">
            <v>1236.2652794844441</v>
          </cell>
          <cell r="H210">
            <v>1456.2926745394443</v>
          </cell>
          <cell r="I210">
            <v>1279.774836888889</v>
          </cell>
          <cell r="J210">
            <v>1517.0118339999999</v>
          </cell>
          <cell r="K210">
            <v>1410.9657582222223</v>
          </cell>
          <cell r="L210">
            <v>1401.8755313333336</v>
          </cell>
          <cell r="M210">
            <v>1424.8455664444446</v>
          </cell>
          <cell r="N210">
            <v>1471.4558097777781</v>
          </cell>
          <cell r="O210">
            <v>1499.6461595555559</v>
          </cell>
          <cell r="P210">
            <v>1644.0042637777776</v>
          </cell>
          <cell r="Q210">
            <v>1597.6769466666667</v>
          </cell>
          <cell r="R210">
            <v>1633.7953060000002</v>
          </cell>
          <cell r="S210">
            <v>1696.7792486666667</v>
          </cell>
          <cell r="T210">
            <v>1742.8741980000002</v>
          </cell>
          <cell r="U210">
            <v>1711.6297120000004</v>
          </cell>
          <cell r="V210">
            <v>1822.0301002222225</v>
          </cell>
          <cell r="W210">
            <v>1853.2553173333333</v>
          </cell>
          <cell r="X210">
            <v>1997.4142788888889</v>
          </cell>
          <cell r="Y210">
            <v>1909.6649231111114</v>
          </cell>
          <cell r="Z210">
            <v>2026.0073339999999</v>
          </cell>
          <cell r="AA210">
            <v>32333.26507891278</v>
          </cell>
        </row>
        <row r="211">
          <cell r="B211" t="str">
            <v xml:space="preserve">4.1.8  -  Garantias  (transp. Qd 1.3.)  </v>
          </cell>
          <cell r="G211">
            <v>897.50101350300019</v>
          </cell>
          <cell r="H211">
            <v>894.81601350300014</v>
          </cell>
          <cell r="I211">
            <v>892.13101350300019</v>
          </cell>
          <cell r="J211">
            <v>889.44601350300013</v>
          </cell>
          <cell r="K211">
            <v>854.25080900200021</v>
          </cell>
          <cell r="L211">
            <v>818.35940900200012</v>
          </cell>
          <cell r="M211">
            <v>810.17760900200005</v>
          </cell>
          <cell r="N211">
            <v>806.77580900200019</v>
          </cell>
          <cell r="O211">
            <v>799.9084090020001</v>
          </cell>
          <cell r="P211">
            <v>794.67540900200015</v>
          </cell>
          <cell r="Q211">
            <v>758.50080900200021</v>
          </cell>
          <cell r="R211">
            <v>743.9102090020001</v>
          </cell>
          <cell r="S211">
            <v>728.32120900200005</v>
          </cell>
          <cell r="T211">
            <v>704.56740900200009</v>
          </cell>
          <cell r="U211">
            <v>678.66240900200012</v>
          </cell>
          <cell r="V211">
            <v>675.36140900200019</v>
          </cell>
          <cell r="W211">
            <v>650.63880900200013</v>
          </cell>
          <cell r="X211">
            <v>629.0130090020001</v>
          </cell>
          <cell r="Y211">
            <v>590.43360900200014</v>
          </cell>
          <cell r="Z211">
            <v>586.99500900200007</v>
          </cell>
          <cell r="AA211">
            <v>15204.445398044005</v>
          </cell>
        </row>
        <row r="212">
          <cell r="B212" t="str">
            <v xml:space="preserve">4.1.9  -  Parc.Variável da Concessão   </v>
          </cell>
          <cell r="G212">
            <v>1938.3343252499997</v>
          </cell>
          <cell r="H212">
            <v>2655.1754443269469</v>
          </cell>
          <cell r="I212">
            <v>2681.9358774783523</v>
          </cell>
          <cell r="J212">
            <v>2633.9288902779654</v>
          </cell>
          <cell r="K212">
            <v>2790.8566356862275</v>
          </cell>
          <cell r="L212">
            <v>2903.4581192259475</v>
          </cell>
          <cell r="M212">
            <v>3258.1117594523598</v>
          </cell>
          <cell r="N212">
            <v>3483.1260325186058</v>
          </cell>
          <cell r="O212">
            <v>3588.0507612875913</v>
          </cell>
          <cell r="P212">
            <v>3685.9851602952431</v>
          </cell>
          <cell r="Q212">
            <v>3781.9705683184357</v>
          </cell>
          <cell r="R212">
            <v>3881.7761131441721</v>
          </cell>
          <cell r="S212">
            <v>3984.4036748310205</v>
          </cell>
          <cell r="T212">
            <v>4102.5740052526089</v>
          </cell>
          <cell r="U212">
            <v>4219.3726070268003</v>
          </cell>
          <cell r="V212">
            <v>4318.2372563463286</v>
          </cell>
          <cell r="W212">
            <v>4447.4776069604195</v>
          </cell>
          <cell r="X212">
            <v>4593.1136316952616</v>
          </cell>
          <cell r="Y212">
            <v>4705.9308509553257</v>
          </cell>
          <cell r="Z212">
            <v>4819.0624761946328</v>
          </cell>
          <cell r="AA212">
            <v>72472.881796524249</v>
          </cell>
        </row>
        <row r="213">
          <cell r="B213" t="str">
            <v xml:space="preserve">4.1.10 - Parcela Fixa da Concessão   </v>
          </cell>
          <cell r="G213">
            <v>2237.5</v>
          </cell>
          <cell r="H213">
            <v>2237.5</v>
          </cell>
          <cell r="I213">
            <v>2237.5</v>
          </cell>
          <cell r="J213">
            <v>2173.5</v>
          </cell>
          <cell r="K213">
            <v>2237.5</v>
          </cell>
          <cell r="L213">
            <v>2237.5</v>
          </cell>
          <cell r="M213">
            <v>2237.5</v>
          </cell>
          <cell r="N213">
            <v>2237.5</v>
          </cell>
          <cell r="O213">
            <v>2237.5</v>
          </cell>
          <cell r="P213">
            <v>2237.5</v>
          </cell>
          <cell r="Q213">
            <v>2237.5</v>
          </cell>
          <cell r="R213">
            <v>2237.5</v>
          </cell>
          <cell r="S213">
            <v>2237.5</v>
          </cell>
          <cell r="T213">
            <v>2237.5</v>
          </cell>
          <cell r="U213">
            <v>2237.5</v>
          </cell>
          <cell r="V213">
            <v>2237.5</v>
          </cell>
          <cell r="W213">
            <v>2237.5</v>
          </cell>
          <cell r="X213">
            <v>2237.5</v>
          </cell>
          <cell r="Y213">
            <v>2237.5</v>
          </cell>
          <cell r="Z213">
            <v>2237.5</v>
          </cell>
          <cell r="AA213">
            <v>44686</v>
          </cell>
        </row>
        <row r="214">
          <cell r="B214" t="str">
            <v>5 -  RESULTADO BRUTO OPERACIONAL     (3 - 4)</v>
          </cell>
          <cell r="G214">
            <v>19770.152019375033</v>
          </cell>
          <cell r="H214">
            <v>28624.458437268127</v>
          </cell>
          <cell r="I214">
            <v>20445.631688947389</v>
          </cell>
          <cell r="J214">
            <v>13472.589543265844</v>
          </cell>
          <cell r="K214">
            <v>11070.346185890667</v>
          </cell>
          <cell r="L214">
            <v>6489.8128567315143</v>
          </cell>
          <cell r="M214">
            <v>7345.2311442910868</v>
          </cell>
          <cell r="N214">
            <v>10759.758912378151</v>
          </cell>
          <cell r="O214">
            <v>15262.715832114234</v>
          </cell>
          <cell r="P214">
            <v>22372.739939102146</v>
          </cell>
          <cell r="Q214">
            <v>25842.497313531421</v>
          </cell>
          <cell r="R214">
            <v>31420.03997585224</v>
          </cell>
          <cell r="S214">
            <v>36278.417015241444</v>
          </cell>
          <cell r="T214">
            <v>43474.183578709155</v>
          </cell>
          <cell r="U214">
            <v>51791.627097083445</v>
          </cell>
          <cell r="V214">
            <v>57660.664401682036</v>
          </cell>
          <cell r="W214">
            <v>62386.160500497906</v>
          </cell>
          <cell r="X214">
            <v>57977.107668533441</v>
          </cell>
          <cell r="Y214">
            <v>49557.764039468064</v>
          </cell>
          <cell r="Z214">
            <v>23200.225118819959</v>
          </cell>
          <cell r="AA214">
            <v>595202.12326878309</v>
          </cell>
        </row>
        <row r="215">
          <cell r="B215" t="str">
            <v>6 -  RESULTADO FINANCEIRO    (6.1)</v>
          </cell>
          <cell r="G215">
            <v>466.75641716889533</v>
          </cell>
          <cell r="H215">
            <v>508.16110417556945</v>
          </cell>
          <cell r="I215">
            <v>500.62336125774857</v>
          </cell>
          <cell r="J215">
            <v>544.42411353672321</v>
          </cell>
          <cell r="K215">
            <v>563.49714907470047</v>
          </cell>
          <cell r="L215">
            <v>591.65059964589716</v>
          </cell>
          <cell r="M215">
            <v>617.56585736913485</v>
          </cell>
          <cell r="N215">
            <v>638.12676859758881</v>
          </cell>
          <cell r="O215">
            <v>658.81351894820989</v>
          </cell>
          <cell r="P215">
            <v>678.56959442700952</v>
          </cell>
          <cell r="Q215">
            <v>697.70087653261362</v>
          </cell>
          <cell r="R215">
            <v>717.46719126268181</v>
          </cell>
          <cell r="S215">
            <v>737.79035631956265</v>
          </cell>
          <cell r="T215">
            <v>721.05199263063355</v>
          </cell>
          <cell r="U215">
            <v>750.22060861696411</v>
          </cell>
          <cell r="V215">
            <v>768.86154877159152</v>
          </cell>
          <cell r="W215">
            <v>793.40105062655948</v>
          </cell>
          <cell r="X215">
            <v>841.77431073250477</v>
          </cell>
          <cell r="Y215">
            <v>863.4540895373392</v>
          </cell>
          <cell r="Z215">
            <v>885.02425234727559</v>
          </cell>
          <cell r="AA215">
            <v>13544.934761579201</v>
          </cell>
        </row>
        <row r="216">
          <cell r="B216" t="str">
            <v>6.1 - Receitas    (Transp. Qd. 2B)</v>
          </cell>
          <cell r="G216">
            <v>466.75641716889533</v>
          </cell>
          <cell r="H216">
            <v>508.16110417556945</v>
          </cell>
          <cell r="I216">
            <v>500.62336125774857</v>
          </cell>
          <cell r="J216">
            <v>544.42411353672321</v>
          </cell>
          <cell r="K216">
            <v>563.49714907470047</v>
          </cell>
          <cell r="L216">
            <v>591.65059964589716</v>
          </cell>
          <cell r="M216">
            <v>617.56585736913485</v>
          </cell>
          <cell r="N216">
            <v>638.12676859758881</v>
          </cell>
          <cell r="O216">
            <v>658.81351894820989</v>
          </cell>
          <cell r="P216">
            <v>678.56959442700952</v>
          </cell>
          <cell r="Q216">
            <v>697.70087653261362</v>
          </cell>
          <cell r="R216">
            <v>717.46719126268181</v>
          </cell>
          <cell r="S216">
            <v>737.79035631956265</v>
          </cell>
          <cell r="T216">
            <v>721.05199263063355</v>
          </cell>
          <cell r="U216">
            <v>750.22060861696411</v>
          </cell>
          <cell r="V216">
            <v>768.86154877159152</v>
          </cell>
          <cell r="W216">
            <v>793.40105062655948</v>
          </cell>
          <cell r="X216">
            <v>841.77431073250477</v>
          </cell>
          <cell r="Y216">
            <v>863.4540895373392</v>
          </cell>
          <cell r="Z216">
            <v>885.02425234727559</v>
          </cell>
          <cell r="AA216">
            <v>13544.934761579201</v>
          </cell>
        </row>
        <row r="217">
          <cell r="B217" t="str">
            <v>7 -  RESULTADO OPERACIONAL    (5 + 6)</v>
          </cell>
          <cell r="G217">
            <v>20236.908436543927</v>
          </cell>
          <cell r="H217">
            <v>29132.619541443695</v>
          </cell>
          <cell r="I217">
            <v>20946.255050205138</v>
          </cell>
          <cell r="J217">
            <v>14017.013656802566</v>
          </cell>
          <cell r="K217">
            <v>11633.843334965368</v>
          </cell>
          <cell r="L217">
            <v>7081.4634563774116</v>
          </cell>
          <cell r="M217">
            <v>7962.7970016602212</v>
          </cell>
          <cell r="N217">
            <v>11397.88568097574</v>
          </cell>
          <cell r="O217">
            <v>15921.529351062443</v>
          </cell>
          <cell r="P217">
            <v>23051.309533529155</v>
          </cell>
          <cell r="Q217">
            <v>26540.198190064035</v>
          </cell>
          <cell r="R217">
            <v>32137.50716711492</v>
          </cell>
          <cell r="S217">
            <v>37016.207371561009</v>
          </cell>
          <cell r="T217">
            <v>44195.235571339792</v>
          </cell>
          <cell r="U217">
            <v>52541.847705700406</v>
          </cell>
          <cell r="V217">
            <v>58429.52595045363</v>
          </cell>
          <cell r="W217">
            <v>63179.561551124469</v>
          </cell>
          <cell r="X217">
            <v>58818.881979265949</v>
          </cell>
          <cell r="Y217">
            <v>50421.2181290054</v>
          </cell>
          <cell r="Z217">
            <v>24085.249371167236</v>
          </cell>
          <cell r="AA217">
            <v>608747.05803036224</v>
          </cell>
        </row>
        <row r="218">
          <cell r="B218" t="str">
            <v>8 -  RESULTADO NÃO OPERACIONAL    (Tr. item 2, Qd. 3A)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9 -  RESULTADO ANTES CONTRIBUIÇÃO SOCIAL   (7 + 8)</v>
          </cell>
          <cell r="G219">
            <v>20236.908436543927</v>
          </cell>
          <cell r="H219">
            <v>29132.619541443695</v>
          </cell>
          <cell r="I219">
            <v>20946.255050205138</v>
          </cell>
          <cell r="J219">
            <v>14017.013656802566</v>
          </cell>
          <cell r="K219">
            <v>11633.843334965368</v>
          </cell>
          <cell r="L219">
            <v>7081.4634563774116</v>
          </cell>
          <cell r="M219">
            <v>7962.7970016602212</v>
          </cell>
          <cell r="N219">
            <v>11397.88568097574</v>
          </cell>
          <cell r="O219">
            <v>15921.529351062443</v>
          </cell>
          <cell r="P219">
            <v>23051.309533529155</v>
          </cell>
          <cell r="Q219">
            <v>26540.198190064035</v>
          </cell>
          <cell r="R219">
            <v>32137.50716711492</v>
          </cell>
          <cell r="S219">
            <v>37016.207371561009</v>
          </cell>
          <cell r="T219">
            <v>44195.235571339792</v>
          </cell>
          <cell r="U219">
            <v>52541.847705700406</v>
          </cell>
          <cell r="V219">
            <v>58429.52595045363</v>
          </cell>
          <cell r="W219">
            <v>63179.561551124469</v>
          </cell>
          <cell r="X219">
            <v>58818.881979265949</v>
          </cell>
          <cell r="Y219">
            <v>50421.2181290054</v>
          </cell>
          <cell r="Z219">
            <v>24085.249371167236</v>
          </cell>
          <cell r="AA219">
            <v>608747.05803036224</v>
          </cell>
        </row>
        <row r="220">
          <cell r="B220" t="str">
            <v>10- CONTRIBUIÇÃO SOCIAL (Legislação vigente)</v>
          </cell>
          <cell r="G220">
            <v>1618.9526749235149</v>
          </cell>
          <cell r="H220">
            <v>2330.609563315496</v>
          </cell>
          <cell r="I220">
            <v>1675.7004040164124</v>
          </cell>
          <cell r="J220">
            <v>1121.3610925442058</v>
          </cell>
          <cell r="K220">
            <v>930.70746679722924</v>
          </cell>
          <cell r="L220">
            <v>566.51707651019399</v>
          </cell>
          <cell r="M220">
            <v>637.02376013281719</v>
          </cell>
          <cell r="N220">
            <v>825.67439292241829</v>
          </cell>
          <cell r="O220">
            <v>1184.7220122316924</v>
          </cell>
          <cell r="P220">
            <v>1752.4448756677393</v>
          </cell>
          <cell r="Q220">
            <v>2029.7099569103509</v>
          </cell>
          <cell r="R220">
            <v>2475.9799171301747</v>
          </cell>
          <cell r="S220">
            <v>2864.731837376547</v>
          </cell>
          <cell r="T220">
            <v>3437.2578826801928</v>
          </cell>
          <cell r="U220">
            <v>4103.2317228518186</v>
          </cell>
          <cell r="V220">
            <v>4572.9756361344052</v>
          </cell>
          <cell r="W220">
            <v>4950.9964594962903</v>
          </cell>
          <cell r="X220">
            <v>4600.0382255827444</v>
          </cell>
          <cell r="Y220">
            <v>3926.8134721990418</v>
          </cell>
          <cell r="Z220">
            <v>1818.5654475719509</v>
          </cell>
          <cell r="AA220">
            <v>47424.013876995239</v>
          </cell>
        </row>
        <row r="221">
          <cell r="B221" t="str">
            <v>11- RESULTADO ANTES IMPOSTO DE RENDA    (9 - 10)</v>
          </cell>
          <cell r="G221">
            <v>18617.955761620411</v>
          </cell>
          <cell r="H221">
            <v>26802.009978128201</v>
          </cell>
          <cell r="I221">
            <v>19270.554646188724</v>
          </cell>
          <cell r="J221">
            <v>12895.65256425836</v>
          </cell>
          <cell r="K221">
            <v>10703.135868168138</v>
          </cell>
          <cell r="L221">
            <v>6514.9463798672177</v>
          </cell>
          <cell r="M221">
            <v>7325.773241527404</v>
          </cell>
          <cell r="N221">
            <v>10572.211288053322</v>
          </cell>
          <cell r="O221">
            <v>14736.807338830751</v>
          </cell>
          <cell r="P221">
            <v>21298.864657861413</v>
          </cell>
          <cell r="Q221">
            <v>24510.488233153683</v>
          </cell>
          <cell r="R221">
            <v>29661.527249984745</v>
          </cell>
          <cell r="S221">
            <v>34151.475534184465</v>
          </cell>
          <cell r="T221">
            <v>40757.977688659601</v>
          </cell>
          <cell r="U221">
            <v>48438.615982848583</v>
          </cell>
          <cell r="V221">
            <v>53856.550314319225</v>
          </cell>
          <cell r="W221">
            <v>58228.565091628181</v>
          </cell>
          <cell r="X221">
            <v>54218.843753683206</v>
          </cell>
          <cell r="Y221">
            <v>46494.404656806357</v>
          </cell>
          <cell r="Z221">
            <v>22266.683923595287</v>
          </cell>
          <cell r="AA221">
            <v>561323.04415336705</v>
          </cell>
        </row>
        <row r="222">
          <cell r="B222" t="str">
            <v>12- IMPOSTO DE RENDA (Legislação vigente)</v>
          </cell>
          <cell r="G222">
            <v>5035.2271091359835</v>
          </cell>
          <cell r="H222">
            <v>7259.1548853609256</v>
          </cell>
          <cell r="I222">
            <v>5212.56376255129</v>
          </cell>
          <cell r="J222">
            <v>3480.2534142006416</v>
          </cell>
          <cell r="K222">
            <v>2884.460833741342</v>
          </cell>
          <cell r="L222">
            <v>1746.3658640943559</v>
          </cell>
          <cell r="M222">
            <v>1966.6992504150544</v>
          </cell>
          <cell r="N222">
            <v>2556.2324778825573</v>
          </cell>
          <cell r="O222">
            <v>3678.2562882240377</v>
          </cell>
          <cell r="P222">
            <v>5452.3902364616852</v>
          </cell>
          <cell r="Q222">
            <v>6318.8436153448438</v>
          </cell>
          <cell r="R222">
            <v>7713.4372410317974</v>
          </cell>
          <cell r="S222">
            <v>8928.2869918017132</v>
          </cell>
          <cell r="T222">
            <v>10717.4308833756</v>
          </cell>
          <cell r="U222">
            <v>12798.599133911935</v>
          </cell>
          <cell r="V222">
            <v>14266.548862920017</v>
          </cell>
          <cell r="W222">
            <v>15447.86393592591</v>
          </cell>
          <cell r="X222">
            <v>14351.119454946076</v>
          </cell>
          <cell r="Y222">
            <v>12247.292100622004</v>
          </cell>
          <cell r="Z222">
            <v>5659.0170236623471</v>
          </cell>
          <cell r="AA222">
            <v>147720.04336561009</v>
          </cell>
        </row>
        <row r="223">
          <cell r="B223" t="str">
            <v>13- RESULTADO DE EXERCÍCIO    (11 - 12)</v>
          </cell>
          <cell r="G223">
            <v>13582.728652484428</v>
          </cell>
          <cell r="H223">
            <v>19542.855092767277</v>
          </cell>
          <cell r="I223">
            <v>14057.990883637434</v>
          </cell>
          <cell r="J223">
            <v>9415.3991500577176</v>
          </cell>
          <cell r="K223">
            <v>7818.6750344267957</v>
          </cell>
          <cell r="L223">
            <v>4768.5805157728619</v>
          </cell>
          <cell r="M223">
            <v>5359.0739911123492</v>
          </cell>
          <cell r="N223">
            <v>8015.9788101707654</v>
          </cell>
          <cell r="O223">
            <v>11058.551050606713</v>
          </cell>
          <cell r="P223">
            <v>15846.474421399729</v>
          </cell>
          <cell r="Q223">
            <v>18191.644617808837</v>
          </cell>
          <cell r="R223">
            <v>21948.090008952946</v>
          </cell>
          <cell r="S223">
            <v>25223.188542382752</v>
          </cell>
          <cell r="T223">
            <v>30040.546805284001</v>
          </cell>
          <cell r="U223">
            <v>35640.016848936648</v>
          </cell>
          <cell r="V223">
            <v>39590.001451399206</v>
          </cell>
          <cell r="W223">
            <v>42780.701155702271</v>
          </cell>
          <cell r="X223">
            <v>39867.724298737128</v>
          </cell>
          <cell r="Y223">
            <v>34247.112556184351</v>
          </cell>
          <cell r="Z223">
            <v>16607.666899932941</v>
          </cell>
          <cell r="AA223">
            <v>413603.00078775699</v>
          </cell>
        </row>
        <row r="224">
          <cell r="B224" t="str">
            <v>Obs.: este demonstrativo de resultados retrata o projeto original mais os fatores de desequilibrio do contrato original</v>
          </cell>
        </row>
        <row r="226">
          <cell r="B226" t="str">
            <v>DEMONSTRATIVO DE RESULTADOS COM FATORES DE DESEQUILIBRIO NA EXTENSÃO DO PERIODO CONTRATUAL (MIlhares de Reais)</v>
          </cell>
        </row>
        <row r="228">
          <cell r="B228" t="str">
            <v>DISCRIMINAÇÃO</v>
          </cell>
          <cell r="G228">
            <v>21</v>
          </cell>
          <cell r="H228">
            <v>22</v>
          </cell>
          <cell r="I228">
            <v>23</v>
          </cell>
          <cell r="J228">
            <v>24</v>
          </cell>
          <cell r="K228">
            <v>25</v>
          </cell>
          <cell r="L228">
            <v>26</v>
          </cell>
          <cell r="M228">
            <v>27</v>
          </cell>
          <cell r="N228">
            <v>28</v>
          </cell>
          <cell r="O228">
            <v>29</v>
          </cell>
          <cell r="P228">
            <v>30</v>
          </cell>
          <cell r="Q228">
            <v>31</v>
          </cell>
          <cell r="R228">
            <v>32</v>
          </cell>
          <cell r="S228">
            <v>33</v>
          </cell>
          <cell r="T228">
            <v>34</v>
          </cell>
          <cell r="U228">
            <v>35</v>
          </cell>
          <cell r="V228">
            <v>36</v>
          </cell>
          <cell r="W228">
            <v>37</v>
          </cell>
          <cell r="X228">
            <v>38</v>
          </cell>
          <cell r="Y228">
            <v>39</v>
          </cell>
          <cell r="Z228">
            <v>40</v>
          </cell>
          <cell r="AA228" t="str">
            <v>TOTAL</v>
          </cell>
        </row>
        <row r="229">
          <cell r="B229" t="str">
            <v>1 -  RECEITA BRUTA    (1.1)</v>
          </cell>
          <cell r="G229">
            <v>154777.12166111113</v>
          </cell>
          <cell r="H229">
            <v>159378.19531094446</v>
          </cell>
          <cell r="I229">
            <v>164117.30117027281</v>
          </cell>
          <cell r="J229">
            <v>168998.580205381</v>
          </cell>
          <cell r="K229">
            <v>174026.29761154242</v>
          </cell>
          <cell r="L229">
            <v>179204.84653988871</v>
          </cell>
          <cell r="M229">
            <v>184538.75193608538</v>
          </cell>
          <cell r="N229">
            <v>190032.67449416794</v>
          </cell>
          <cell r="O229">
            <v>195691.41472899297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1570765.1836583866</v>
          </cell>
        </row>
        <row r="230">
          <cell r="B230" t="str">
            <v>1.1 - Operacionais    (1.1.1 + 1.1.2)</v>
          </cell>
          <cell r="G230">
            <v>154777.12166111113</v>
          </cell>
          <cell r="H230">
            <v>159378.19531094446</v>
          </cell>
          <cell r="I230">
            <v>164117.30117027281</v>
          </cell>
          <cell r="J230">
            <v>168998.580205381</v>
          </cell>
          <cell r="K230">
            <v>174026.29761154242</v>
          </cell>
          <cell r="L230">
            <v>179204.84653988871</v>
          </cell>
          <cell r="M230">
            <v>184538.75193608538</v>
          </cell>
          <cell r="N230">
            <v>190032.67449416794</v>
          </cell>
          <cell r="O230">
            <v>195691.41472899297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1570765.1836583866</v>
          </cell>
        </row>
        <row r="231">
          <cell r="B231" t="str">
            <v>1.1.1 - Receitas de  Pedágios    (Transp. Qd.2.1.1.2)</v>
          </cell>
          <cell r="G231">
            <v>153369.12166111113</v>
          </cell>
          <cell r="H231">
            <v>157970.19531094446</v>
          </cell>
          <cell r="I231">
            <v>162709.30117027281</v>
          </cell>
          <cell r="J231">
            <v>167590.580205381</v>
          </cell>
          <cell r="K231">
            <v>172618.29761154242</v>
          </cell>
          <cell r="L231">
            <v>177796.84653988871</v>
          </cell>
          <cell r="M231">
            <v>183130.75193608538</v>
          </cell>
          <cell r="N231">
            <v>188624.67449416794</v>
          </cell>
          <cell r="O231">
            <v>194283.41472899297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1558093.1836583866</v>
          </cell>
        </row>
        <row r="232">
          <cell r="B232" t="str">
            <v>1.1.2 - Outras Receitas Operacionais    (calculado 2.1.2.)</v>
          </cell>
          <cell r="G232">
            <v>1408</v>
          </cell>
          <cell r="H232">
            <v>1408</v>
          </cell>
          <cell r="I232">
            <v>1408</v>
          </cell>
          <cell r="J232">
            <v>1408</v>
          </cell>
          <cell r="K232">
            <v>1408</v>
          </cell>
          <cell r="L232">
            <v>1408</v>
          </cell>
          <cell r="M232">
            <v>1408</v>
          </cell>
          <cell r="N232">
            <v>1408</v>
          </cell>
          <cell r="O232">
            <v>1408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12672</v>
          </cell>
        </row>
        <row r="233">
          <cell r="B233" t="str">
            <v>2 -  DEDUÇÕES DA RECEITA    (2.1)</v>
          </cell>
          <cell r="G233">
            <v>13388.221023686114</v>
          </cell>
          <cell r="H233">
            <v>13786.213894396697</v>
          </cell>
          <cell r="I233">
            <v>14196.146551228598</v>
          </cell>
          <cell r="J233">
            <v>14618.377187765456</v>
          </cell>
          <cell r="K233">
            <v>15053.27474339842</v>
          </cell>
          <cell r="L233">
            <v>15501.219225700372</v>
          </cell>
          <cell r="M233">
            <v>15962.602042471384</v>
          </cell>
          <cell r="N233">
            <v>16437.826343745528</v>
          </cell>
          <cell r="O233">
            <v>16927.307374057891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135871.18838645046</v>
          </cell>
        </row>
        <row r="234">
          <cell r="B234" t="str">
            <v>2.1 - Tributos sobre Faturamento    (2.1.1+ .... + 2.1.4)</v>
          </cell>
          <cell r="G234">
            <v>13388.221023686114</v>
          </cell>
          <cell r="H234">
            <v>13786.213894396697</v>
          </cell>
          <cell r="I234">
            <v>14196.146551228598</v>
          </cell>
          <cell r="J234">
            <v>14618.377187765456</v>
          </cell>
          <cell r="K234">
            <v>15053.27474339842</v>
          </cell>
          <cell r="L234">
            <v>15501.219225700372</v>
          </cell>
          <cell r="M234">
            <v>15962.602042471384</v>
          </cell>
          <cell r="N234">
            <v>16437.826343745528</v>
          </cell>
          <cell r="O234">
            <v>16927.307374057891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135871.18838645046</v>
          </cell>
        </row>
        <row r="235">
          <cell r="B235" t="str">
            <v>2.1.1 - I.S.S    (transp. Qd  1.3.)</v>
          </cell>
          <cell r="G235">
            <v>7738.8560830555571</v>
          </cell>
          <cell r="H235">
            <v>7968.9097655472233</v>
          </cell>
          <cell r="I235">
            <v>8205.8650585136402</v>
          </cell>
          <cell r="J235">
            <v>8449.9290102690502</v>
          </cell>
          <cell r="K235">
            <v>8701.3148805771216</v>
          </cell>
          <cell r="L235">
            <v>8960.2423269944356</v>
          </cell>
          <cell r="M235">
            <v>9226.9375968042696</v>
          </cell>
          <cell r="N235">
            <v>9501.6337247083975</v>
          </cell>
          <cell r="O235">
            <v>9784.5707364496484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78538.259182919341</v>
          </cell>
        </row>
        <row r="236">
          <cell r="B236" t="str">
            <v>2.1.2 - Cofins    (transp. Qd 1.3.)</v>
          </cell>
          <cell r="G236">
            <v>4643.3136498333333</v>
          </cell>
          <cell r="H236">
            <v>4781.345859328334</v>
          </cell>
          <cell r="I236">
            <v>4923.5190351081837</v>
          </cell>
          <cell r="J236">
            <v>5069.9574061614303</v>
          </cell>
          <cell r="K236">
            <v>5220.7889283462728</v>
          </cell>
          <cell r="L236">
            <v>5376.1453961966608</v>
          </cell>
          <cell r="M236">
            <v>5536.1625580825612</v>
          </cell>
          <cell r="N236">
            <v>5700.9802348250378</v>
          </cell>
          <cell r="O236">
            <v>5870.7424418697892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47122.955509751606</v>
          </cell>
        </row>
        <row r="237">
          <cell r="B237" t="str">
            <v>2.1.3 - Pis / Pasep    (transp. Qd 1.3.)</v>
          </cell>
          <cell r="G237">
            <v>1006.0512907972224</v>
          </cell>
          <cell r="H237">
            <v>1035.9582695211388</v>
          </cell>
          <cell r="I237">
            <v>1066.7624576067733</v>
          </cell>
          <cell r="J237">
            <v>1098.4907713349764</v>
          </cell>
          <cell r="K237">
            <v>1131.1709344750257</v>
          </cell>
          <cell r="L237">
            <v>1164.8315025092766</v>
          </cell>
          <cell r="M237">
            <v>1199.5018875845549</v>
          </cell>
          <cell r="N237">
            <v>1235.2123842120916</v>
          </cell>
          <cell r="O237">
            <v>1271.9941957384542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10209.973693779513</v>
          </cell>
        </row>
        <row r="238">
          <cell r="B238" t="str">
            <v>2.1.4 - CPMF    (transp Qd 1.3.)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B239" t="str">
            <v>3 -  RECEITA LIQUIDA    (1 - 2)</v>
          </cell>
          <cell r="G239">
            <v>141388.90063742502</v>
          </cell>
          <cell r="H239">
            <v>145591.98141654776</v>
          </cell>
          <cell r="I239">
            <v>149921.15461904422</v>
          </cell>
          <cell r="J239">
            <v>154380.20301761554</v>
          </cell>
          <cell r="K239">
            <v>158973.02286814401</v>
          </cell>
          <cell r="L239">
            <v>163703.62731418834</v>
          </cell>
          <cell r="M239">
            <v>168576.149893614</v>
          </cell>
          <cell r="N239">
            <v>173594.84815042242</v>
          </cell>
          <cell r="O239">
            <v>178764.10735493508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1434893.9952719361</v>
          </cell>
        </row>
        <row r="240">
          <cell r="B240" t="str">
            <v>4 -  DESPESAS    (4.1)</v>
          </cell>
          <cell r="G240">
            <v>43667.630622151628</v>
          </cell>
          <cell r="H240">
            <v>43850.942542416182</v>
          </cell>
          <cell r="I240">
            <v>44039.753820288664</v>
          </cell>
          <cell r="J240">
            <v>44234.229436497328</v>
          </cell>
          <cell r="K240">
            <v>44434.539321192242</v>
          </cell>
          <cell r="L240">
            <v>44640.858502428011</v>
          </cell>
          <cell r="M240">
            <v>44853.367259100851</v>
          </cell>
          <cell r="N240">
            <v>45072.251278473872</v>
          </cell>
          <cell r="O240">
            <v>45297.701818428097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400091.2746009769</v>
          </cell>
        </row>
        <row r="241">
          <cell r="B241" t="str">
            <v>4.1 - Operacionais    (4.1.1+ .... + 4.1.10)</v>
          </cell>
          <cell r="G241">
            <v>43667.630622151628</v>
          </cell>
          <cell r="H241">
            <v>43850.942542416182</v>
          </cell>
          <cell r="I241">
            <v>44039.753820288664</v>
          </cell>
          <cell r="J241">
            <v>44234.229436497328</v>
          </cell>
          <cell r="K241">
            <v>44434.539321192242</v>
          </cell>
          <cell r="L241">
            <v>44640.858502428011</v>
          </cell>
          <cell r="M241">
            <v>44853.367259100851</v>
          </cell>
          <cell r="N241">
            <v>45072.251278473872</v>
          </cell>
          <cell r="O241">
            <v>45297.701818428097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400091.2746009769</v>
          </cell>
        </row>
        <row r="242">
          <cell r="B242" t="str">
            <v>4.1.1  -  Pessoal e Administradores    (Transp. Qd. 1.3.)</v>
          </cell>
          <cell r="G242">
            <v>23995</v>
          </cell>
          <cell r="H242">
            <v>23995</v>
          </cell>
          <cell r="I242">
            <v>23995</v>
          </cell>
          <cell r="J242">
            <v>23995</v>
          </cell>
          <cell r="K242">
            <v>23995</v>
          </cell>
          <cell r="L242">
            <v>23995</v>
          </cell>
          <cell r="M242">
            <v>23995</v>
          </cell>
          <cell r="N242">
            <v>23995</v>
          </cell>
          <cell r="O242">
            <v>23995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215955</v>
          </cell>
        </row>
        <row r="243">
          <cell r="B243" t="str">
            <v>4.1.2  -  Conservação de Rotina    (Transp. Qd. 1.3.)</v>
          </cell>
          <cell r="G243">
            <v>8293</v>
          </cell>
          <cell r="H243">
            <v>8293</v>
          </cell>
          <cell r="I243">
            <v>8293</v>
          </cell>
          <cell r="J243">
            <v>8293</v>
          </cell>
          <cell r="K243">
            <v>8293</v>
          </cell>
          <cell r="L243">
            <v>8293</v>
          </cell>
          <cell r="M243">
            <v>8293</v>
          </cell>
          <cell r="N243">
            <v>8293</v>
          </cell>
          <cell r="O243">
            <v>8293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74637</v>
          </cell>
        </row>
        <row r="244">
          <cell r="B244" t="str">
            <v>4.1.3  -  Consumo    (Transp. Qd. 1.3.)</v>
          </cell>
          <cell r="G244">
            <v>2516</v>
          </cell>
          <cell r="H244">
            <v>2516</v>
          </cell>
          <cell r="I244">
            <v>2516</v>
          </cell>
          <cell r="J244">
            <v>2516</v>
          </cell>
          <cell r="K244">
            <v>2516</v>
          </cell>
          <cell r="L244">
            <v>2516</v>
          </cell>
          <cell r="M244">
            <v>2516</v>
          </cell>
          <cell r="N244">
            <v>2516</v>
          </cell>
          <cell r="O244">
            <v>2516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22644</v>
          </cell>
        </row>
        <row r="245">
          <cell r="B245" t="str">
            <v>4.1.4  -  Transportes    (Transp. Qd. 1.3.)</v>
          </cell>
          <cell r="G245">
            <v>1497</v>
          </cell>
          <cell r="H245">
            <v>1497</v>
          </cell>
          <cell r="I245">
            <v>1497</v>
          </cell>
          <cell r="J245">
            <v>1497</v>
          </cell>
          <cell r="K245">
            <v>1497</v>
          </cell>
          <cell r="L245">
            <v>1497</v>
          </cell>
          <cell r="M245">
            <v>1497</v>
          </cell>
          <cell r="N245">
            <v>1497</v>
          </cell>
          <cell r="O245">
            <v>1497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13473</v>
          </cell>
        </row>
        <row r="246">
          <cell r="B246" t="str">
            <v>4.1.5  -  Diversas    (Transp. Qd. 1.3.)</v>
          </cell>
          <cell r="G246">
            <v>861.84</v>
          </cell>
          <cell r="H246">
            <v>861.84</v>
          </cell>
          <cell r="I246">
            <v>861.84</v>
          </cell>
          <cell r="J246">
            <v>861.84</v>
          </cell>
          <cell r="K246">
            <v>861.84</v>
          </cell>
          <cell r="L246">
            <v>861.84</v>
          </cell>
          <cell r="M246">
            <v>861.84</v>
          </cell>
          <cell r="N246">
            <v>861.84</v>
          </cell>
          <cell r="O246">
            <v>861.84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7756.56</v>
          </cell>
        </row>
        <row r="247">
          <cell r="B247" t="str">
            <v>4.1.6  -  Depreciação/Amortização    (Transp. Qd. 1.3.)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B248" t="str">
            <v>4.1.7  -  Seguros    (transp. Qd 1.3.)</v>
          </cell>
          <cell r="G248">
            <v>1514.9084753170948</v>
          </cell>
          <cell r="H248">
            <v>1558.7333295766077</v>
          </cell>
          <cell r="I248">
            <v>1603.8729294639058</v>
          </cell>
          <cell r="J248">
            <v>1650.3667173478232</v>
          </cell>
          <cell r="K248">
            <v>1698.2553188682577</v>
          </cell>
          <cell r="L248">
            <v>1747.5805784343056</v>
          </cell>
          <cell r="M248">
            <v>1798.3855957873348</v>
          </cell>
          <cell r="N248">
            <v>1850.714763660955</v>
          </cell>
          <cell r="O248">
            <v>1904.6138065707835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15327.431515027069</v>
          </cell>
        </row>
        <row r="249">
          <cell r="B249" t="str">
            <v xml:space="preserve">4.1.8  -  Garantias  (transp. Qd 1.3.)  </v>
          </cell>
          <cell r="G249">
            <v>346.56849700120341</v>
          </cell>
          <cell r="H249">
            <v>348.02335351123952</v>
          </cell>
          <cell r="I249">
            <v>349.52185571657668</v>
          </cell>
          <cell r="J249">
            <v>351.06531298807403</v>
          </cell>
          <cell r="K249">
            <v>352.6550739777162</v>
          </cell>
          <cell r="L249">
            <v>354.29252779704768</v>
          </cell>
          <cell r="M249">
            <v>355.97910523095914</v>
          </cell>
          <cell r="N249">
            <v>357.7162799878879</v>
          </cell>
          <cell r="O249">
            <v>359.50556998752461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3175.3275761982295</v>
          </cell>
        </row>
        <row r="250">
          <cell r="B250" t="str">
            <v xml:space="preserve">4.1.9  -  Parc.Variável da Concessão   </v>
          </cell>
          <cell r="G250">
            <v>4643.3136498333333</v>
          </cell>
          <cell r="H250">
            <v>4781.345859328334</v>
          </cell>
          <cell r="I250">
            <v>4923.5190351081837</v>
          </cell>
          <cell r="J250">
            <v>5069.9574061614303</v>
          </cell>
          <cell r="K250">
            <v>5220.7889283462728</v>
          </cell>
          <cell r="L250">
            <v>5376.1453961966608</v>
          </cell>
          <cell r="M250">
            <v>5536.1625580825612</v>
          </cell>
          <cell r="N250">
            <v>5700.9802348250378</v>
          </cell>
          <cell r="O250">
            <v>5870.7424418697892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47122.955509751606</v>
          </cell>
        </row>
        <row r="251">
          <cell r="B251" t="str">
            <v xml:space="preserve">4.1.10 - Parcela Fixa da Concessão   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B252" t="str">
            <v>5 -  RESULTADO BRUTO OPERACIONAL     (3 - 4)</v>
          </cell>
          <cell r="G252">
            <v>97721.270015273389</v>
          </cell>
          <cell r="H252">
            <v>101741.03887413157</v>
          </cell>
          <cell r="I252">
            <v>105881.40079875555</v>
          </cell>
          <cell r="J252">
            <v>110145.97358111822</v>
          </cell>
          <cell r="K252">
            <v>114538.48354695176</v>
          </cell>
          <cell r="L252">
            <v>119062.76881176032</v>
          </cell>
          <cell r="M252">
            <v>123722.78263451315</v>
          </cell>
          <cell r="N252">
            <v>128522.59687194854</v>
          </cell>
          <cell r="O252">
            <v>133466.40553650699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1034802.7206709592</v>
          </cell>
        </row>
        <row r="253">
          <cell r="B253" t="str">
            <v>6 -  RESULTADO FINANCEIRO    (6.1)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</row>
        <row r="254">
          <cell r="B254" t="str">
            <v>6.1 - Receitas    (Transp. Qd. 2B)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B255" t="str">
            <v>7 -  RESULTADO OPERACIONAL    (5 + 6)</v>
          </cell>
          <cell r="G255">
            <v>97721.270015273389</v>
          </cell>
          <cell r="H255">
            <v>101741.03887413157</v>
          </cell>
          <cell r="I255">
            <v>105881.40079875555</v>
          </cell>
          <cell r="J255">
            <v>110145.97358111822</v>
          </cell>
          <cell r="K255">
            <v>114538.48354695176</v>
          </cell>
          <cell r="L255">
            <v>119062.76881176032</v>
          </cell>
          <cell r="M255">
            <v>123722.78263451315</v>
          </cell>
          <cell r="N255">
            <v>128522.59687194854</v>
          </cell>
          <cell r="O255">
            <v>133466.40553650699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1034802.7206709592</v>
          </cell>
        </row>
        <row r="256">
          <cell r="B256" t="str">
            <v>8 -  RESULTADO NÃO OPERACIONAL    (Tr. item 2, Qd. 3A)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B257" t="str">
            <v>9 -  RESULTADO ANTES CONTRIBUIÇÃO SOCIAL   (7 + 8)</v>
          </cell>
          <cell r="G257">
            <v>97721.270015273389</v>
          </cell>
          <cell r="H257">
            <v>101741.03887413157</v>
          </cell>
          <cell r="I257">
            <v>105881.40079875555</v>
          </cell>
          <cell r="J257">
            <v>110145.97358111822</v>
          </cell>
          <cell r="K257">
            <v>114538.48354695176</v>
          </cell>
          <cell r="L257">
            <v>119062.76881176032</v>
          </cell>
          <cell r="M257">
            <v>123722.78263451315</v>
          </cell>
          <cell r="N257">
            <v>128522.59687194854</v>
          </cell>
          <cell r="O257">
            <v>133466.40553650699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1034802.7206709592</v>
          </cell>
        </row>
        <row r="258">
          <cell r="B258" t="str">
            <v>10- CONTRIBUIÇÃO SOCIAL (Legislação vigente)</v>
          </cell>
          <cell r="G258">
            <v>7817.701601221871</v>
          </cell>
          <cell r="H258">
            <v>8139.2831099305258</v>
          </cell>
          <cell r="I258">
            <v>8470.5120639004435</v>
          </cell>
          <cell r="J258">
            <v>8811.6778864894568</v>
          </cell>
          <cell r="K258">
            <v>9163.0786837561409</v>
          </cell>
          <cell r="L258">
            <v>9525.0215049408271</v>
          </cell>
          <cell r="M258">
            <v>9897.8226107610517</v>
          </cell>
          <cell r="N258">
            <v>10281.807749755882</v>
          </cell>
          <cell r="O258">
            <v>10677.31244292056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82784.217653676766</v>
          </cell>
        </row>
        <row r="259">
          <cell r="B259" t="str">
            <v>11- RESULTADO ANTES IMPOSTO DE RENDA    (9 - 10)</v>
          </cell>
          <cell r="G259">
            <v>89903.568414051522</v>
          </cell>
          <cell r="H259">
            <v>93601.755764201051</v>
          </cell>
          <cell r="I259">
            <v>97410.888734855107</v>
          </cell>
          <cell r="J259">
            <v>101334.29569462876</v>
          </cell>
          <cell r="K259">
            <v>105375.40486319561</v>
          </cell>
          <cell r="L259">
            <v>109537.7473068195</v>
          </cell>
          <cell r="M259">
            <v>113824.96002375209</v>
          </cell>
          <cell r="N259">
            <v>118240.78912219265</v>
          </cell>
          <cell r="O259">
            <v>122789.09309358643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952018.50301728246</v>
          </cell>
        </row>
        <row r="260">
          <cell r="B260" t="str">
            <v>12- IMPOSTO DE RENDA (Legislação vigente)</v>
          </cell>
          <cell r="G260">
            <v>24406.317503818347</v>
          </cell>
          <cell r="H260">
            <v>25411.259718532892</v>
          </cell>
          <cell r="I260">
            <v>26446.350199688888</v>
          </cell>
          <cell r="J260">
            <v>27512.493395279555</v>
          </cell>
          <cell r="K260">
            <v>28610.620886737939</v>
          </cell>
          <cell r="L260">
            <v>29741.692202940081</v>
          </cell>
          <cell r="M260">
            <v>30906.695658628283</v>
          </cell>
          <cell r="N260">
            <v>32106.649217987135</v>
          </cell>
          <cell r="O260">
            <v>33342.601384126749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258484.68016773989</v>
          </cell>
        </row>
        <row r="261">
          <cell r="B261" t="str">
            <v>13- RESULTADO DE EXERCÍCIO    (11 - 12)</v>
          </cell>
          <cell r="G261">
            <v>65497.250910233175</v>
          </cell>
          <cell r="H261">
            <v>68190.496045668158</v>
          </cell>
          <cell r="I261">
            <v>70964.538535166212</v>
          </cell>
          <cell r="J261">
            <v>73821.802299349205</v>
          </cell>
          <cell r="K261">
            <v>76764.783976457664</v>
          </cell>
          <cell r="L261">
            <v>79796.055103879422</v>
          </cell>
          <cell r="M261">
            <v>82918.264365123818</v>
          </cell>
          <cell r="N261">
            <v>86134.139904205513</v>
          </cell>
          <cell r="O261">
            <v>89446.491709459689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693533.8228495426</v>
          </cell>
        </row>
        <row r="262">
          <cell r="B262" t="str">
            <v>Obs.: este demonstrativo de resultados retrata a extensão necessaria para o reestabelecimento do equilibrio do contrato original</v>
          </cell>
        </row>
        <row r="264">
          <cell r="B264" t="str">
            <v>FLUXO DE CAIXA COM FATORES DE DESEQUILIBRIO NO PERIODO CONTRATUAL (MIlhares de Reais)</v>
          </cell>
        </row>
        <row r="266">
          <cell r="B266" t="str">
            <v>DISCRIMINAÇÃO</v>
          </cell>
          <cell r="G266">
            <v>1</v>
          </cell>
          <cell r="H266">
            <v>2</v>
          </cell>
          <cell r="I266">
            <v>3</v>
          </cell>
          <cell r="J266">
            <v>4</v>
          </cell>
          <cell r="K266">
            <v>5</v>
          </cell>
          <cell r="L266">
            <v>6</v>
          </cell>
          <cell r="M266">
            <v>7</v>
          </cell>
          <cell r="N266">
            <v>8</v>
          </cell>
          <cell r="O266">
            <v>9</v>
          </cell>
          <cell r="P266">
            <v>10</v>
          </cell>
          <cell r="Q266">
            <v>11</v>
          </cell>
          <cell r="R266">
            <v>12</v>
          </cell>
          <cell r="S266">
            <v>13</v>
          </cell>
          <cell r="T266">
            <v>14</v>
          </cell>
          <cell r="U266">
            <v>15</v>
          </cell>
          <cell r="V266">
            <v>16</v>
          </cell>
          <cell r="W266">
            <v>17</v>
          </cell>
          <cell r="X266">
            <v>18</v>
          </cell>
          <cell r="Y266">
            <v>19</v>
          </cell>
          <cell r="Z266">
            <v>20</v>
          </cell>
          <cell r="AA266" t="str">
            <v>TOTAL</v>
          </cell>
        </row>
        <row r="267">
          <cell r="B267" t="str">
            <v xml:space="preserve">1.  INGRESSOS     (1.1.) </v>
          </cell>
          <cell r="G267">
            <v>65077.90059216888</v>
          </cell>
          <cell r="H267">
            <v>84027.342581740479</v>
          </cell>
          <cell r="I267">
            <v>82777.819277202827</v>
          </cell>
          <cell r="J267">
            <v>81221.387122802247</v>
          </cell>
          <cell r="K267">
            <v>86471.385005282282</v>
          </cell>
          <cell r="L267">
            <v>90252.921240510826</v>
          </cell>
          <cell r="M267">
            <v>98895.957839114461</v>
          </cell>
          <cell r="N267">
            <v>106416.99451921778</v>
          </cell>
          <cell r="O267">
            <v>109935.17222853457</v>
          </cell>
          <cell r="P267">
            <v>113219.40827093511</v>
          </cell>
          <cell r="Q267">
            <v>116438.05315381382</v>
          </cell>
          <cell r="R267">
            <v>119784.67096273508</v>
          </cell>
          <cell r="S267">
            <v>123225.91285068692</v>
          </cell>
          <cell r="T267">
            <v>127148.18550105093</v>
          </cell>
          <cell r="U267">
            <v>131070.64084284368</v>
          </cell>
          <cell r="V267">
            <v>134384.77009364925</v>
          </cell>
          <cell r="W267">
            <v>138717.32128264054</v>
          </cell>
          <cell r="X267">
            <v>143620.22870057455</v>
          </cell>
          <cell r="Y267">
            <v>147402.48245471486</v>
          </cell>
          <cell r="Z267">
            <v>151195.10679216834</v>
          </cell>
          <cell r="AA267">
            <v>2251283.6613123873</v>
          </cell>
        </row>
        <row r="268">
          <cell r="B268" t="str">
            <v>1.1.  RECEITAS     (1.1.1.+ ... + 1.1.4)</v>
          </cell>
          <cell r="G268">
            <v>65077.90059216888</v>
          </cell>
          <cell r="H268">
            <v>84027.342581740479</v>
          </cell>
          <cell r="I268">
            <v>82777.819277202827</v>
          </cell>
          <cell r="J268">
            <v>81221.387122802247</v>
          </cell>
          <cell r="K268">
            <v>86471.385005282282</v>
          </cell>
          <cell r="L268">
            <v>90252.921240510826</v>
          </cell>
          <cell r="M268">
            <v>98895.957839114461</v>
          </cell>
          <cell r="N268">
            <v>106416.99451921778</v>
          </cell>
          <cell r="O268">
            <v>109935.17222853457</v>
          </cell>
          <cell r="P268">
            <v>113219.40827093511</v>
          </cell>
          <cell r="Q268">
            <v>116438.05315381382</v>
          </cell>
          <cell r="R268">
            <v>119784.67096273508</v>
          </cell>
          <cell r="S268">
            <v>123225.91285068692</v>
          </cell>
          <cell r="T268">
            <v>127148.18550105093</v>
          </cell>
          <cell r="U268">
            <v>131070.64084284368</v>
          </cell>
          <cell r="V268">
            <v>134384.77009364925</v>
          </cell>
          <cell r="W268">
            <v>138717.32128264054</v>
          </cell>
          <cell r="X268">
            <v>143620.22870057455</v>
          </cell>
          <cell r="Y268">
            <v>147402.48245471486</v>
          </cell>
          <cell r="Z268">
            <v>151195.10679216834</v>
          </cell>
          <cell r="AA268">
            <v>2251283.6613123873</v>
          </cell>
        </row>
        <row r="269">
          <cell r="B269" t="str">
            <v>1.1.1   Receitas de Pedágio</v>
          </cell>
          <cell r="G269">
            <v>64611.144174999987</v>
          </cell>
          <cell r="H269">
            <v>82839.179999999993</v>
          </cell>
          <cell r="I269">
            <v>81306.169999999984</v>
          </cell>
          <cell r="J269">
            <v>79705.919999999998</v>
          </cell>
          <cell r="K269">
            <v>84936.91</v>
          </cell>
          <cell r="L269">
            <v>88690.236832139592</v>
          </cell>
          <cell r="M269">
            <v>96870.378627292739</v>
          </cell>
          <cell r="N269">
            <v>104370.89694455036</v>
          </cell>
          <cell r="O269">
            <v>107868.32981663087</v>
          </cell>
          <cell r="P269">
            <v>111132.81876824172</v>
          </cell>
          <cell r="Q269">
            <v>114332.39086846689</v>
          </cell>
          <cell r="R269">
            <v>117659.18965877224</v>
          </cell>
          <cell r="S269">
            <v>121080.14089813811</v>
          </cell>
          <cell r="T269">
            <v>125019.12961739481</v>
          </cell>
          <cell r="U269">
            <v>128912.41909198486</v>
          </cell>
          <cell r="V269">
            <v>132207.90570863907</v>
          </cell>
          <cell r="W269">
            <v>136515.91836752923</v>
          </cell>
          <cell r="X269">
            <v>141370.44717942667</v>
          </cell>
          <cell r="Y269">
            <v>145131.00538955838</v>
          </cell>
          <cell r="Z269">
            <v>148902.05986515642</v>
          </cell>
          <cell r="AA269">
            <v>2213462.5918089217</v>
          </cell>
        </row>
        <row r="270">
          <cell r="B270" t="str">
            <v>1.1.2   Outras Receitas Operacionais</v>
          </cell>
          <cell r="G270">
            <v>0</v>
          </cell>
          <cell r="H270">
            <v>680.00147756491504</v>
          </cell>
          <cell r="I270">
            <v>971.02591594509477</v>
          </cell>
          <cell r="J270">
            <v>971.04300926553674</v>
          </cell>
          <cell r="K270">
            <v>970.97785620758134</v>
          </cell>
          <cell r="L270">
            <v>971.03380872532864</v>
          </cell>
          <cell r="M270">
            <v>1408.0133544525906</v>
          </cell>
          <cell r="N270">
            <v>1407.970806069836</v>
          </cell>
          <cell r="O270">
            <v>1408.0288929554943</v>
          </cell>
          <cell r="P270">
            <v>1408.0199082663721</v>
          </cell>
          <cell r="Q270">
            <v>1407.9614088143096</v>
          </cell>
          <cell r="R270">
            <v>1408.0141127001589</v>
          </cell>
          <cell r="S270">
            <v>1407.9815962292548</v>
          </cell>
          <cell r="T270">
            <v>1408.0038910254934</v>
          </cell>
          <cell r="U270">
            <v>1408.0011422418563</v>
          </cell>
          <cell r="V270">
            <v>1408.0028362385883</v>
          </cell>
          <cell r="W270">
            <v>1408.0018644847439</v>
          </cell>
          <cell r="X270">
            <v>1408.0072104153946</v>
          </cell>
          <cell r="Y270">
            <v>1408.0229756191206</v>
          </cell>
          <cell r="Z270">
            <v>1408.0226746646526</v>
          </cell>
          <cell r="AA270">
            <v>24276.134741886326</v>
          </cell>
        </row>
        <row r="271">
          <cell r="B271" t="str">
            <v>1.1.3   Receitas Não Operacionais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B272" t="str">
            <v xml:space="preserve">1.1.4   Receitas Financeiras </v>
          </cell>
          <cell r="G272">
            <v>466.75641716889533</v>
          </cell>
          <cell r="H272">
            <v>508.16110417556945</v>
          </cell>
          <cell r="I272">
            <v>500.62336125774857</v>
          </cell>
          <cell r="J272">
            <v>544.42411353672321</v>
          </cell>
          <cell r="K272">
            <v>563.49714907470047</v>
          </cell>
          <cell r="L272">
            <v>591.65059964589716</v>
          </cell>
          <cell r="M272">
            <v>617.56585736913485</v>
          </cell>
          <cell r="N272">
            <v>638.12676859758881</v>
          </cell>
          <cell r="O272">
            <v>658.81351894820989</v>
          </cell>
          <cell r="P272">
            <v>678.56959442700952</v>
          </cell>
          <cell r="Q272">
            <v>697.70087653261362</v>
          </cell>
          <cell r="R272">
            <v>717.46719126268181</v>
          </cell>
          <cell r="S272">
            <v>737.79035631956265</v>
          </cell>
          <cell r="T272">
            <v>721.05199263063355</v>
          </cell>
          <cell r="U272">
            <v>750.22060861696411</v>
          </cell>
          <cell r="V272">
            <v>768.86154877159152</v>
          </cell>
          <cell r="W272">
            <v>793.40105062655948</v>
          </cell>
          <cell r="X272">
            <v>841.77431073250477</v>
          </cell>
          <cell r="Y272">
            <v>863.4540895373392</v>
          </cell>
          <cell r="Z272">
            <v>885.02425234727559</v>
          </cell>
          <cell r="AA272">
            <v>13544.934761579201</v>
          </cell>
        </row>
        <row r="273">
          <cell r="B273" t="str">
            <v>2.  DESEMBOLSOS     (2.1.+ ... + 2.4)</v>
          </cell>
          <cell r="G273">
            <v>87413.513939684461</v>
          </cell>
          <cell r="H273">
            <v>106210.02639686794</v>
          </cell>
          <cell r="I273">
            <v>80618.440495904579</v>
          </cell>
          <cell r="J273">
            <v>90387.497575083718</v>
          </cell>
          <cell r="K273">
            <v>92478.647073194676</v>
          </cell>
          <cell r="L273">
            <v>121267.06657707713</v>
          </cell>
          <cell r="M273">
            <v>107067.93323995551</v>
          </cell>
          <cell r="N273">
            <v>92553.570274722311</v>
          </cell>
          <cell r="O273">
            <v>76226.540326936461</v>
          </cell>
          <cell r="P273">
            <v>77285.86174854399</v>
          </cell>
          <cell r="Q273">
            <v>81818.053935013595</v>
          </cell>
          <cell r="R273">
            <v>82069.706352790774</v>
          </cell>
          <cell r="S273">
            <v>86836.745957312785</v>
          </cell>
          <cell r="T273">
            <v>103612.10588048985</v>
          </cell>
          <cell r="U273">
            <v>79406.647126465992</v>
          </cell>
          <cell r="V273">
            <v>82249.055274809012</v>
          </cell>
          <cell r="W273">
            <v>80955.943009497219</v>
          </cell>
          <cell r="X273">
            <v>109083.16811772971</v>
          </cell>
          <cell r="Y273">
            <v>102279.32236442283</v>
          </cell>
          <cell r="Z273">
            <v>97860.604858127728</v>
          </cell>
          <cell r="AA273">
            <v>1837680.45052463</v>
          </cell>
        </row>
        <row r="274">
          <cell r="B274" t="str">
            <v>2.1.  OPERACIONAIS     (2.1.1.+ ... + 2.1.8)</v>
          </cell>
          <cell r="G274">
            <v>36466.359830374953</v>
          </cell>
          <cell r="H274">
            <v>39470.936503864577</v>
          </cell>
          <cell r="I274">
            <v>43180.050451858515</v>
          </cell>
          <cell r="J274">
            <v>44035.854178060894</v>
          </cell>
          <cell r="K274">
            <v>46837.162136969877</v>
          </cell>
          <cell r="L274">
            <v>46652.155517246618</v>
          </cell>
          <cell r="M274">
            <v>47634.884220600259</v>
          </cell>
          <cell r="N274">
            <v>47029.417371398726</v>
          </cell>
          <cell r="O274">
            <v>47539.661265193143</v>
          </cell>
          <cell r="P274">
            <v>47707.221476119325</v>
          </cell>
          <cell r="Q274">
            <v>48100.859794439959</v>
          </cell>
          <cell r="R274">
            <v>48169.213081484631</v>
          </cell>
          <cell r="S274">
            <v>48715.593453303511</v>
          </cell>
          <cell r="T274">
            <v>48837.01310918144</v>
          </cell>
          <cell r="U274">
            <v>49631.23366267544</v>
          </cell>
          <cell r="V274">
            <v>49850.723519408253</v>
          </cell>
          <cell r="W274">
            <v>50427.4550071146</v>
          </cell>
          <cell r="X274">
            <v>50723.876805505635</v>
          </cell>
          <cell r="Y274">
            <v>51190.335940646451</v>
          </cell>
          <cell r="Z274">
            <v>51456.629910698786</v>
          </cell>
          <cell r="AA274">
            <v>943656.63723614544</v>
          </cell>
        </row>
        <row r="275">
          <cell r="B275" t="str">
            <v xml:space="preserve">2.1.1.  Pessoal / Administradores   </v>
          </cell>
          <cell r="G275">
            <v>18102</v>
          </cell>
          <cell r="H275">
            <v>22685</v>
          </cell>
          <cell r="I275">
            <v>24290</v>
          </cell>
          <cell r="J275">
            <v>24290</v>
          </cell>
          <cell r="K275">
            <v>24734</v>
          </cell>
          <cell r="L275">
            <v>23904</v>
          </cell>
          <cell r="M275">
            <v>23904</v>
          </cell>
          <cell r="N275">
            <v>23904</v>
          </cell>
          <cell r="O275">
            <v>23904</v>
          </cell>
          <cell r="P275">
            <v>23904</v>
          </cell>
          <cell r="Q275">
            <v>23904</v>
          </cell>
          <cell r="R275">
            <v>23904</v>
          </cell>
          <cell r="S275">
            <v>23904</v>
          </cell>
          <cell r="T275">
            <v>23904</v>
          </cell>
          <cell r="U275">
            <v>23984</v>
          </cell>
          <cell r="V275">
            <v>23995</v>
          </cell>
          <cell r="W275">
            <v>23995</v>
          </cell>
          <cell r="X275">
            <v>23995</v>
          </cell>
          <cell r="Y275">
            <v>23995</v>
          </cell>
          <cell r="Z275">
            <v>23995</v>
          </cell>
          <cell r="AA275">
            <v>473196</v>
          </cell>
        </row>
        <row r="276">
          <cell r="B276" t="str">
            <v xml:space="preserve">2.1.2.  Conservação de Rotina  </v>
          </cell>
          <cell r="G276">
            <v>8823</v>
          </cell>
          <cell r="H276">
            <v>6443</v>
          </cell>
          <cell r="I276">
            <v>6604</v>
          </cell>
          <cell r="J276">
            <v>6696</v>
          </cell>
          <cell r="K276">
            <v>7213</v>
          </cell>
          <cell r="L276">
            <v>7875</v>
          </cell>
          <cell r="M276">
            <v>7875</v>
          </cell>
          <cell r="N276">
            <v>7875</v>
          </cell>
          <cell r="O276">
            <v>7875</v>
          </cell>
          <cell r="P276">
            <v>7875</v>
          </cell>
          <cell r="Q276">
            <v>7875</v>
          </cell>
          <cell r="R276">
            <v>7875</v>
          </cell>
          <cell r="S276">
            <v>7875</v>
          </cell>
          <cell r="T276">
            <v>7878</v>
          </cell>
          <cell r="U276">
            <v>8112</v>
          </cell>
          <cell r="V276">
            <v>8165</v>
          </cell>
          <cell r="W276">
            <v>8165</v>
          </cell>
          <cell r="X276">
            <v>8165</v>
          </cell>
          <cell r="Y276">
            <v>8228</v>
          </cell>
          <cell r="Z276">
            <v>8293</v>
          </cell>
          <cell r="AA276">
            <v>155785</v>
          </cell>
        </row>
        <row r="277">
          <cell r="B277" t="str">
            <v xml:space="preserve">2.1.3.  Consumo   </v>
          </cell>
          <cell r="G277">
            <v>1554</v>
          </cell>
          <cell r="H277">
            <v>2328</v>
          </cell>
          <cell r="I277">
            <v>2578</v>
          </cell>
          <cell r="J277">
            <v>2578</v>
          </cell>
          <cell r="K277">
            <v>2578</v>
          </cell>
          <cell r="L277">
            <v>2516</v>
          </cell>
          <cell r="M277">
            <v>2516</v>
          </cell>
          <cell r="N277">
            <v>2516</v>
          </cell>
          <cell r="O277">
            <v>2516</v>
          </cell>
          <cell r="P277">
            <v>2516</v>
          </cell>
          <cell r="Q277">
            <v>2516</v>
          </cell>
          <cell r="R277">
            <v>2516</v>
          </cell>
          <cell r="S277">
            <v>2516</v>
          </cell>
          <cell r="T277">
            <v>2516</v>
          </cell>
          <cell r="U277">
            <v>2516</v>
          </cell>
          <cell r="V277">
            <v>2516</v>
          </cell>
          <cell r="W277">
            <v>2516</v>
          </cell>
          <cell r="X277">
            <v>2516</v>
          </cell>
          <cell r="Y277">
            <v>2516</v>
          </cell>
          <cell r="Z277">
            <v>2516</v>
          </cell>
          <cell r="AA277">
            <v>49356</v>
          </cell>
        </row>
        <row r="278">
          <cell r="B278" t="str">
            <v>2.1.4.  Transportes</v>
          </cell>
          <cell r="G278">
            <v>850</v>
          </cell>
          <cell r="H278">
            <v>1403</v>
          </cell>
          <cell r="I278">
            <v>1441</v>
          </cell>
          <cell r="J278">
            <v>1441</v>
          </cell>
          <cell r="K278">
            <v>1441</v>
          </cell>
          <cell r="L278">
            <v>1498</v>
          </cell>
          <cell r="M278">
            <v>1498</v>
          </cell>
          <cell r="N278">
            <v>1498</v>
          </cell>
          <cell r="O278">
            <v>1498</v>
          </cell>
          <cell r="P278">
            <v>1498</v>
          </cell>
          <cell r="Q278">
            <v>1498</v>
          </cell>
          <cell r="R278">
            <v>1497</v>
          </cell>
          <cell r="S278">
            <v>1497</v>
          </cell>
          <cell r="T278">
            <v>1497</v>
          </cell>
          <cell r="U278">
            <v>1497</v>
          </cell>
          <cell r="V278">
            <v>1497</v>
          </cell>
          <cell r="W278">
            <v>1497</v>
          </cell>
          <cell r="X278">
            <v>1497</v>
          </cell>
          <cell r="Y278">
            <v>1497</v>
          </cell>
          <cell r="Z278">
            <v>1497</v>
          </cell>
          <cell r="AA278">
            <v>29037</v>
          </cell>
        </row>
        <row r="279">
          <cell r="B279" t="str">
            <v>2.1.5.  Diversas</v>
          </cell>
          <cell r="G279">
            <v>2548.2600000000002</v>
          </cell>
          <cell r="H279">
            <v>861.84</v>
          </cell>
          <cell r="I279">
            <v>1083.3</v>
          </cell>
          <cell r="J279">
            <v>861.84</v>
          </cell>
          <cell r="K279">
            <v>1083.3</v>
          </cell>
          <cell r="L279">
            <v>861.84</v>
          </cell>
          <cell r="M279">
            <v>1083.3</v>
          </cell>
          <cell r="N279">
            <v>861.84</v>
          </cell>
          <cell r="O279">
            <v>1083.3</v>
          </cell>
          <cell r="P279">
            <v>861.84</v>
          </cell>
          <cell r="Q279">
            <v>1083.3</v>
          </cell>
          <cell r="R279">
            <v>861.84</v>
          </cell>
          <cell r="S279">
            <v>1083.3</v>
          </cell>
          <cell r="T279">
            <v>861.84</v>
          </cell>
          <cell r="U279">
            <v>1083.3</v>
          </cell>
          <cell r="V279">
            <v>861.84</v>
          </cell>
          <cell r="W279">
            <v>1083.3</v>
          </cell>
          <cell r="X279">
            <v>861.84</v>
          </cell>
          <cell r="Y279">
            <v>1083.3</v>
          </cell>
          <cell r="Z279">
            <v>861.84</v>
          </cell>
          <cell r="AA279">
            <v>20916.359999999997</v>
          </cell>
        </row>
        <row r="280">
          <cell r="B280" t="str">
            <v>2.1.6.  Tributos s/ Faturamento</v>
          </cell>
          <cell r="G280">
            <v>2455.3335373874997</v>
          </cell>
          <cell r="H280">
            <v>3398.9878158221372</v>
          </cell>
          <cell r="I280">
            <v>5011.8446014666233</v>
          </cell>
          <cell r="J280">
            <v>5762.5563305578999</v>
          </cell>
          <cell r="K280">
            <v>7522.6455697456586</v>
          </cell>
          <cell r="L280">
            <v>7777.0805769112958</v>
          </cell>
          <cell r="M280">
            <v>8523.5610451538159</v>
          </cell>
          <cell r="N280">
            <v>8096.3457526189541</v>
          </cell>
          <cell r="O280">
            <v>8363.8066966355836</v>
          </cell>
          <cell r="P280">
            <v>8613.7018033395525</v>
          </cell>
          <cell r="Q280">
            <v>8868.3820387712949</v>
          </cell>
          <cell r="R280">
            <v>9137.6675664826325</v>
          </cell>
          <cell r="S280">
            <v>9415.1929956348413</v>
          </cell>
          <cell r="T280">
            <v>9732.7315021794511</v>
          </cell>
          <cell r="U280">
            <v>10048.641541673434</v>
          </cell>
          <cell r="V280">
            <v>10318.492010184034</v>
          </cell>
          <cell r="W280">
            <v>10667.260880779266</v>
          </cell>
          <cell r="X280">
            <v>11062.60951761475</v>
          </cell>
          <cell r="Y280">
            <v>11370.937408533331</v>
          </cell>
          <cell r="Z280">
            <v>11680.787567696787</v>
          </cell>
          <cell r="AA280">
            <v>167828.56675918883</v>
          </cell>
        </row>
        <row r="281">
          <cell r="B281" t="str">
            <v>2.1.7.  Seguros</v>
          </cell>
          <cell r="G281">
            <v>1236.2652794844441</v>
          </cell>
          <cell r="H281">
            <v>1456.2926745394443</v>
          </cell>
          <cell r="I281">
            <v>1279.774836888889</v>
          </cell>
          <cell r="J281">
            <v>1517.0118339999999</v>
          </cell>
          <cell r="K281">
            <v>1410.9657582222223</v>
          </cell>
          <cell r="L281">
            <v>1401.8755313333336</v>
          </cell>
          <cell r="M281">
            <v>1424.8455664444446</v>
          </cell>
          <cell r="N281">
            <v>1471.4558097777781</v>
          </cell>
          <cell r="O281">
            <v>1499.6461595555559</v>
          </cell>
          <cell r="P281">
            <v>1644.0042637777776</v>
          </cell>
          <cell r="Q281">
            <v>1597.6769466666667</v>
          </cell>
          <cell r="R281">
            <v>1633.7953060000002</v>
          </cell>
          <cell r="S281">
            <v>1696.7792486666667</v>
          </cell>
          <cell r="T281">
            <v>1742.8741980000002</v>
          </cell>
          <cell r="U281">
            <v>1711.6297120000004</v>
          </cell>
          <cell r="V281">
            <v>1822.0301002222225</v>
          </cell>
          <cell r="W281">
            <v>1853.2553173333333</v>
          </cell>
          <cell r="X281">
            <v>1997.4142788888889</v>
          </cell>
          <cell r="Y281">
            <v>1909.6649231111114</v>
          </cell>
          <cell r="Z281">
            <v>2026.0073339999999</v>
          </cell>
          <cell r="AA281">
            <v>32333.26507891278</v>
          </cell>
        </row>
        <row r="282">
          <cell r="B282" t="str">
            <v xml:space="preserve">2.1.8.  Garantias </v>
          </cell>
          <cell r="G282">
            <v>897.50101350300019</v>
          </cell>
          <cell r="H282">
            <v>894.81601350300014</v>
          </cell>
          <cell r="I282">
            <v>892.13101350300019</v>
          </cell>
          <cell r="J282">
            <v>889.44601350300013</v>
          </cell>
          <cell r="K282">
            <v>854.25080900200021</v>
          </cell>
          <cell r="L282">
            <v>818.35940900200012</v>
          </cell>
          <cell r="M282">
            <v>810.17760900200005</v>
          </cell>
          <cell r="N282">
            <v>806.77580900200019</v>
          </cell>
          <cell r="O282">
            <v>799.9084090020001</v>
          </cell>
          <cell r="P282">
            <v>794.67540900200015</v>
          </cell>
          <cell r="Q282">
            <v>758.50080900200021</v>
          </cell>
          <cell r="R282">
            <v>743.9102090020001</v>
          </cell>
          <cell r="S282">
            <v>728.32120900200005</v>
          </cell>
          <cell r="T282">
            <v>704.56740900200009</v>
          </cell>
          <cell r="U282">
            <v>678.66240900200012</v>
          </cell>
          <cell r="V282">
            <v>675.36140900200019</v>
          </cell>
          <cell r="W282">
            <v>650.63880900200013</v>
          </cell>
          <cell r="X282">
            <v>629.0130090020001</v>
          </cell>
          <cell r="Y282">
            <v>590.43360900200014</v>
          </cell>
          <cell r="Z282">
            <v>586.99500900200007</v>
          </cell>
          <cell r="AA282">
            <v>15204.445398044005</v>
          </cell>
        </row>
        <row r="283">
          <cell r="B283" t="str">
            <v>2.2.  INVESTIMENTOS / IMOBILIZADO     (2.2.1.+ ... + 2.2.7)</v>
          </cell>
          <cell r="G283">
            <v>38416.639999999999</v>
          </cell>
          <cell r="H283">
            <v>52346.149999999994</v>
          </cell>
          <cell r="I283">
            <v>25720.190000000002</v>
          </cell>
          <cell r="J283">
            <v>37032.100000000006</v>
          </cell>
          <cell r="K283">
            <v>36887.46</v>
          </cell>
          <cell r="L283">
            <v>67250.570000000007</v>
          </cell>
          <cell r="M283">
            <v>51423.214249355035</v>
          </cell>
          <cell r="N283">
            <v>36511.120000000003</v>
          </cell>
          <cell r="O283">
            <v>18087.849999999999</v>
          </cell>
          <cell r="P283">
            <v>16539.82</v>
          </cell>
          <cell r="Q283">
            <v>19438.670000000002</v>
          </cell>
          <cell r="R283">
            <v>17681.3</v>
          </cell>
          <cell r="S283">
            <v>20195.73</v>
          </cell>
          <cell r="T283">
            <v>34369.83</v>
          </cell>
          <cell r="U283">
            <v>6506.2100000000009</v>
          </cell>
          <cell r="V283">
            <v>7092.5700000000033</v>
          </cell>
          <cell r="W283">
            <v>3534.15</v>
          </cell>
          <cell r="X283">
            <v>32667.02</v>
          </cell>
          <cell r="Y283">
            <v>28060.95</v>
          </cell>
          <cell r="Z283">
            <v>31959.329999999998</v>
          </cell>
          <cell r="AA283">
            <v>581720.87424935505</v>
          </cell>
        </row>
        <row r="284">
          <cell r="B284" t="str">
            <v xml:space="preserve">2.2.1.  Ampliação Principal </v>
          </cell>
          <cell r="G284">
            <v>3618.28</v>
          </cell>
          <cell r="H284">
            <v>13695.91</v>
          </cell>
          <cell r="I284">
            <v>6674.4400000000005</v>
          </cell>
          <cell r="J284">
            <v>9871.4</v>
          </cell>
          <cell r="K284">
            <v>15029.04</v>
          </cell>
          <cell r="L284">
            <v>34432.239999999998</v>
          </cell>
          <cell r="M284">
            <v>22720.11</v>
          </cell>
          <cell r="N284">
            <v>9054.06</v>
          </cell>
          <cell r="O284">
            <v>5986.88</v>
          </cell>
          <cell r="P284">
            <v>6594.43</v>
          </cell>
          <cell r="Q284">
            <v>3664.38</v>
          </cell>
          <cell r="R284">
            <v>625.02</v>
          </cell>
          <cell r="S284">
            <v>1156.3700000000001</v>
          </cell>
          <cell r="T284">
            <v>3373.87</v>
          </cell>
          <cell r="U284">
            <v>2236.7000000000003</v>
          </cell>
          <cell r="V284">
            <v>365.64000000000124</v>
          </cell>
          <cell r="W284">
            <v>147.50000000000182</v>
          </cell>
          <cell r="X284">
            <v>880.97</v>
          </cell>
          <cell r="Y284">
            <v>0</v>
          </cell>
          <cell r="Z284">
            <v>7932.14</v>
          </cell>
          <cell r="AA284">
            <v>148059.38000000003</v>
          </cell>
        </row>
        <row r="285">
          <cell r="B285" t="str">
            <v>2.2.2.  Demais Obras de Ampliação/Melhoramentos</v>
          </cell>
          <cell r="G285">
            <v>11617.53</v>
          </cell>
          <cell r="H285">
            <v>10483.709999999999</v>
          </cell>
          <cell r="I285">
            <v>6362.7100000000019</v>
          </cell>
          <cell r="J285">
            <v>10159.080000000002</v>
          </cell>
          <cell r="K285">
            <v>11207.75</v>
          </cell>
          <cell r="L285">
            <v>21513.870000000003</v>
          </cell>
          <cell r="M285">
            <v>5541.2500000000018</v>
          </cell>
          <cell r="N285">
            <v>16426.55</v>
          </cell>
          <cell r="O285">
            <v>9348.9500000000007</v>
          </cell>
          <cell r="P285">
            <v>3051.5299999999997</v>
          </cell>
          <cell r="Q285">
            <v>2850.2</v>
          </cell>
          <cell r="R285">
            <v>511.15</v>
          </cell>
          <cell r="S285">
            <v>1451.2500000000009</v>
          </cell>
          <cell r="T285">
            <v>13481.060000000001</v>
          </cell>
          <cell r="U285">
            <v>1033.8500000000004</v>
          </cell>
          <cell r="V285">
            <v>1.8189894035458565E-12</v>
          </cell>
          <cell r="W285">
            <v>-1.8189894035458565E-12</v>
          </cell>
          <cell r="X285">
            <v>2054.33</v>
          </cell>
          <cell r="Y285">
            <v>0</v>
          </cell>
          <cell r="Z285">
            <v>5073.95</v>
          </cell>
          <cell r="AA285">
            <v>132168.72</v>
          </cell>
        </row>
        <row r="286">
          <cell r="B286" t="str">
            <v xml:space="preserve">2.2.3.  Equipamentos, Veiculos e Sist. Controle </v>
          </cell>
          <cell r="G286">
            <v>17448.439999999999</v>
          </cell>
          <cell r="H286">
            <v>5868.53</v>
          </cell>
          <cell r="I286">
            <v>231</v>
          </cell>
          <cell r="J286">
            <v>8464.82</v>
          </cell>
          <cell r="K286">
            <v>707.30000000000007</v>
          </cell>
          <cell r="L286">
            <v>387.75</v>
          </cell>
          <cell r="M286">
            <v>3390.03</v>
          </cell>
          <cell r="N286">
            <v>1474.3200000000002</v>
          </cell>
          <cell r="O286">
            <v>1371.42</v>
          </cell>
          <cell r="P286">
            <v>723.25</v>
          </cell>
          <cell r="Q286">
            <v>12852.6</v>
          </cell>
          <cell r="R286">
            <v>5374.66</v>
          </cell>
          <cell r="S286">
            <v>1111.3899999999999</v>
          </cell>
          <cell r="T286">
            <v>3401.5899999999997</v>
          </cell>
          <cell r="U286">
            <v>2634</v>
          </cell>
          <cell r="V286">
            <v>879.67</v>
          </cell>
          <cell r="W286">
            <v>1545.84</v>
          </cell>
          <cell r="X286">
            <v>2871.58</v>
          </cell>
          <cell r="Y286">
            <v>514.25</v>
          </cell>
          <cell r="Z286">
            <v>2729.72</v>
          </cell>
          <cell r="AA286">
            <v>73982.159999999989</v>
          </cell>
        </row>
        <row r="287">
          <cell r="B287" t="str">
            <v>2.2.4.  Desapropriações</v>
          </cell>
          <cell r="G287">
            <v>821</v>
          </cell>
          <cell r="H287">
            <v>1118</v>
          </cell>
          <cell r="I287">
            <v>328</v>
          </cell>
          <cell r="J287">
            <v>880</v>
          </cell>
          <cell r="K287">
            <v>1244</v>
          </cell>
          <cell r="L287">
            <v>0</v>
          </cell>
          <cell r="M287">
            <v>14951.37424935504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196</v>
          </cell>
          <cell r="T287">
            <v>256</v>
          </cell>
          <cell r="U287">
            <v>0</v>
          </cell>
          <cell r="V287">
            <v>320</v>
          </cell>
          <cell r="W287">
            <v>424</v>
          </cell>
          <cell r="X287">
            <v>0</v>
          </cell>
          <cell r="Y287">
            <v>0</v>
          </cell>
          <cell r="Z287">
            <v>0</v>
          </cell>
          <cell r="AA287">
            <v>20538.374249355038</v>
          </cell>
        </row>
        <row r="288">
          <cell r="B288" t="str">
            <v xml:space="preserve">2.2.5.  Conservação Especial </v>
          </cell>
          <cell r="G288">
            <v>3911.39</v>
          </cell>
          <cell r="H288">
            <v>21180</v>
          </cell>
          <cell r="I288">
            <v>12124.04</v>
          </cell>
          <cell r="J288">
            <v>7656.7999999999993</v>
          </cell>
          <cell r="K288">
            <v>8699.369999999999</v>
          </cell>
          <cell r="L288">
            <v>10916.71</v>
          </cell>
          <cell r="M288">
            <v>4820.45</v>
          </cell>
          <cell r="N288">
            <v>9556.19</v>
          </cell>
          <cell r="O288">
            <v>1380.6</v>
          </cell>
          <cell r="P288">
            <v>6170.6100000000006</v>
          </cell>
          <cell r="Q288">
            <v>71.490000000000009</v>
          </cell>
          <cell r="R288">
            <v>11170.47</v>
          </cell>
          <cell r="S288">
            <v>16280.72</v>
          </cell>
          <cell r="T288">
            <v>13857.31</v>
          </cell>
          <cell r="U288">
            <v>601.66</v>
          </cell>
          <cell r="V288">
            <v>5527.26</v>
          </cell>
          <cell r="W288">
            <v>1416.81</v>
          </cell>
          <cell r="X288">
            <v>26860.14</v>
          </cell>
          <cell r="Y288">
            <v>27546.7</v>
          </cell>
          <cell r="Z288">
            <v>16223.519999999999</v>
          </cell>
          <cell r="AA288">
            <v>205972.24000000002</v>
          </cell>
        </row>
        <row r="289">
          <cell r="B289" t="str">
            <v>2.2.6.  Contratos Sub-rogados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B290" t="str">
            <v xml:space="preserve">2.2.7.  Indenizações </v>
          </cell>
          <cell r="G290">
            <v>1000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1000</v>
          </cell>
        </row>
        <row r="291">
          <cell r="B291" t="str">
            <v>2.3.  DIREITO DE CONCESSÃO     (2.3.1.+ ... + 2.3.2)</v>
          </cell>
          <cell r="G291">
            <v>5876.3343252499999</v>
          </cell>
          <cell r="H291">
            <v>4803.1754443269474</v>
          </cell>
          <cell r="I291">
            <v>4829.9358774783523</v>
          </cell>
          <cell r="J291">
            <v>4717.9288902779654</v>
          </cell>
          <cell r="K291">
            <v>4938.8566356862275</v>
          </cell>
          <cell r="L291">
            <v>5051.4581192259475</v>
          </cell>
          <cell r="M291">
            <v>5406.1117594523603</v>
          </cell>
          <cell r="N291">
            <v>5631.1260325186058</v>
          </cell>
          <cell r="O291">
            <v>5736.0507612875917</v>
          </cell>
          <cell r="P291">
            <v>5833.9851602952431</v>
          </cell>
          <cell r="Q291">
            <v>5929.9705683184357</v>
          </cell>
          <cell r="R291">
            <v>6029.7761131441721</v>
          </cell>
          <cell r="S291">
            <v>6132.4036748310209</v>
          </cell>
          <cell r="T291">
            <v>6250.5740052526089</v>
          </cell>
          <cell r="U291">
            <v>6367.3726070268003</v>
          </cell>
          <cell r="V291">
            <v>6466.2372563463286</v>
          </cell>
          <cell r="W291">
            <v>6595.4776069604195</v>
          </cell>
          <cell r="X291">
            <v>6741.1136316952616</v>
          </cell>
          <cell r="Y291">
            <v>6853.9308509553257</v>
          </cell>
          <cell r="Z291">
            <v>6967.0624761946328</v>
          </cell>
          <cell r="AA291">
            <v>117158.88179652425</v>
          </cell>
        </row>
        <row r="292">
          <cell r="B292" t="str">
            <v>2.3.1.  Valor Variável da Concessão</v>
          </cell>
          <cell r="G292">
            <v>1938.3343252499997</v>
          </cell>
          <cell r="H292">
            <v>2655.1754443269469</v>
          </cell>
          <cell r="I292">
            <v>2681.9358774783523</v>
          </cell>
          <cell r="J292">
            <v>2633.9288902779654</v>
          </cell>
          <cell r="K292">
            <v>2790.8566356862275</v>
          </cell>
          <cell r="L292">
            <v>2903.4581192259475</v>
          </cell>
          <cell r="M292">
            <v>3258.1117594523598</v>
          </cell>
          <cell r="N292">
            <v>3483.1260325186058</v>
          </cell>
          <cell r="O292">
            <v>3588.0507612875913</v>
          </cell>
          <cell r="P292">
            <v>3685.9851602952431</v>
          </cell>
          <cell r="Q292">
            <v>3781.9705683184357</v>
          </cell>
          <cell r="R292">
            <v>3881.7761131441721</v>
          </cell>
          <cell r="S292">
            <v>3984.4036748310205</v>
          </cell>
          <cell r="T292">
            <v>4102.5740052526089</v>
          </cell>
          <cell r="U292">
            <v>4219.3726070268003</v>
          </cell>
          <cell r="V292">
            <v>4318.2372563463286</v>
          </cell>
          <cell r="W292">
            <v>4447.4776069604195</v>
          </cell>
          <cell r="X292">
            <v>4593.1136316952616</v>
          </cell>
          <cell r="Y292">
            <v>4705.9308509553257</v>
          </cell>
          <cell r="Z292">
            <v>4819.0624761946328</v>
          </cell>
          <cell r="AA292">
            <v>72472.881796524249</v>
          </cell>
        </row>
        <row r="293">
          <cell r="B293" t="str">
            <v xml:space="preserve">2.3.2.  Valor Fixo da Concessão </v>
          </cell>
          <cell r="G293">
            <v>3938.0000000000005</v>
          </cell>
          <cell r="H293">
            <v>2148</v>
          </cell>
          <cell r="I293">
            <v>2148</v>
          </cell>
          <cell r="J293">
            <v>2084</v>
          </cell>
          <cell r="K293">
            <v>2148</v>
          </cell>
          <cell r="L293">
            <v>2148</v>
          </cell>
          <cell r="M293">
            <v>2148</v>
          </cell>
          <cell r="N293">
            <v>2148</v>
          </cell>
          <cell r="O293">
            <v>2148</v>
          </cell>
          <cell r="P293">
            <v>2148</v>
          </cell>
          <cell r="Q293">
            <v>2148</v>
          </cell>
          <cell r="R293">
            <v>2148</v>
          </cell>
          <cell r="S293">
            <v>2148</v>
          </cell>
          <cell r="T293">
            <v>2148</v>
          </cell>
          <cell r="U293">
            <v>2148</v>
          </cell>
          <cell r="V293">
            <v>2148</v>
          </cell>
          <cell r="W293">
            <v>2148</v>
          </cell>
          <cell r="X293">
            <v>2148</v>
          </cell>
          <cell r="Y293">
            <v>2148</v>
          </cell>
          <cell r="Z293">
            <v>2148</v>
          </cell>
          <cell r="AA293">
            <v>44686</v>
          </cell>
        </row>
        <row r="294">
          <cell r="B294" t="str">
            <v>2.4.  DESEMBOLSOS  SOBRE O LUCRO     (2.4.1. + 2.4.2)</v>
          </cell>
          <cell r="G294">
            <v>6654.1797840594982</v>
          </cell>
          <cell r="H294">
            <v>9589.764448676422</v>
          </cell>
          <cell r="I294">
            <v>6888.264166567702</v>
          </cell>
          <cell r="J294">
            <v>4601.6145067448469</v>
          </cell>
          <cell r="K294">
            <v>3815.1683005385712</v>
          </cell>
          <cell r="L294">
            <v>2312.8829406045497</v>
          </cell>
          <cell r="M294">
            <v>2603.7230105478716</v>
          </cell>
          <cell r="N294">
            <v>3381.9068708049754</v>
          </cell>
          <cell r="O294">
            <v>4862.9783004557303</v>
          </cell>
          <cell r="P294">
            <v>7204.8351121294245</v>
          </cell>
          <cell r="Q294">
            <v>8348.553572255194</v>
          </cell>
          <cell r="R294">
            <v>10189.417158161972</v>
          </cell>
          <cell r="S294">
            <v>11793.01882917826</v>
          </cell>
          <cell r="T294">
            <v>14154.688766055793</v>
          </cell>
          <cell r="U294">
            <v>16901.830856763754</v>
          </cell>
          <cell r="V294">
            <v>18839.524499054423</v>
          </cell>
          <cell r="W294">
            <v>20398.860395422202</v>
          </cell>
          <cell r="X294">
            <v>18951.15768052882</v>
          </cell>
          <cell r="Y294">
            <v>16174.105572821045</v>
          </cell>
          <cell r="Z294">
            <v>7477.5824712342983</v>
          </cell>
          <cell r="AA294">
            <v>195144.05724260534</v>
          </cell>
        </row>
        <row r="295">
          <cell r="B295" t="str">
            <v xml:space="preserve">2.4.1.  Contribuição Social  </v>
          </cell>
          <cell r="G295">
            <v>1618.9526749235149</v>
          </cell>
          <cell r="H295">
            <v>2330.609563315496</v>
          </cell>
          <cell r="I295">
            <v>1675.7004040164124</v>
          </cell>
          <cell r="J295">
            <v>1121.3610925442058</v>
          </cell>
          <cell r="K295">
            <v>930.70746679722924</v>
          </cell>
          <cell r="L295">
            <v>566.51707651019399</v>
          </cell>
          <cell r="M295">
            <v>637.02376013281719</v>
          </cell>
          <cell r="N295">
            <v>825.67439292241829</v>
          </cell>
          <cell r="O295">
            <v>1184.7220122316924</v>
          </cell>
          <cell r="P295">
            <v>1752.4448756677393</v>
          </cell>
          <cell r="Q295">
            <v>2029.7099569103509</v>
          </cell>
          <cell r="R295">
            <v>2475.9799171301747</v>
          </cell>
          <cell r="S295">
            <v>2864.731837376547</v>
          </cell>
          <cell r="T295">
            <v>3437.2578826801928</v>
          </cell>
          <cell r="U295">
            <v>4103.2317228518186</v>
          </cell>
          <cell r="V295">
            <v>4572.9756361344052</v>
          </cell>
          <cell r="W295">
            <v>4950.9964594962903</v>
          </cell>
          <cell r="X295">
            <v>4600.0382255827444</v>
          </cell>
          <cell r="Y295">
            <v>3926.8134721990418</v>
          </cell>
          <cell r="Z295">
            <v>1818.5654475719509</v>
          </cell>
          <cell r="AA295">
            <v>47424.013876995239</v>
          </cell>
        </row>
        <row r="296">
          <cell r="B296" t="str">
            <v xml:space="preserve">2.4.2.  Imposto de Renda  </v>
          </cell>
          <cell r="G296">
            <v>5035.2271091359835</v>
          </cell>
          <cell r="H296">
            <v>7259.1548853609256</v>
          </cell>
          <cell r="I296">
            <v>5212.56376255129</v>
          </cell>
          <cell r="J296">
            <v>3480.2534142006416</v>
          </cell>
          <cell r="K296">
            <v>2884.460833741342</v>
          </cell>
          <cell r="L296">
            <v>1746.3658640943559</v>
          </cell>
          <cell r="M296">
            <v>1966.6992504150544</v>
          </cell>
          <cell r="N296">
            <v>2556.2324778825573</v>
          </cell>
          <cell r="O296">
            <v>3678.2562882240377</v>
          </cell>
          <cell r="P296">
            <v>5452.3902364616852</v>
          </cell>
          <cell r="Q296">
            <v>6318.8436153448438</v>
          </cell>
          <cell r="R296">
            <v>7713.4372410317974</v>
          </cell>
          <cell r="S296">
            <v>8928.2869918017132</v>
          </cell>
          <cell r="T296">
            <v>10717.4308833756</v>
          </cell>
          <cell r="U296">
            <v>12798.599133911935</v>
          </cell>
          <cell r="V296">
            <v>14266.548862920017</v>
          </cell>
          <cell r="W296">
            <v>15447.86393592591</v>
          </cell>
          <cell r="X296">
            <v>14351.119454946076</v>
          </cell>
          <cell r="Y296">
            <v>12247.292100622004</v>
          </cell>
          <cell r="Z296">
            <v>5659.0170236623471</v>
          </cell>
          <cell r="AA296">
            <v>147720.04336561009</v>
          </cell>
        </row>
        <row r="297">
          <cell r="B297" t="str">
            <v>3.  SALDO DO CAIXA     (1 - 2)</v>
          </cell>
          <cell r="G297">
            <v>-22335.61334751558</v>
          </cell>
          <cell r="H297">
            <v>-22182.683815127457</v>
          </cell>
          <cell r="I297">
            <v>2159.3787812982482</v>
          </cell>
          <cell r="J297">
            <v>-9166.1104522814712</v>
          </cell>
          <cell r="K297">
            <v>-6007.2620679123938</v>
          </cell>
          <cell r="L297">
            <v>-31014.145336566304</v>
          </cell>
          <cell r="M297">
            <v>-8171.9754008410528</v>
          </cell>
          <cell r="N297">
            <v>13863.424244495473</v>
          </cell>
          <cell r="O297">
            <v>33708.631901598113</v>
          </cell>
          <cell r="P297">
            <v>35933.546522391116</v>
          </cell>
          <cell r="Q297">
            <v>34619.999218800222</v>
          </cell>
          <cell r="R297">
            <v>37714.964609944305</v>
          </cell>
          <cell r="S297">
            <v>36389.166893374131</v>
          </cell>
          <cell r="T297">
            <v>23536.079620561082</v>
          </cell>
          <cell r="U297">
            <v>51663.993716377692</v>
          </cell>
          <cell r="V297">
            <v>52135.714818840235</v>
          </cell>
          <cell r="W297">
            <v>57761.378273143317</v>
          </cell>
          <cell r="X297">
            <v>34537.060582844832</v>
          </cell>
          <cell r="Y297">
            <v>45123.160090292033</v>
          </cell>
          <cell r="Z297">
            <v>53334.501934040614</v>
          </cell>
          <cell r="AA297">
            <v>413603.2107877573</v>
          </cell>
        </row>
        <row r="298">
          <cell r="B298" t="str">
            <v xml:space="preserve">4. T.I.R. (Taxa Interna de Retorno) Anual do Projeto     </v>
          </cell>
          <cell r="G298">
            <v>0.17469029539595923</v>
          </cell>
        </row>
        <row r="300">
          <cell r="B300" t="str">
            <v>FLUXO DE CAIXA COM FATORES DE DESEQUILIBRIO NA EXTENSÃO DO PERIODO CONTRATUAL (MIlhares de Reais)</v>
          </cell>
        </row>
        <row r="302">
          <cell r="B302" t="str">
            <v>DISCRIMINAÇÃO</v>
          </cell>
          <cell r="G302">
            <v>21</v>
          </cell>
          <cell r="H302">
            <v>22</v>
          </cell>
          <cell r="I302">
            <v>23</v>
          </cell>
          <cell r="J302">
            <v>24</v>
          </cell>
          <cell r="K302">
            <v>25</v>
          </cell>
          <cell r="L302">
            <v>26</v>
          </cell>
          <cell r="M302">
            <v>27</v>
          </cell>
          <cell r="N302">
            <v>28</v>
          </cell>
          <cell r="O302">
            <v>29</v>
          </cell>
          <cell r="P302">
            <v>30</v>
          </cell>
          <cell r="Q302">
            <v>31</v>
          </cell>
          <cell r="R302">
            <v>32</v>
          </cell>
          <cell r="S302">
            <v>33</v>
          </cell>
          <cell r="T302">
            <v>34</v>
          </cell>
          <cell r="U302">
            <v>35</v>
          </cell>
          <cell r="V302">
            <v>36</v>
          </cell>
          <cell r="W302">
            <v>37</v>
          </cell>
          <cell r="X302">
            <v>38</v>
          </cell>
          <cell r="Y302">
            <v>39</v>
          </cell>
          <cell r="Z302">
            <v>40</v>
          </cell>
          <cell r="AA302" t="str">
            <v>TOTAL</v>
          </cell>
        </row>
        <row r="303">
          <cell r="B303" t="str">
            <v xml:space="preserve">1.  INGRESSOS     (1.1.) </v>
          </cell>
          <cell r="G303">
            <v>154777.12166111113</v>
          </cell>
          <cell r="H303">
            <v>159378.19531094446</v>
          </cell>
          <cell r="I303">
            <v>164117.30117027281</v>
          </cell>
          <cell r="J303">
            <v>168998.580205381</v>
          </cell>
          <cell r="K303">
            <v>174026.29761154242</v>
          </cell>
          <cell r="L303">
            <v>179204.84653988871</v>
          </cell>
          <cell r="M303">
            <v>184538.75193608538</v>
          </cell>
          <cell r="N303">
            <v>190032.67449416794</v>
          </cell>
          <cell r="O303">
            <v>195691.41472899297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1570765.1836583866</v>
          </cell>
        </row>
        <row r="304">
          <cell r="B304" t="str">
            <v>1.1.  RECEITAS     (1.1.1.+ ... + 1.1.4)</v>
          </cell>
          <cell r="G304">
            <v>154777.12166111113</v>
          </cell>
          <cell r="H304">
            <v>159378.19531094446</v>
          </cell>
          <cell r="I304">
            <v>164117.30117027281</v>
          </cell>
          <cell r="J304">
            <v>168998.580205381</v>
          </cell>
          <cell r="K304">
            <v>174026.29761154242</v>
          </cell>
          <cell r="L304">
            <v>179204.84653988871</v>
          </cell>
          <cell r="M304">
            <v>184538.75193608538</v>
          </cell>
          <cell r="N304">
            <v>190032.67449416794</v>
          </cell>
          <cell r="O304">
            <v>195691.41472899297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1570765.1836583866</v>
          </cell>
        </row>
        <row r="305">
          <cell r="B305" t="str">
            <v>1.1.1   Receitas de Pedágio</v>
          </cell>
          <cell r="G305">
            <v>153369.12166111113</v>
          </cell>
          <cell r="H305">
            <v>157970.19531094446</v>
          </cell>
          <cell r="I305">
            <v>162709.30117027281</v>
          </cell>
          <cell r="J305">
            <v>167590.580205381</v>
          </cell>
          <cell r="K305">
            <v>172618.29761154242</v>
          </cell>
          <cell r="L305">
            <v>177796.84653988871</v>
          </cell>
          <cell r="M305">
            <v>183130.75193608538</v>
          </cell>
          <cell r="N305">
            <v>188624.67449416794</v>
          </cell>
          <cell r="O305">
            <v>194283.41472899297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1558093.1836583866</v>
          </cell>
        </row>
        <row r="306">
          <cell r="B306" t="str">
            <v>1.1.2   Outras Receitas Operacionais</v>
          </cell>
          <cell r="G306">
            <v>1408</v>
          </cell>
          <cell r="H306">
            <v>1408</v>
          </cell>
          <cell r="I306">
            <v>1408</v>
          </cell>
          <cell r="J306">
            <v>1408</v>
          </cell>
          <cell r="K306">
            <v>1408</v>
          </cell>
          <cell r="L306">
            <v>1408</v>
          </cell>
          <cell r="M306">
            <v>1408</v>
          </cell>
          <cell r="N306">
            <v>1408</v>
          </cell>
          <cell r="O306">
            <v>1408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12672</v>
          </cell>
        </row>
        <row r="307">
          <cell r="B307" t="str">
            <v>1.1.3   Receitas Não Operacionais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</row>
        <row r="308">
          <cell r="B308" t="str">
            <v xml:space="preserve">1.1.4   Receitas Financeiras 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</row>
        <row r="309">
          <cell r="B309" t="str">
            <v>2.  DESEMBOLSOS     (2.1.+ ... + 2.4)</v>
          </cell>
          <cell r="G309">
            <v>89279.870750877963</v>
          </cell>
          <cell r="H309">
            <v>91187.6992652763</v>
          </cell>
          <cell r="I309">
            <v>93152.762635106599</v>
          </cell>
          <cell r="J309">
            <v>95176.777906031799</v>
          </cell>
          <cell r="K309">
            <v>97261.513635084732</v>
          </cell>
          <cell r="L309">
            <v>99408.791436009284</v>
          </cell>
          <cell r="M309">
            <v>101620.48757096159</v>
          </cell>
          <cell r="N309">
            <v>103898.53458996242</v>
          </cell>
          <cell r="O309">
            <v>106244.92301953329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877231.36080884398</v>
          </cell>
        </row>
        <row r="310">
          <cell r="B310" t="str">
            <v>2.1.  OPERACIONAIS     (2.1.1.+ ... + 2.1.8)</v>
          </cell>
          <cell r="G310">
            <v>52412.537996004408</v>
          </cell>
          <cell r="H310">
            <v>52855.810577484546</v>
          </cell>
          <cell r="I310">
            <v>53312.381336409075</v>
          </cell>
          <cell r="J310">
            <v>53782.649218101353</v>
          </cell>
          <cell r="K310">
            <v>54267.025136244389</v>
          </cell>
          <cell r="L310">
            <v>54765.932331931719</v>
          </cell>
          <cell r="M310">
            <v>55279.80674348968</v>
          </cell>
          <cell r="N310">
            <v>55809.097387394366</v>
          </cell>
          <cell r="O310">
            <v>56354.266750616196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488839.50747767574</v>
          </cell>
        </row>
        <row r="311">
          <cell r="B311" t="str">
            <v xml:space="preserve">2.1.1.  Pessoal / Administradores   </v>
          </cell>
          <cell r="G311">
            <v>23995</v>
          </cell>
          <cell r="H311">
            <v>23995</v>
          </cell>
          <cell r="I311">
            <v>23995</v>
          </cell>
          <cell r="J311">
            <v>23995</v>
          </cell>
          <cell r="K311">
            <v>23995</v>
          </cell>
          <cell r="L311">
            <v>23995</v>
          </cell>
          <cell r="M311">
            <v>23995</v>
          </cell>
          <cell r="N311">
            <v>23995</v>
          </cell>
          <cell r="O311">
            <v>23995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215955</v>
          </cell>
        </row>
        <row r="312">
          <cell r="B312" t="str">
            <v xml:space="preserve">2.1.2.  Conservação de Rotina  </v>
          </cell>
          <cell r="G312">
            <v>8293</v>
          </cell>
          <cell r="H312">
            <v>8293</v>
          </cell>
          <cell r="I312">
            <v>8293</v>
          </cell>
          <cell r="J312">
            <v>8293</v>
          </cell>
          <cell r="K312">
            <v>8293</v>
          </cell>
          <cell r="L312">
            <v>8293</v>
          </cell>
          <cell r="M312">
            <v>8293</v>
          </cell>
          <cell r="N312">
            <v>8293</v>
          </cell>
          <cell r="O312">
            <v>8293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74637</v>
          </cell>
        </row>
        <row r="313">
          <cell r="B313" t="str">
            <v xml:space="preserve">2.1.3.  Consumo   </v>
          </cell>
          <cell r="G313">
            <v>2516</v>
          </cell>
          <cell r="H313">
            <v>2516</v>
          </cell>
          <cell r="I313">
            <v>2516</v>
          </cell>
          <cell r="J313">
            <v>2516</v>
          </cell>
          <cell r="K313">
            <v>2516</v>
          </cell>
          <cell r="L313">
            <v>2516</v>
          </cell>
          <cell r="M313">
            <v>2516</v>
          </cell>
          <cell r="N313">
            <v>2516</v>
          </cell>
          <cell r="O313">
            <v>2516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22644</v>
          </cell>
        </row>
        <row r="314">
          <cell r="B314" t="str">
            <v>2.1.4.  Transportes</v>
          </cell>
          <cell r="G314">
            <v>1497</v>
          </cell>
          <cell r="H314">
            <v>1497</v>
          </cell>
          <cell r="I314">
            <v>1497</v>
          </cell>
          <cell r="J314">
            <v>1497</v>
          </cell>
          <cell r="K314">
            <v>1497</v>
          </cell>
          <cell r="L314">
            <v>1497</v>
          </cell>
          <cell r="M314">
            <v>1497</v>
          </cell>
          <cell r="N314">
            <v>1497</v>
          </cell>
          <cell r="O314">
            <v>1497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13473</v>
          </cell>
        </row>
        <row r="315">
          <cell r="B315" t="str">
            <v>2.1.5.  Diversas</v>
          </cell>
          <cell r="G315">
            <v>861.84</v>
          </cell>
          <cell r="H315">
            <v>861.84</v>
          </cell>
          <cell r="I315">
            <v>861.84</v>
          </cell>
          <cell r="J315">
            <v>861.84</v>
          </cell>
          <cell r="K315">
            <v>861.84</v>
          </cell>
          <cell r="L315">
            <v>861.84</v>
          </cell>
          <cell r="M315">
            <v>861.84</v>
          </cell>
          <cell r="N315">
            <v>861.84</v>
          </cell>
          <cell r="O315">
            <v>861.84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7756.56</v>
          </cell>
        </row>
        <row r="316">
          <cell r="B316" t="str">
            <v>2.1.6.  Tributos s/ Faturamento</v>
          </cell>
          <cell r="G316">
            <v>13388.221023686114</v>
          </cell>
          <cell r="H316">
            <v>13786.213894396697</v>
          </cell>
          <cell r="I316">
            <v>14196.146551228598</v>
          </cell>
          <cell r="J316">
            <v>14618.377187765456</v>
          </cell>
          <cell r="K316">
            <v>15053.27474339842</v>
          </cell>
          <cell r="L316">
            <v>15501.219225700372</v>
          </cell>
          <cell r="M316">
            <v>15962.602042471384</v>
          </cell>
          <cell r="N316">
            <v>16437.826343745528</v>
          </cell>
          <cell r="O316">
            <v>16927.307374057891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135871.18838645046</v>
          </cell>
        </row>
        <row r="317">
          <cell r="B317" t="str">
            <v>2.1.7.  Seguros</v>
          </cell>
          <cell r="G317">
            <v>1514.9084753170948</v>
          </cell>
          <cell r="H317">
            <v>1558.7333295766077</v>
          </cell>
          <cell r="I317">
            <v>1603.8729294639058</v>
          </cell>
          <cell r="J317">
            <v>1650.3667173478232</v>
          </cell>
          <cell r="K317">
            <v>1698.2553188682577</v>
          </cell>
          <cell r="L317">
            <v>1747.5805784343056</v>
          </cell>
          <cell r="M317">
            <v>1798.3855957873348</v>
          </cell>
          <cell r="N317">
            <v>1850.714763660955</v>
          </cell>
          <cell r="O317">
            <v>1904.6138065707835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15327.431515027069</v>
          </cell>
        </row>
        <row r="318">
          <cell r="B318" t="str">
            <v xml:space="preserve">2.1.8.  Garantias </v>
          </cell>
          <cell r="G318">
            <v>346.56849700120341</v>
          </cell>
          <cell r="H318">
            <v>348.02335351123952</v>
          </cell>
          <cell r="I318">
            <v>349.52185571657668</v>
          </cell>
          <cell r="J318">
            <v>351.06531298807403</v>
          </cell>
          <cell r="K318">
            <v>352.6550739777162</v>
          </cell>
          <cell r="L318">
            <v>354.29252779704768</v>
          </cell>
          <cell r="M318">
            <v>355.97910523095914</v>
          </cell>
          <cell r="N318">
            <v>357.7162799878879</v>
          </cell>
          <cell r="O318">
            <v>359.50556998752461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3175.3275761982295</v>
          </cell>
        </row>
        <row r="319">
          <cell r="B319" t="str">
            <v>2.2.  INVESTIMENTOS / IMOBILIZADO     (2.2.1.+ ... + 2.2.7)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</row>
        <row r="320">
          <cell r="B320" t="str">
            <v xml:space="preserve">2.2.1.  Ampliação Principal 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</row>
        <row r="321">
          <cell r="B321" t="str">
            <v>2.2.2.  Demais Obras de Ampliação/Melhoramentos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</row>
        <row r="322">
          <cell r="B322" t="str">
            <v xml:space="preserve">2.2.3.  Equipamentos, Veiculos e Sist. Controle 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</row>
        <row r="323">
          <cell r="B323" t="str">
            <v>2.2.4.  Desapropriações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</row>
        <row r="324">
          <cell r="B324" t="str">
            <v xml:space="preserve">2.2.5.  Conservação Especial 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</row>
        <row r="325">
          <cell r="B325" t="str">
            <v>2.2.6.  Contratos Sub-rogados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</row>
        <row r="326">
          <cell r="B326" t="str">
            <v xml:space="preserve">2.2.7.  Indenizações 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</row>
        <row r="327">
          <cell r="B327" t="str">
            <v>2.3.  DIREITO DE CONCESSÃO     (2.3.1.+ ... + 2.3.2)</v>
          </cell>
          <cell r="G327">
            <v>4643.3136498333333</v>
          </cell>
          <cell r="H327">
            <v>4781.345859328334</v>
          </cell>
          <cell r="I327">
            <v>4923.5190351081837</v>
          </cell>
          <cell r="J327">
            <v>5069.9574061614303</v>
          </cell>
          <cell r="K327">
            <v>5220.7889283462728</v>
          </cell>
          <cell r="L327">
            <v>5376.1453961966608</v>
          </cell>
          <cell r="M327">
            <v>5536.1625580825612</v>
          </cell>
          <cell r="N327">
            <v>5700.9802348250378</v>
          </cell>
          <cell r="O327">
            <v>5870.7424418697892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47122.955509751606</v>
          </cell>
        </row>
        <row r="328">
          <cell r="B328" t="str">
            <v>2.3.1.  Valor Variável da Concessão</v>
          </cell>
          <cell r="G328">
            <v>4643.3136498333333</v>
          </cell>
          <cell r="H328">
            <v>4781.345859328334</v>
          </cell>
          <cell r="I328">
            <v>4923.5190351081837</v>
          </cell>
          <cell r="J328">
            <v>5069.9574061614303</v>
          </cell>
          <cell r="K328">
            <v>5220.7889283462728</v>
          </cell>
          <cell r="L328">
            <v>5376.1453961966608</v>
          </cell>
          <cell r="M328">
            <v>5536.1625580825612</v>
          </cell>
          <cell r="N328">
            <v>5700.9802348250378</v>
          </cell>
          <cell r="O328">
            <v>5870.7424418697892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47122.955509751606</v>
          </cell>
        </row>
        <row r="329">
          <cell r="B329" t="str">
            <v xml:space="preserve">2.3.2.  Valor Fixo da Concessão 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</row>
        <row r="330">
          <cell r="B330" t="str">
            <v>2.4.  DESEMBOLSOS  SOBRE O LUCRO     (2.4.1. + 2.4.2)</v>
          </cell>
          <cell r="G330">
            <v>32224.019105040217</v>
          </cell>
          <cell r="H330">
            <v>33550.542828463418</v>
          </cell>
          <cell r="I330">
            <v>34916.862263589333</v>
          </cell>
          <cell r="J330">
            <v>36324.171281769013</v>
          </cell>
          <cell r="K330">
            <v>37773.699570494078</v>
          </cell>
          <cell r="L330">
            <v>39266.71370788091</v>
          </cell>
          <cell r="M330">
            <v>40804.518269389337</v>
          </cell>
          <cell r="N330">
            <v>42388.456967743019</v>
          </cell>
          <cell r="O330">
            <v>44019.913827047305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341268.89782141667</v>
          </cell>
        </row>
        <row r="331">
          <cell r="B331" t="str">
            <v xml:space="preserve">2.4.1.  Contribuição Social  </v>
          </cell>
          <cell r="G331">
            <v>7817.701601221871</v>
          </cell>
          <cell r="H331">
            <v>8139.2831099305258</v>
          </cell>
          <cell r="I331">
            <v>8470.5120639004435</v>
          </cell>
          <cell r="J331">
            <v>8811.6778864894568</v>
          </cell>
          <cell r="K331">
            <v>9163.0786837561409</v>
          </cell>
          <cell r="L331">
            <v>9525.0215049408271</v>
          </cell>
          <cell r="M331">
            <v>9897.8226107610517</v>
          </cell>
          <cell r="N331">
            <v>10281.807749755882</v>
          </cell>
          <cell r="O331">
            <v>10677.31244292056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82784.217653676766</v>
          </cell>
        </row>
        <row r="332">
          <cell r="B332" t="str">
            <v xml:space="preserve">2.4.2.  Imposto de Renda  </v>
          </cell>
          <cell r="G332">
            <v>24406.317503818347</v>
          </cell>
          <cell r="H332">
            <v>25411.259718532892</v>
          </cell>
          <cell r="I332">
            <v>26446.350199688888</v>
          </cell>
          <cell r="J332">
            <v>27512.493395279555</v>
          </cell>
          <cell r="K332">
            <v>28610.620886737939</v>
          </cell>
          <cell r="L332">
            <v>29741.692202940081</v>
          </cell>
          <cell r="M332">
            <v>30906.695658628283</v>
          </cell>
          <cell r="N332">
            <v>32106.649217987135</v>
          </cell>
          <cell r="O332">
            <v>33342.601384126749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258484.68016773989</v>
          </cell>
        </row>
        <row r="333">
          <cell r="B333" t="str">
            <v>3.  SALDO DO CAIXA     (1 - 2)</v>
          </cell>
          <cell r="G333">
            <v>65497.250910233168</v>
          </cell>
          <cell r="H333">
            <v>68190.496045668158</v>
          </cell>
          <cell r="I333">
            <v>70964.538535166212</v>
          </cell>
          <cell r="J333">
            <v>73821.802299349205</v>
          </cell>
          <cell r="K333">
            <v>76764.783976457693</v>
          </cell>
          <cell r="L333">
            <v>79796.055103879422</v>
          </cell>
          <cell r="M333">
            <v>82918.264365123789</v>
          </cell>
          <cell r="N333">
            <v>86134.139904205513</v>
          </cell>
          <cell r="O333">
            <v>89446.491709459675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693533.8228495426</v>
          </cell>
        </row>
        <row r="334">
          <cell r="B334" t="str">
            <v xml:space="preserve">4. T.I.R. (Taxa Interna de Retorno) Anual do Projeto     </v>
          </cell>
          <cell r="G334">
            <v>0.19595914572424983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54">
          <cell r="F54" t="str">
            <v>ESTUDO DO REEQUILÍBRIO ECONÔMICO-FINANCEIRO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urídico"/>
      <sheetName val="Assin Contratada"/>
      <sheetName val="Assin_Contratada"/>
      <sheetName val="Terr-preços"/>
      <sheetName val="Unit"/>
      <sheetName val="Local"/>
      <sheetName val="tabela DER julho97"/>
      <sheetName val="Plan3"/>
      <sheetName val="AVALIAÇÃO_terreno"/>
      <sheetName val="Control"/>
      <sheetName val="scenario"/>
      <sheetName val="INCCTOT"/>
      <sheetName val="Assin_Contratada1"/>
      <sheetName val="tabela_DER_julho97"/>
      <sheetName val="0040"/>
      <sheetName val="Proctor BGS 2"/>
      <sheetName val="OP079907"/>
      <sheetName val="Check Farol"/>
      <sheetName val="Dados"/>
      <sheetName val="DADOS MENU"/>
      <sheetName val="P   CARGOS SAL CARAJAS "/>
      <sheetName val="Principal"/>
      <sheetName val="Proctor_BGS_2"/>
      <sheetName val="  Eco-marshall modelo "/>
      <sheetName val=" MODELO - Eco-marshall"/>
      <sheetName val=" MODELO- Eco-marshall"/>
      <sheetName val="modelo- 16-19mm - Eco-marshall"/>
      <sheetName val="modelo- Eco Marshall"/>
      <sheetName val="MATRIZ-ECO-MARSHALL"/>
      <sheetName val="P___CARGOS_SAL_CARAJAS_"/>
      <sheetName val="Despesas"/>
      <sheetName val="Banco de Dados - Placas"/>
      <sheetName val="PLQ - Recuperação Base de Quant"/>
      <sheetName val="Métricas"/>
      <sheetName val="Recape Drenos"/>
      <sheetName val="BASE DE DADOS 1"/>
      <sheetName val="CBUQ MÊS"/>
      <sheetName val="Planilha1"/>
      <sheetName val="RELATA VÉIO"/>
      <sheetName val="XREF"/>
      <sheetName val="Assin_Contratada2"/>
      <sheetName val="tabela_DER_julho971"/>
      <sheetName val="Proctor_BGS_21"/>
      <sheetName val="DADOS_MENU"/>
      <sheetName val="P___CARGOS_SAL_CARAJAS_1"/>
      <sheetName val="__Eco-marshall_modelo_"/>
      <sheetName val="_MODELO_-_Eco-marshall"/>
      <sheetName val="_MODELO-_Eco-marshall"/>
      <sheetName val="modelo-_16-19mm_-_Eco-marshall"/>
      <sheetName val="modelo-_Eco_Marshall"/>
      <sheetName val="GERAL"/>
      <sheetName val="Resumo"/>
      <sheetName val="Premissas"/>
      <sheetName val="Assin_Contratada3"/>
      <sheetName val="tabela_DER_julho972"/>
      <sheetName val="Banco_de_Dados_-_Placas"/>
      <sheetName val="RELATA_VÉIO"/>
      <sheetName val="Check_Farol"/>
      <sheetName val="PLQ_-_Recuperação_Base_de_Quant"/>
      <sheetName val="Recape_Drenos"/>
      <sheetName val="BASE_DE_DADOS_1"/>
      <sheetName val="CBUQ_MÊS"/>
      <sheetName val="W_Z_Q0000_Z_RTIN_01_REC_0003"/>
      <sheetName val="M.O. - 01"/>
      <sheetName val="Padrões Horizontal"/>
      <sheetName val="Controle de Contratos atualizad"/>
      <sheetName val="RELATA ANTIGO"/>
      <sheetName val="Resumo Taquaruçu 05-19"/>
      <sheetName val="Rendimento Equipe"/>
      <sheetName val="Índice Chuva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6">
          <cell r="D6" t="str">
            <v>E-mail</v>
          </cell>
        </row>
      </sheetData>
      <sheetData sheetId="31" refreshError="1"/>
      <sheetData sheetId="32" refreshError="1"/>
      <sheetData sheetId="33"/>
      <sheetData sheetId="34"/>
      <sheetData sheetId="35">
        <row r="2">
          <cell r="D2">
            <v>0</v>
          </cell>
        </row>
      </sheetData>
      <sheetData sheetId="36"/>
      <sheetData sheetId="37">
        <row r="2">
          <cell r="D2">
            <v>0</v>
          </cell>
        </row>
      </sheetData>
      <sheetData sheetId="38">
        <row r="6">
          <cell r="D6" t="str">
            <v>E-mail</v>
          </cell>
        </row>
      </sheetData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7">
          <cell r="D7" t="str">
            <v>JAN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População Res."/>
      <sheetName val="teste detalhes"/>
      <sheetName val="composicao fopag"/>
      <sheetName val="Comissões"/>
      <sheetName val="pas fopag"/>
      <sheetName val="Excess Calc"/>
      <sheetName val="Threshold Calc"/>
      <sheetName val="Folha Pagamento {ppc}"/>
      <sheetName val="Férias {ppc}"/>
      <sheetName val="Rescisão {ppc}"/>
      <sheetName val="XREF"/>
      <sheetName val="log"/>
      <sheetName val="Tickmarks"/>
      <sheetName val="Links"/>
      <sheetName val="Global Saldos"/>
      <sheetName val="composição"/>
      <sheetName val="contas transitórias"/>
      <sheetName val="PAS"/>
      <sheetName val="FOPAG"/>
      <sheetName val="Férias"/>
      <sheetName val="parametros"/>
      <sheetName val="Log Seleção"/>
      <sheetName val="Seleção"/>
      <sheetName val="Flutuação"/>
      <sheetName val="Honorários - Minatel"/>
      <sheetName val="Cálculo Global - Férias e 13o. "/>
      <sheetName val="Testes"/>
      <sheetName val="População resultado"/>
      <sheetName val="Teste Despesas"/>
      <sheetName val="Teste Detalhes FOPAG"/>
      <sheetName val="Expectativa"/>
      <sheetName val="Log Despesas"/>
      <sheetName val="PAS Despesas "/>
      <sheetName val="Teste "/>
      <sheetName val="LOG  débitos no resultado"/>
      <sheetName val="Composicão"/>
      <sheetName val="Cálculo Global - Salários "/>
      <sheetName val="parâmetro"/>
      <sheetName val="Teste Detalhe"/>
      <sheetName val="Despesa Operacional 31.10.03"/>
      <sheetName val="Seleção Teste Detalhe"/>
      <sheetName val="Projeção"/>
      <sheetName val="Teste de Despesas"/>
      <sheetName val="Descartes"/>
      <sheetName val="interim versus final"/>
      <sheetName val="Teste Débitos"/>
      <sheetName val="fopag {ppc}"/>
      <sheetName val="Composição fopag"/>
      <sheetName val="Royalties Out-05 PPC"/>
      <sheetName val="Royalties Set-05 PPC"/>
      <sheetName val="Royalties Ago-05 PPC"/>
      <sheetName val="Royalties Jul-05 PPC"/>
      <sheetName val="Royalties Jun-05 PPC"/>
      <sheetName val="Royalties Mai-05 PPC"/>
      <sheetName val="Teste de Detalhe"/>
      <sheetName val="VARIAÇÃO"/>
      <sheetName val="População (Star)"/>
      <sheetName val="STAR Fretes Rec. (out.03)"/>
      <sheetName val="STAR Fret Rec. (dez.03)"/>
      <sheetName val="STAR Frete (out.03)"/>
      <sheetName val="STAR Frete (dez.03)"/>
      <sheetName val="pro labore"/>
      <sheetName val="População Res_"/>
      <sheetName val="PAS Pessoal"/>
      <sheetName val="Threshold"/>
      <sheetName val="Variação dez.05"/>
      <sheetName val="Teste despesas operacionais"/>
      <sheetName val="Teste detalhe fopag"/>
      <sheetName val="Journal Entry"/>
      <sheetName val="Log File"/>
      <sheetName val="Sumário"/>
      <sheetName val="Folha de Pagto"/>
      <sheetName val="Cálculo Parâmetro"/>
      <sheetName val="Níveis Parâmetro"/>
      <sheetName val="Resultado Seleção"/>
      <sheetName val="Teste de detalhe "/>
      <sheetName val="Teste de detalhe Débitos no CPV"/>
      <sheetName val="Teste  advogados"/>
      <sheetName val="Débitos Resultado 31.12.2004"/>
      <sheetName val="juros Conta Garantida"/>
      <sheetName val="Débitos no Resultado 31.10.04"/>
      <sheetName val="Base PAS"/>
      <sheetName val="PAS Folha"/>
      <sheetName val="Resultado Abril"/>
      <sheetName val="Teste de Débito Resultado"/>
      <sheetName val="Para Referência"/>
      <sheetName val="projeção saldo 30.04"/>
      <sheetName val="PAS Salarios Resultado 31.01"/>
      <sheetName val="TCalc01"/>
      <sheetName val="Teste Detalhe 31.01"/>
      <sheetName val="Abertura"/>
      <sheetName val="População"/>
      <sheetName val="despesas-selecao"/>
      <sheetName val="Juros"/>
      <sheetName val="Log1"/>
      <sheetName val="Log2"/>
      <sheetName val="PAS-Despesas"/>
      <sheetName val="Teste de detalhes"/>
      <sheetName val="Teste de Rateio"/>
      <sheetName val="Balancete 2006"/>
      <sheetName val="PAS Salarios Resultado"/>
      <sheetName val="projeção saldo"/>
      <sheetName val="Análise de Variação"/>
      <sheetName val="PAS Fopag e Provisões"/>
      <sheetName val="Parâmetro Encargos"/>
      <sheetName val="Parâmetro Férias"/>
      <sheetName val="Parâmetro 13o"/>
      <sheetName val="Referência 08.01"/>
      <sheetName val="Referência 12.01"/>
      <sheetName val="Movimentação"/>
      <sheetName val="Calculo Global Salários"/>
      <sheetName val="Nota Explicativa"/>
      <sheetName val="PAS - Folha de Pagamento"/>
      <sheetName val="Créditos Pis e Cofins 31.12.07"/>
      <sheetName val="Ref. Consol."/>
      <sheetName val="Roll Forward"/>
      <sheetName val="Outros Gastos"/>
      <sheetName val="PAS Folha de Pagamento"/>
      <sheetName val="Anál. de Variação 31.12"/>
      <sheetName val="P1 - Sumário"/>
      <sheetName val="P2 -Lead"/>
      <sheetName val="P3 - PAS - Folha de Pagamento"/>
      <sheetName val="P4 - Parâmetro"/>
      <sheetName val="Seleção Despesas 30.09.04"/>
      <sheetName val="Seleção Despesas 31.12.04"/>
      <sheetName val="PAS Despesas"/>
      <sheetName val="Teste de Detalhe 30.11.06"/>
      <sheetName val="Teste de Detalhe 31.12.06"/>
      <sheetName val="Teste de Folha de Pagamento"/>
      <sheetName val="Teste de detalhe 30.09.07"/>
      <sheetName val="Despesas e Consumo"/>
      <sheetName val="Despesa administ nota explicati"/>
      <sheetName val="PAS Folha de Pagamento 30_09_07"/>
      <sheetName val="PAS Folha de Pagamento 31_12_07"/>
      <sheetName val="Teste de detalhe 31.12.07"/>
      <sheetName val="Teste Detalhe 30.09.06"/>
      <sheetName val="Teste de Detalhe - 31.12.06"/>
      <sheetName val="Logs"/>
      <sheetName val="Teste de Detalhe Mai.Nov.07"/>
      <sheetName val="Teste de Detalhe Dez.Fev.08"/>
      <sheetName val="Teste Débito no Rsultado"/>
      <sheetName val="conciliação"/>
      <sheetName val="Projeção Saldos 31.12.03"/>
      <sheetName val="log resultado"/>
      <sheetName val="seleção de despesa"/>
      <sheetName val="Cipa Brasil"/>
      <sheetName val="Log Cipa Brasil"/>
      <sheetName val="Cipa NE"/>
      <sheetName val="Log Cipa NE"/>
      <sheetName val="Folha - despesas gerais"/>
      <sheetName val="Teste Detalhe 30.09.08"/>
      <sheetName val="PAS Folha de Pgto 30_09_07"/>
      <sheetName val="PAS Folha de Pgto_12_07"/>
      <sheetName val="Teste detalhe 30.09.07"/>
      <sheetName val="Teste detalhe 31.12.07"/>
      <sheetName val="sel_débito_resul_set"/>
      <sheetName val="Teste Detalhe 31.08.08"/>
      <sheetName val="P2 - Lead"/>
      <sheetName val="P3 - PAS Fopag1"/>
      <sheetName val="P4 -  Cálculo Parâmetro"/>
      <sheetName val="{PPC} Juros Capital Próprio"/>
      <sheetName val="Receitas e Despesas financeiras"/>
      <sheetName val="Teste Advogados"/>
      <sheetName val="PAS FOPAG Funcionários"/>
      <sheetName val="PAS Pro-Labore"/>
      <sheetName val="Total Sel"/>
      <sheetName val="P3 - PAS Fopag"/>
      <sheetName val="Global e Detalhe Folha 31.10"/>
      <sheetName val="Férias &amp; 13"/>
      <sheetName val="Parâmetro Folha"/>
      <sheetName val="Global de Fopag"/>
      <sheetName val="Débito resultado"/>
      <sheetName val="Teste de Débitos no Resultado"/>
      <sheetName val="Projeções 31.12.03"/>
      <sheetName val="Composição Resultado"/>
      <sheetName val="Calculo de Paramêtro"/>
      <sheetName val="PAS Folha 30.09.08"/>
      <sheetName val="#REF"/>
      <sheetName val="NE"/>
      <sheetName val="PAS - Folha"/>
      <sheetName val="Teste Resultado"/>
      <sheetName val="Itens selecionados detalhe"/>
      <sheetName val="PAS Despesa com FOPAG"/>
      <sheetName val="Teste de Débito no Resultado"/>
      <sheetName val="PAS - Folha de Pagamento 31.03"/>
      <sheetName val="PAS - Folha de Pagamento 30.06"/>
      <sheetName val="Parâmetro LEAD"/>
      <sheetName val="Rollforward"/>
      <sheetName val="PAS Folha Custos"/>
      <sheetName val="PAS Folha Despesa"/>
      <sheetName val="Débito Resultado "/>
      <sheetName val="Parametro"/>
      <sheetName val="Débito no Resultado"/>
      <sheetName val="Teste Folha"/>
      <sheetName val="Parâmetro "/>
      <sheetName val="Teste Débitos Resultado"/>
      <sheetName val="Advogados"/>
      <sheetName val="Teste Débito no Resultado"/>
      <sheetName val="Teste comissão sobre vendas"/>
      <sheetName val="Tipo de teste"/>
      <sheetName val="PAS Saldos 31.12.08"/>
      <sheetName val="Roolforward"/>
      <sheetName val="Teste de Detalhe DR"/>
      <sheetName val="Summary"/>
      <sheetName val="Despesa com Advogados"/>
      <sheetName val="Teste detalhe das depesas"/>
      <sheetName val="Cálculo Global - Salário"/>
      <sheetName val="Cálculo Global - INSS-FGTS"/>
      <sheetName val="Cálculo Global - Benefícios"/>
      <sheetName val="Sheet1"/>
      <sheetName val="Teste de Detalhe 31.03.08"/>
      <sheetName val="Log ACL"/>
      <sheetName val="PAS de FOPAG"/>
      <sheetName val="DRE"/>
      <sheetName val="Teste debito no resultado"/>
      <sheetName val="Custos FOPAG"/>
      <sheetName val="Teste contas"/>
      <sheetName val="Detalhe FOPAG"/>
      <sheetName val="Calculo Parâmetro"/>
      <sheetName val="Despesas Advogados 31.12.08"/>
      <sheetName val="Folha Pagto"/>
      <sheetName val="Participação no resultado"/>
      <sheetName val="Débito no resultado interim"/>
      <sheetName val="Débito no resultado final"/>
      <sheetName val="Cálculo Global FGTS INSS"/>
      <sheetName val="Variação cambial"/>
      <sheetName val="Sel Deb Resultado"/>
      <sheetName val="Cálculo Global Salários"/>
      <sheetName val="Passos do Programa"/>
      <sheetName val="Log - Resultado"/>
      <sheetName val="Cálculo Global - Salários"/>
      <sheetName val="TCalc"/>
      <sheetName val="Detalhe Folha"/>
      <sheetName val="Abertura Contas"/>
      <sheetName val="Débitos Resultado"/>
      <sheetName val="Composição por tipo de teste"/>
      <sheetName val="Teste detalhe Debito Resultado"/>
      <sheetName val="Teste Débito Resultado 31.10.08"/>
      <sheetName val="Teste  Detalhe"/>
      <sheetName val="PAS FOPAG, 13o, Férias e Encarg"/>
      <sheetName val="Teste Honorários Advocaticios"/>
      <sheetName val="Sheet2"/>
      <sheetName val="Teste débito resultadoe compras"/>
      <sheetName val="Novo Enfoque"/>
      <sheetName val="Sheet3"/>
      <sheetName val="Base Seleção"/>
      <sheetName val="Base Seleção Despesas"/>
      <sheetName val="Despesas com Advogados"/>
      <sheetName val="Teste de débito"/>
      <sheetName val="Rateio Despesas (P&amp;C)"/>
      <sheetName val="Rateio Despesas (Financeiro)"/>
      <sheetName val="Rateio Despesas (Jurídico)"/>
      <sheetName val="Rateio Depesas (Suprimentos)"/>
      <sheetName val="Beta"/>
      <sheetName val="Teste débito resultado"/>
      <sheetName val="Cálculo Global - Encargos"/>
      <sheetName val="Teste de despesa"/>
      <sheetName val="Garantias"/>
      <sheetName val="PAS Despesa pessoal"/>
      <sheetName val="Rollfoward Procedures 31.12.09"/>
      <sheetName val="Parâmetro 31.12.2009"/>
      <sheetName val="Definição do Intervalo"/>
      <sheetName val="Teste de Serv. Terc. Pessoa Jur"/>
      <sheetName val="Apuração Pis e Cofins 31.12"/>
      <sheetName val="PAS - Fopag - Andrade"/>
      <sheetName val="PAS - Fopag - Guarani"/>
      <sheetName val="PAS - Fopag - São José"/>
      <sheetName val="Parâmetro Andrade"/>
      <sheetName val="Parâmetro Guarani"/>
      <sheetName val="Parâmetro CESJ"/>
      <sheetName val="P2 - Sumário"/>
      <sheetName val="P3 - Teste Debitos Resultado"/>
      <sheetName val="P4 - Tabela itens"/>
      <sheetName val="P5 - NE"/>
      <sheetName val="P6 - PAS Folha Pgto"/>
      <sheetName val="Const"/>
      <sheetName val="Balanço Patrimonial"/>
      <sheetName val="PAS Folha Escritório"/>
      <sheetName val="PAS Folha Fazenda"/>
      <sheetName val="PAS (A) 28.02"/>
      <sheetName val="PAS (G) 28.02"/>
      <sheetName val="PAS (S)28.02"/>
      <sheetName val="Tab.Novo Enfoque e Dados Teste"/>
      <sheetName val="Fopag - Andrade 31.12"/>
      <sheetName val="Fopag - Guarani 31.12"/>
      <sheetName val="Fopag - São José 31.12"/>
      <sheetName val="Tab.Novo Enfoque e Dados 31.12"/>
      <sheetName val="Tab.Novo Enfoque e Dados 31.03"/>
      <sheetName val="Teste Debitos Resultado"/>
      <sheetName val="Tabela itens"/>
      <sheetName val="BP"/>
      <sheetName val="ATIVO"/>
      <sheetName val="Circularização Emprestimos"/>
      <sheetName val="Parâmetro 31.12.2009 Rollforwar"/>
      <sheetName val="Análise de contas"/>
      <sheetName val="PAS de Despesas com Fopag"/>
      <sheetName val="Parâmetro Threshold"/>
      <sheetName val="Cálculo Global-Encargos e Fopag"/>
      <sheetName val="Despesas Pessoal 31-12"/>
      <sheetName val="Mov Desp Atica 31-12"/>
      <sheetName val="Mov trim Atica 31-12"/>
      <sheetName val="Mov Desp Scipione 31-12"/>
      <sheetName val="Mov trim Scipione 31-12"/>
      <sheetName val="Teste Despesa 31-12"/>
      <sheetName val="Cálculo dos Itens 30-09"/>
      <sheetName val="Teste despesas 30-09"/>
      <sheetName val="Despesas Pessoal 30-09"/>
      <sheetName val="Selecao"/>
      <sheetName val="Despesas Pessoal"/>
      <sheetName val="Despesas FIN"/>
      <sheetName val="Selecao FINAL"/>
      <sheetName val="Teste de Despesas Final"/>
      <sheetName val="Despesas INT"/>
      <sheetName val="Teste de Despesas Int"/>
      <sheetName val="Projeção 31.12.2004"/>
      <sheetName val="População para teste"/>
      <sheetName val="Impostos Outros - Aços out04"/>
      <sheetName val="Teste Fopag ARMCO"/>
      <sheetName val="Teste Fopag Aços"/>
      <sheetName val="Segregação PAS X Detalhes"/>
      <sheetName val="Teste de Projeção"/>
      <sheetName val="População Teste de Despesas"/>
      <sheetName val="Seleção e Teste de Despesas"/>
      <sheetName val="Mov. Funcionários-set06"/>
      <sheetName val="População Teste Resultado"/>
      <sheetName val="DAAM - 5440"/>
      <sheetName val="Detalhe - Folha"/>
      <sheetName val="Parâmetro RFWD"/>
      <sheetName val="Parâmetro FOPAG"/>
      <sheetName val="LX_Prov Férias e 13º Salário"/>
      <sheetName val="Definições de Amostras"/>
      <sheetName val="PAS de Folha"/>
      <sheetName val="Teste de advogados"/>
      <sheetName val="Emp. e Repasses"/>
      <sheetName val="Royalties"/>
      <sheetName val="Tabela de Parâmetros"/>
      <sheetName val="Desp_Captação"/>
      <sheetName val="Remun adm."/>
      <sheetName val="Mútuo"/>
      <sheetName val="Detalhe Desp. Financ. e Outras"/>
      <sheetName val="Despesa_com_juros"/>
      <sheetName val="Participação"/>
      <sheetName val="PAS Salários"/>
      <sheetName val="Encargos salários"/>
      <sheetName val="PAS 31.12.2009"/>
      <sheetName val="Composição do saldo de despesas"/>
      <sheetName val="Custo X Despesa"/>
      <sheetName val="Global pro-labore"/>
      <sheetName val="T. Detalhe"/>
      <sheetName val="Global Contratos"/>
      <sheetName val="Teste PAS e Detalhe"/>
      <sheetName val="Folha de Pgto."/>
      <sheetName val="Definição de Amostras"/>
      <sheetName val="Novo Parâmetro"/>
      <sheetName val="Receita"/>
      <sheetName val="Despesa Advogados"/>
      <sheetName val="Definição de Intervalo"/>
      <sheetName val="Cálculo Global - Férias e 13o."/>
      <sheetName val="Despesas ADV"/>
      <sheetName val="Débito no Resultado NG"/>
      <sheetName val="Débito no Resultado UPA"/>
      <sheetName val="Definição Amostras"/>
      <sheetName val="Teste Debito Resultado"/>
      <sheetName val="Cálculo Global de Salário"/>
      <sheetName val="Amostra"/>
      <sheetName val="DAAM"/>
      <sheetName val="Teste FOPAG"/>
      <sheetName val="P1 - Teste Débitos no Resultado"/>
      <sheetName val="Débito no Resultado UCE"/>
      <sheetName val="Base Resultado UCE"/>
      <sheetName val="Rollforward 31.12.08"/>
      <sheetName val="Segregação de Testes"/>
      <sheetName val="Direcionamento teste resultado"/>
      <sheetName val="Debito no resultado"/>
      <sheetName val="INSS Cota patronal"/>
      <sheetName val="Teste Advogado"/>
      <sheetName val="Calculo amostra"/>
      <sheetName val="V. Cambial"/>
      <sheetName val="Parametro FOPAG"/>
      <sheetName val="Razão Adv."/>
      <sheetName val="Seleção Despesas"/>
      <sheetName val="Cálculo da Seleção"/>
      <sheetName val="Critérios de Seleção"/>
      <sheetName val="Historical Data"/>
      <sheetName val="Débito Resultado 31.10.12"/>
      <sheetName val="Critério Seleção"/>
      <sheetName val="PAS da Folha"/>
      <sheetName val="Parâmetro Seleção"/>
      <sheetName val="Procedimento substantivo"/>
      <sheetName val="NE 22"/>
      <sheetName val="Abertura Fopag"/>
      <sheetName val="Cálculo da Amostra"/>
      <sheetName val="Critério de Seleção"/>
      <sheetName val="Seleção para teste"/>
      <sheetName val="Procedimentos"/>
      <sheetName val="Conciliação Log x Estratégia"/>
      <sheetName val="Teste Detalhe - Débitos"/>
      <sheetName val="Teste Detalhe - Créditos"/>
      <sheetName val="PAS - Comissões de Cartões"/>
      <sheetName val="Recalculo Comissão - O&amp;M"/>
      <sheetName val="RFD - Sálarios e Ordenados"/>
      <sheetName val="Procedimento"/>
      <sheetName val="Débito - Resultado"/>
      <sheetName val="Crédito Resultado"/>
      <sheetName val="RFD - Sálarios e Ordenados (2)"/>
      <sheetName val="Rollfoward"/>
      <sheetName val="Lead SAP"/>
      <sheetName val="Teste detalhe BB"/>
      <sheetName val="Teste detalhe VV"/>
      <sheetName val="Desp. Honorários Advc."/>
      <sheetName val="Critério Seleção Bombas"/>
      <sheetName val="Critério Seleção Válvulas"/>
      <sheetName val="Base Débito Resultado - Fábrica"/>
      <sheetName val="Base Débito Resultado - Distrib"/>
      <sheetName val="Teste Fábrica"/>
      <sheetName val="Teste Distribuidora"/>
      <sheetName val="Critério de Seleção Débitos"/>
      <sheetName val="Critério de Seleção Grupo"/>
      <sheetName val="PAS de Folha 31.12.2013"/>
      <sheetName val="PAS de Folha 30.09.13"/>
      <sheetName val="Ajustes Propostos"/>
      <sheetName val="Subst. Proced."/>
      <sheetName val="Parametro Rollfoward "/>
      <sheetName val="Parametro "/>
      <sheetName val="Base Teste Resultados 31.08"/>
      <sheetName val="Para seleção"/>
      <sheetName val="PAS - Rollfoward"/>
      <sheetName val="Base débitos"/>
      <sheetName val="Contas débito"/>
      <sheetName val="Teste Deb Result"/>
      <sheetName val="Base sel desp"/>
      <sheetName val="Despesas advogados"/>
      <sheetName val="Conciliação Custos - Guarani"/>
      <sheetName val="Teste Débito Resultado Hotel"/>
      <sheetName val="Teste Débito Resultado Conces."/>
      <sheetName val="Teste Débito Resultado Arcel"/>
      <sheetName val="Plaza Check LX"/>
      <sheetName val="RPPE Check LX"/>
      <sheetName val="R&amp;T Check LX"/>
      <sheetName val="Parâmetro (Bombas)"/>
      <sheetName val="Parâmetro (Válvulas)"/>
      <sheetName val="Teste de Advogado Omisso"/>
      <sheetName val="LX"/>
      <sheetName val="1. Debito no Resultado"/>
      <sheetName val="Tabela seleção"/>
      <sheetName val="2. PAS de Salários"/>
      <sheetName val="Contas - Teste"/>
      <sheetName val="Advogado 31-12-12"/>
      <sheetName val="Teste de compra"/>
      <sheetName val="Razao"/>
      <sheetName val="Jurídico"/>
      <sheetName val="Advogado omisso"/>
    </sheetNames>
    <sheetDataSet>
      <sheetData sheetId="0">
        <row r="2">
          <cell r="F2" t="str">
            <v>31/12/2013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F1" t="str">
            <v>31/12/2013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 refreshError="1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 refreshError="1"/>
      <sheetData sheetId="176" refreshError="1"/>
      <sheetData sheetId="177"/>
      <sheetData sheetId="178"/>
      <sheetData sheetId="179"/>
      <sheetData sheetId="180"/>
      <sheetData sheetId="181" refreshError="1"/>
      <sheetData sheetId="182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/>
      <sheetData sheetId="208" refreshError="1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/>
      <sheetData sheetId="224"/>
      <sheetData sheetId="225" refreshError="1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 refreshError="1"/>
      <sheetData sheetId="248" refreshError="1"/>
      <sheetData sheetId="249" refreshError="1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 refreshError="1"/>
      <sheetData sheetId="335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 refreshError="1"/>
      <sheetData sheetId="388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BC20-051A-4D82-97CF-847EC9A5BE2B}">
  <dimension ref="A2:N114"/>
  <sheetViews>
    <sheetView tabSelected="1" zoomScale="115" zoomScaleNormal="115" workbookViewId="0"/>
  </sheetViews>
  <sheetFormatPr defaultRowHeight="15" x14ac:dyDescent="0.25"/>
  <cols>
    <col min="1" max="1" width="9.7109375" style="343" customWidth="1"/>
    <col min="2" max="2" width="12.85546875" style="343" customWidth="1"/>
    <col min="3" max="3" width="13.28515625" style="345" customWidth="1"/>
    <col min="4" max="4" width="110.42578125" style="343" customWidth="1"/>
    <col min="5" max="5" width="8" style="343" customWidth="1"/>
    <col min="6" max="6" width="17.28515625" style="346" customWidth="1"/>
    <col min="7" max="7" width="10.5703125" style="343" bestFit="1" customWidth="1"/>
    <col min="8" max="8" width="18.28515625" style="346" customWidth="1"/>
    <col min="9" max="9" width="9.140625" style="264"/>
    <col min="10" max="10" width="12.5703125" style="265" customWidth="1"/>
    <col min="11" max="13" width="9.140625" style="264"/>
    <col min="14" max="14" width="13" style="264" customWidth="1"/>
    <col min="15" max="16384" width="9.140625" style="264"/>
  </cols>
  <sheetData>
    <row r="2" spans="1:14" x14ac:dyDescent="0.25">
      <c r="A2" s="257"/>
      <c r="B2" s="258"/>
      <c r="C2" s="258"/>
      <c r="D2" s="259" t="s">
        <v>0</v>
      </c>
      <c r="E2" s="260" t="s">
        <v>1</v>
      </c>
      <c r="F2" s="261"/>
      <c r="G2" s="262"/>
      <c r="H2" s="263" t="s">
        <v>2</v>
      </c>
    </row>
    <row r="3" spans="1:14" x14ac:dyDescent="0.25">
      <c r="A3" s="266"/>
      <c r="B3" s="267"/>
      <c r="C3" s="267"/>
      <c r="D3" s="268" t="s">
        <v>32</v>
      </c>
      <c r="E3" s="347" t="s">
        <v>33</v>
      </c>
      <c r="F3" s="348"/>
      <c r="G3" s="348"/>
      <c r="H3" s="269" t="s">
        <v>509</v>
      </c>
    </row>
    <row r="4" spans="1:14" x14ac:dyDescent="0.25">
      <c r="A4" s="266"/>
      <c r="B4" s="267"/>
      <c r="C4" s="267"/>
      <c r="D4" s="259" t="s">
        <v>3</v>
      </c>
      <c r="E4" s="259" t="s">
        <v>4</v>
      </c>
      <c r="F4" s="270"/>
      <c r="G4" s="271"/>
      <c r="H4" s="272" t="s">
        <v>5</v>
      </c>
    </row>
    <row r="5" spans="1:14" ht="21" customHeight="1" x14ac:dyDescent="0.25">
      <c r="A5" s="266"/>
      <c r="B5" s="267"/>
      <c r="C5" s="267"/>
      <c r="D5" s="349" t="s">
        <v>35</v>
      </c>
      <c r="E5" s="351" t="s">
        <v>34</v>
      </c>
      <c r="F5" s="352"/>
      <c r="G5" s="353"/>
      <c r="H5" s="273"/>
    </row>
    <row r="6" spans="1:14" x14ac:dyDescent="0.25">
      <c r="A6" s="274"/>
      <c r="B6" s="275"/>
      <c r="C6" s="276"/>
      <c r="D6" s="350"/>
      <c r="E6" s="354" t="s">
        <v>6</v>
      </c>
      <c r="F6" s="355"/>
      <c r="G6" s="277">
        <v>45505</v>
      </c>
      <c r="H6" s="278"/>
    </row>
    <row r="7" spans="1:14" x14ac:dyDescent="0.25">
      <c r="A7" s="279"/>
      <c r="B7" s="280"/>
      <c r="C7" s="280"/>
      <c r="D7" s="280"/>
      <c r="E7" s="280"/>
      <c r="F7" s="281"/>
      <c r="G7" s="282"/>
      <c r="H7" s="283"/>
    </row>
    <row r="8" spans="1:14" x14ac:dyDescent="0.25">
      <c r="A8" s="284" t="s">
        <v>7</v>
      </c>
      <c r="B8" s="284" t="s">
        <v>8</v>
      </c>
      <c r="C8" s="284" t="s">
        <v>9</v>
      </c>
      <c r="D8" s="284" t="s">
        <v>10</v>
      </c>
      <c r="E8" s="284" t="s">
        <v>11</v>
      </c>
      <c r="F8" s="285" t="s">
        <v>12</v>
      </c>
      <c r="G8" s="284" t="s">
        <v>13</v>
      </c>
      <c r="H8" s="285" t="s">
        <v>14</v>
      </c>
    </row>
    <row r="9" spans="1:14" x14ac:dyDescent="0.25">
      <c r="A9" s="286">
        <v>1</v>
      </c>
      <c r="B9" s="286"/>
      <c r="C9" s="286"/>
      <c r="D9" s="287" t="s">
        <v>357</v>
      </c>
      <c r="E9" s="288"/>
      <c r="F9" s="289"/>
      <c r="G9" s="288"/>
      <c r="H9" s="290">
        <f>H10</f>
        <v>81127.693151437503</v>
      </c>
      <c r="J9" s="264"/>
    </row>
    <row r="10" spans="1:14" x14ac:dyDescent="0.25">
      <c r="A10" s="291" t="s">
        <v>15</v>
      </c>
      <c r="B10" s="291"/>
      <c r="C10" s="291"/>
      <c r="D10" s="292" t="s">
        <v>507</v>
      </c>
      <c r="E10" s="291"/>
      <c r="F10" s="293"/>
      <c r="G10" s="294"/>
      <c r="H10" s="293">
        <f>SUM(H11:H18)</f>
        <v>81127.693151437503</v>
      </c>
      <c r="J10" s="264"/>
    </row>
    <row r="11" spans="1:14" ht="30" x14ac:dyDescent="0.25">
      <c r="A11" s="295" t="s">
        <v>16</v>
      </c>
      <c r="B11" s="296" t="s">
        <v>27</v>
      </c>
      <c r="C11" s="295">
        <v>5212560</v>
      </c>
      <c r="D11" s="297" t="s">
        <v>361</v>
      </c>
      <c r="E11" s="295" t="s">
        <v>360</v>
      </c>
      <c r="F11" s="298">
        <v>5.29</v>
      </c>
      <c r="G11" s="299">
        <v>120</v>
      </c>
      <c r="H11" s="300">
        <f>F11*G11</f>
        <v>634.79999999999995</v>
      </c>
      <c r="J11" s="264"/>
      <c r="M11" s="265"/>
      <c r="N11" s="301"/>
    </row>
    <row r="12" spans="1:14" x14ac:dyDescent="0.25">
      <c r="A12" s="295" t="s">
        <v>483</v>
      </c>
      <c r="B12" s="302" t="s">
        <v>492</v>
      </c>
      <c r="C12" s="303">
        <v>1005001</v>
      </c>
      <c r="D12" s="304" t="s">
        <v>497</v>
      </c>
      <c r="E12" s="305" t="s">
        <v>482</v>
      </c>
      <c r="F12" s="306">
        <v>476.229219</v>
      </c>
      <c r="G12" s="307">
        <f>3*1.5*2</f>
        <v>9</v>
      </c>
      <c r="H12" s="308">
        <f>F12*G12</f>
        <v>4286.0629710000003</v>
      </c>
      <c r="J12" s="264"/>
      <c r="M12" s="265"/>
      <c r="N12" s="301"/>
    </row>
    <row r="13" spans="1:14" x14ac:dyDescent="0.25">
      <c r="A13" s="295" t="s">
        <v>501</v>
      </c>
      <c r="B13" s="302" t="s">
        <v>492</v>
      </c>
      <c r="C13" s="303">
        <v>1001003</v>
      </c>
      <c r="D13" s="304" t="s">
        <v>491</v>
      </c>
      <c r="E13" s="305" t="s">
        <v>55</v>
      </c>
      <c r="F13" s="306">
        <v>838.56499800000006</v>
      </c>
      <c r="G13" s="307">
        <v>12</v>
      </c>
      <c r="H13" s="308">
        <f t="shared" ref="H13:H17" si="0">F13*G13</f>
        <v>10062.779976000002</v>
      </c>
      <c r="J13" s="264"/>
      <c r="M13" s="265"/>
      <c r="N13" s="301"/>
    </row>
    <row r="14" spans="1:14" x14ac:dyDescent="0.25">
      <c r="A14" s="295" t="s">
        <v>502</v>
      </c>
      <c r="B14" s="302" t="s">
        <v>492</v>
      </c>
      <c r="C14" s="303">
        <v>1001004</v>
      </c>
      <c r="D14" s="304" t="s">
        <v>493</v>
      </c>
      <c r="E14" s="305" t="s">
        <v>55</v>
      </c>
      <c r="F14" s="306">
        <v>562.68023100000005</v>
      </c>
      <c r="G14" s="307">
        <v>9</v>
      </c>
      <c r="H14" s="308">
        <f t="shared" si="0"/>
        <v>5064.1220790000007</v>
      </c>
      <c r="J14" s="264"/>
      <c r="M14" s="265"/>
      <c r="N14" s="301"/>
    </row>
    <row r="15" spans="1:14" x14ac:dyDescent="0.25">
      <c r="A15" s="295" t="s">
        <v>503</v>
      </c>
      <c r="B15" s="302" t="s">
        <v>492</v>
      </c>
      <c r="C15" s="303">
        <v>1001008</v>
      </c>
      <c r="D15" s="304" t="s">
        <v>494</v>
      </c>
      <c r="E15" s="305" t="s">
        <v>495</v>
      </c>
      <c r="F15" s="306">
        <v>673.23541499999999</v>
      </c>
      <c r="G15" s="307">
        <v>4</v>
      </c>
      <c r="H15" s="308">
        <f t="shared" si="0"/>
        <v>2692.94166</v>
      </c>
      <c r="J15" s="264"/>
      <c r="M15" s="265"/>
      <c r="N15" s="301"/>
    </row>
    <row r="16" spans="1:14" x14ac:dyDescent="0.25">
      <c r="A16" s="295" t="s">
        <v>504</v>
      </c>
      <c r="B16" s="302" t="s">
        <v>492</v>
      </c>
      <c r="C16" s="303">
        <v>1004003</v>
      </c>
      <c r="D16" s="304" t="s">
        <v>496</v>
      </c>
      <c r="E16" s="305" t="s">
        <v>37</v>
      </c>
      <c r="F16" s="306">
        <v>149.71832699999999</v>
      </c>
      <c r="G16" s="307">
        <v>40</v>
      </c>
      <c r="H16" s="308">
        <f t="shared" si="0"/>
        <v>5988.73308</v>
      </c>
      <c r="J16" s="264"/>
      <c r="M16" s="265"/>
      <c r="N16" s="301"/>
    </row>
    <row r="17" spans="1:14" x14ac:dyDescent="0.25">
      <c r="A17" s="295" t="s">
        <v>505</v>
      </c>
      <c r="B17" s="302" t="s">
        <v>79</v>
      </c>
      <c r="C17" s="303" t="s">
        <v>499</v>
      </c>
      <c r="D17" s="304" t="s">
        <v>498</v>
      </c>
      <c r="E17" s="305" t="s">
        <v>500</v>
      </c>
      <c r="F17" s="306">
        <v>15.213610800000001</v>
      </c>
      <c r="G17" s="307">
        <f>40*4*4</f>
        <v>640</v>
      </c>
      <c r="H17" s="308">
        <f t="shared" si="0"/>
        <v>9736.7109120000005</v>
      </c>
      <c r="J17" s="264"/>
      <c r="M17" s="265"/>
      <c r="N17" s="301"/>
    </row>
    <row r="18" spans="1:14" x14ac:dyDescent="0.25">
      <c r="A18" s="295" t="s">
        <v>506</v>
      </c>
      <c r="B18" s="302" t="s">
        <v>91</v>
      </c>
      <c r="C18" s="303">
        <v>713200</v>
      </c>
      <c r="D18" s="304" t="s">
        <v>481</v>
      </c>
      <c r="E18" s="305" t="s">
        <v>482</v>
      </c>
      <c r="F18" s="306">
        <v>150.847443</v>
      </c>
      <c r="G18" s="307">
        <f>31.25*(9.05)</f>
        <v>282.8125</v>
      </c>
      <c r="H18" s="308">
        <f>F18*G18</f>
        <v>42661.542473437497</v>
      </c>
      <c r="J18" s="264"/>
      <c r="M18" s="265"/>
      <c r="N18" s="301"/>
    </row>
    <row r="19" spans="1:14" x14ac:dyDescent="0.25">
      <c r="A19" s="286">
        <v>2</v>
      </c>
      <c r="B19" s="286"/>
      <c r="C19" s="286"/>
      <c r="D19" s="309" t="s">
        <v>25</v>
      </c>
      <c r="E19" s="288"/>
      <c r="F19" s="289"/>
      <c r="G19" s="288"/>
      <c r="H19" s="290">
        <f>H20+H32+H37+H49+H54+H61+H65+H67+H69</f>
        <v>139898.3382196553</v>
      </c>
      <c r="J19" s="264"/>
      <c r="M19" s="265"/>
      <c r="N19" s="301"/>
    </row>
    <row r="20" spans="1:14" x14ac:dyDescent="0.25">
      <c r="A20" s="291" t="s">
        <v>18</v>
      </c>
      <c r="B20" s="291"/>
      <c r="C20" s="291"/>
      <c r="D20" s="292" t="s">
        <v>26</v>
      </c>
      <c r="E20" s="291"/>
      <c r="F20" s="293"/>
      <c r="G20" s="294"/>
      <c r="H20" s="293">
        <f>SUM(H21:H31)</f>
        <v>17147.461940507295</v>
      </c>
      <c r="J20" s="264"/>
      <c r="M20" s="265"/>
      <c r="N20" s="301"/>
    </row>
    <row r="21" spans="1:14" x14ac:dyDescent="0.25">
      <c r="A21" s="310" t="s">
        <v>19</v>
      </c>
      <c r="B21" s="311" t="s">
        <v>27</v>
      </c>
      <c r="C21" s="310" t="s">
        <v>28</v>
      </c>
      <c r="D21" s="312" t="s">
        <v>47</v>
      </c>
      <c r="E21" s="310" t="s">
        <v>37</v>
      </c>
      <c r="F21" s="313">
        <v>8.18</v>
      </c>
      <c r="G21" s="314">
        <v>276.12</v>
      </c>
      <c r="H21" s="315">
        <f>F21*G21</f>
        <v>2258.6615999999999</v>
      </c>
      <c r="J21" s="264"/>
      <c r="M21" s="265"/>
      <c r="N21" s="301"/>
    </row>
    <row r="22" spans="1:14" x14ac:dyDescent="0.25">
      <c r="A22" s="310" t="s">
        <v>20</v>
      </c>
      <c r="B22" s="316" t="s">
        <v>79</v>
      </c>
      <c r="C22" s="305">
        <v>3806402</v>
      </c>
      <c r="D22" s="317" t="s">
        <v>78</v>
      </c>
      <c r="E22" s="305" t="s">
        <v>55</v>
      </c>
      <c r="F22" s="318">
        <v>3.1909800000000001</v>
      </c>
      <c r="G22" s="319">
        <v>38.858499999999999</v>
      </c>
      <c r="H22" s="320">
        <f>F22*G22</f>
        <v>123.99669633000001</v>
      </c>
      <c r="M22" s="265"/>
      <c r="N22" s="301"/>
    </row>
    <row r="23" spans="1:14" x14ac:dyDescent="0.25">
      <c r="A23" s="310" t="s">
        <v>21</v>
      </c>
      <c r="B23" s="316" t="s">
        <v>54</v>
      </c>
      <c r="C23" s="305" t="s">
        <v>90</v>
      </c>
      <c r="D23" s="317" t="s">
        <v>89</v>
      </c>
      <c r="E23" s="305" t="s">
        <v>37</v>
      </c>
      <c r="F23" s="318">
        <v>12.800739</v>
      </c>
      <c r="G23" s="319">
        <v>155.434</v>
      </c>
      <c r="H23" s="320">
        <f t="shared" ref="H23:H31" si="1">F23*G23</f>
        <v>1989.6700657260001</v>
      </c>
      <c r="M23" s="265"/>
      <c r="N23" s="301"/>
    </row>
    <row r="24" spans="1:14" x14ac:dyDescent="0.25">
      <c r="A24" s="310" t="s">
        <v>22</v>
      </c>
      <c r="B24" s="316" t="s">
        <v>29</v>
      </c>
      <c r="C24" s="305">
        <v>10004000</v>
      </c>
      <c r="D24" s="317" t="s">
        <v>49</v>
      </c>
      <c r="E24" s="305" t="s">
        <v>55</v>
      </c>
      <c r="F24" s="318">
        <v>100.14767999999999</v>
      </c>
      <c r="G24" s="319">
        <v>38.858499999999999</v>
      </c>
      <c r="H24" s="320">
        <f t="shared" si="1"/>
        <v>3891.5886232799999</v>
      </c>
      <c r="M24" s="265"/>
      <c r="N24" s="301"/>
    </row>
    <row r="25" spans="1:14" x14ac:dyDescent="0.25">
      <c r="A25" s="310" t="s">
        <v>23</v>
      </c>
      <c r="B25" s="316" t="s">
        <v>79</v>
      </c>
      <c r="C25" s="305">
        <v>1600408</v>
      </c>
      <c r="D25" s="317" t="s">
        <v>43</v>
      </c>
      <c r="E25" s="305" t="s">
        <v>55</v>
      </c>
      <c r="F25" s="318">
        <v>28.411995000000001</v>
      </c>
      <c r="G25" s="319">
        <v>38.858499999999999</v>
      </c>
      <c r="H25" s="320">
        <f t="shared" si="1"/>
        <v>1104.0475077075</v>
      </c>
      <c r="M25" s="265"/>
      <c r="N25" s="301"/>
    </row>
    <row r="26" spans="1:14" x14ac:dyDescent="0.25">
      <c r="A26" s="310" t="s">
        <v>122</v>
      </c>
      <c r="B26" s="316" t="s">
        <v>54</v>
      </c>
      <c r="C26" s="305" t="s">
        <v>81</v>
      </c>
      <c r="D26" s="317" t="s">
        <v>82</v>
      </c>
      <c r="E26" s="305" t="s">
        <v>55</v>
      </c>
      <c r="F26" s="318">
        <v>19.072241999999999</v>
      </c>
      <c r="G26" s="319">
        <v>38.858499999999999</v>
      </c>
      <c r="H26" s="320">
        <f t="shared" si="1"/>
        <v>741.1187157569999</v>
      </c>
      <c r="M26" s="265"/>
      <c r="N26" s="301"/>
    </row>
    <row r="27" spans="1:14" x14ac:dyDescent="0.25">
      <c r="A27" s="310" t="s">
        <v>123</v>
      </c>
      <c r="B27" s="316" t="s">
        <v>27</v>
      </c>
      <c r="C27" s="305" t="s">
        <v>30</v>
      </c>
      <c r="D27" s="317" t="s">
        <v>50</v>
      </c>
      <c r="E27" s="305" t="s">
        <v>55</v>
      </c>
      <c r="F27" s="318">
        <v>24.48</v>
      </c>
      <c r="G27" s="319">
        <v>38.858499999999999</v>
      </c>
      <c r="H27" s="320">
        <f t="shared" si="1"/>
        <v>951.25608</v>
      </c>
      <c r="M27" s="265"/>
      <c r="N27" s="301"/>
    </row>
    <row r="28" spans="1:14" x14ac:dyDescent="0.25">
      <c r="A28" s="310" t="s">
        <v>124</v>
      </c>
      <c r="B28" s="316" t="s">
        <v>79</v>
      </c>
      <c r="C28" s="305">
        <v>1109680</v>
      </c>
      <c r="D28" s="317" t="s">
        <v>83</v>
      </c>
      <c r="E28" s="305" t="s">
        <v>84</v>
      </c>
      <c r="F28" s="318">
        <v>4976.3701289999999</v>
      </c>
      <c r="G28" s="319">
        <v>1.1657549999999999</v>
      </c>
      <c r="H28" s="320">
        <f t="shared" si="1"/>
        <v>5801.228359732394</v>
      </c>
      <c r="M28" s="265"/>
      <c r="N28" s="301"/>
    </row>
    <row r="29" spans="1:14" x14ac:dyDescent="0.25">
      <c r="A29" s="310" t="s">
        <v>125</v>
      </c>
      <c r="B29" s="316" t="s">
        <v>29</v>
      </c>
      <c r="C29" s="305">
        <v>10015000</v>
      </c>
      <c r="D29" s="317" t="s">
        <v>51</v>
      </c>
      <c r="E29" s="305" t="s">
        <v>55</v>
      </c>
      <c r="F29" s="318">
        <v>2.6877870000000001</v>
      </c>
      <c r="G29" s="319">
        <v>39.51</v>
      </c>
      <c r="H29" s="320">
        <f t="shared" si="1"/>
        <v>106.19446437000001</v>
      </c>
      <c r="M29" s="265"/>
      <c r="N29" s="301"/>
    </row>
    <row r="30" spans="1:14" x14ac:dyDescent="0.25">
      <c r="A30" s="310" t="s">
        <v>126</v>
      </c>
      <c r="B30" s="316" t="s">
        <v>79</v>
      </c>
      <c r="C30" s="305">
        <v>5915433</v>
      </c>
      <c r="D30" s="317" t="s">
        <v>86</v>
      </c>
      <c r="E30" s="305" t="s">
        <v>38</v>
      </c>
      <c r="F30" s="318">
        <v>45.545103000000005</v>
      </c>
      <c r="G30" s="319">
        <v>2.9143874999999997</v>
      </c>
      <c r="H30" s="320">
        <f t="shared" si="1"/>
        <v>132.73607886941249</v>
      </c>
      <c r="M30" s="265"/>
      <c r="N30" s="301"/>
    </row>
    <row r="31" spans="1:14" x14ac:dyDescent="0.25">
      <c r="A31" s="310" t="s">
        <v>127</v>
      </c>
      <c r="B31" s="316" t="s">
        <v>79</v>
      </c>
      <c r="C31" s="305">
        <v>5914329</v>
      </c>
      <c r="D31" s="317" t="s">
        <v>87</v>
      </c>
      <c r="E31" s="305" t="s">
        <v>36</v>
      </c>
      <c r="F31" s="318">
        <v>1.239573</v>
      </c>
      <c r="G31" s="319">
        <v>37.887037499999998</v>
      </c>
      <c r="H31" s="320">
        <f t="shared" si="1"/>
        <v>46.963748734987497</v>
      </c>
      <c r="M31" s="265"/>
      <c r="N31" s="301"/>
    </row>
    <row r="32" spans="1:14" x14ac:dyDescent="0.25">
      <c r="A32" s="291" t="s">
        <v>365</v>
      </c>
      <c r="B32" s="291"/>
      <c r="C32" s="291"/>
      <c r="D32" s="292" t="s">
        <v>53</v>
      </c>
      <c r="E32" s="291"/>
      <c r="F32" s="291"/>
      <c r="G32" s="294"/>
      <c r="H32" s="293">
        <f>SUM(H33:H36)</f>
        <v>5108.2163370699991</v>
      </c>
      <c r="J32" s="264"/>
      <c r="M32" s="265"/>
      <c r="N32" s="301"/>
    </row>
    <row r="33" spans="1:14" x14ac:dyDescent="0.25">
      <c r="A33" s="310" t="s">
        <v>366</v>
      </c>
      <c r="B33" s="311" t="s">
        <v>79</v>
      </c>
      <c r="C33" s="310">
        <v>4915639</v>
      </c>
      <c r="D33" s="312" t="s">
        <v>48</v>
      </c>
      <c r="E33" s="310" t="s">
        <v>55</v>
      </c>
      <c r="F33" s="318">
        <v>6.6396930000000003</v>
      </c>
      <c r="G33" s="321">
        <v>6.34</v>
      </c>
      <c r="H33" s="315">
        <f>F33*G33</f>
        <v>42.09565362</v>
      </c>
      <c r="M33" s="265"/>
      <c r="N33" s="301"/>
    </row>
    <row r="34" spans="1:14" x14ac:dyDescent="0.25">
      <c r="A34" s="310" t="s">
        <v>367</v>
      </c>
      <c r="B34" s="316" t="s">
        <v>27</v>
      </c>
      <c r="C34" s="322" t="s">
        <v>31</v>
      </c>
      <c r="D34" s="317" t="s">
        <v>52</v>
      </c>
      <c r="E34" s="305" t="s">
        <v>55</v>
      </c>
      <c r="F34" s="318">
        <v>11.35</v>
      </c>
      <c r="G34" s="323">
        <v>6.34</v>
      </c>
      <c r="H34" s="320">
        <f>F34*G34</f>
        <v>71.959000000000003</v>
      </c>
      <c r="J34" s="264"/>
      <c r="M34" s="265"/>
      <c r="N34" s="301"/>
    </row>
    <row r="35" spans="1:14" x14ac:dyDescent="0.25">
      <c r="A35" s="310" t="s">
        <v>368</v>
      </c>
      <c r="B35" s="316" t="s">
        <v>79</v>
      </c>
      <c r="C35" s="305">
        <v>4915651</v>
      </c>
      <c r="D35" s="317" t="s">
        <v>92</v>
      </c>
      <c r="E35" s="305" t="s">
        <v>40</v>
      </c>
      <c r="F35" s="318">
        <v>12.015267</v>
      </c>
      <c r="G35" s="323">
        <v>127</v>
      </c>
      <c r="H35" s="320">
        <f t="shared" ref="H35:H36" si="2">F35*G35</f>
        <v>1525.938909</v>
      </c>
      <c r="M35" s="265"/>
      <c r="N35" s="301"/>
    </row>
    <row r="36" spans="1:14" ht="30" x14ac:dyDescent="0.25">
      <c r="A36" s="310" t="s">
        <v>369</v>
      </c>
      <c r="B36" s="316" t="s">
        <v>79</v>
      </c>
      <c r="C36" s="305">
        <v>4915650</v>
      </c>
      <c r="D36" s="317" t="s">
        <v>93</v>
      </c>
      <c r="E36" s="305" t="s">
        <v>42</v>
      </c>
      <c r="F36" s="318">
        <v>364.69219499999997</v>
      </c>
      <c r="G36" s="323">
        <v>9.509999999999998</v>
      </c>
      <c r="H36" s="320">
        <f t="shared" si="2"/>
        <v>3468.2227744499992</v>
      </c>
      <c r="M36" s="265"/>
      <c r="N36" s="301"/>
    </row>
    <row r="37" spans="1:14" x14ac:dyDescent="0.25">
      <c r="A37" s="291" t="s">
        <v>370</v>
      </c>
      <c r="B37" s="291"/>
      <c r="C37" s="291"/>
      <c r="D37" s="292" t="s">
        <v>56</v>
      </c>
      <c r="E37" s="291"/>
      <c r="F37" s="291"/>
      <c r="G37" s="294"/>
      <c r="H37" s="293">
        <f>SUM(H38:H48)</f>
        <v>31457.778175942003</v>
      </c>
      <c r="J37" s="264"/>
      <c r="M37" s="265"/>
      <c r="N37" s="301"/>
    </row>
    <row r="38" spans="1:14" x14ac:dyDescent="0.25">
      <c r="A38" s="310" t="s">
        <v>371</v>
      </c>
      <c r="B38" s="311" t="s">
        <v>27</v>
      </c>
      <c r="C38" s="310" t="s">
        <v>28</v>
      </c>
      <c r="D38" s="312" t="s">
        <v>47</v>
      </c>
      <c r="E38" s="310" t="s">
        <v>37</v>
      </c>
      <c r="F38" s="313">
        <v>8.18</v>
      </c>
      <c r="G38" s="321">
        <v>91.72</v>
      </c>
      <c r="H38" s="315">
        <f>F38*G38</f>
        <v>750.26959999999997</v>
      </c>
      <c r="J38" s="264"/>
      <c r="M38" s="265"/>
      <c r="N38" s="301"/>
    </row>
    <row r="39" spans="1:14" x14ac:dyDescent="0.25">
      <c r="A39" s="310" t="s">
        <v>372</v>
      </c>
      <c r="B39" s="316" t="s">
        <v>79</v>
      </c>
      <c r="C39" s="305">
        <v>1600436</v>
      </c>
      <c r="D39" s="317" t="s">
        <v>94</v>
      </c>
      <c r="E39" s="305" t="s">
        <v>84</v>
      </c>
      <c r="F39" s="318">
        <v>596.799171</v>
      </c>
      <c r="G39" s="323">
        <v>1.1348999999999998</v>
      </c>
      <c r="H39" s="320">
        <f>F39*G39</f>
        <v>677.30737916789985</v>
      </c>
      <c r="M39" s="265"/>
      <c r="N39" s="301"/>
    </row>
    <row r="40" spans="1:14" x14ac:dyDescent="0.25">
      <c r="A40" s="310" t="s">
        <v>373</v>
      </c>
      <c r="B40" s="316" t="s">
        <v>91</v>
      </c>
      <c r="C40" s="305">
        <v>706160</v>
      </c>
      <c r="D40" s="317" t="s">
        <v>95</v>
      </c>
      <c r="E40" s="305" t="s">
        <v>37</v>
      </c>
      <c r="F40" s="318">
        <v>305.82</v>
      </c>
      <c r="G40" s="323">
        <v>12.299999999999999</v>
      </c>
      <c r="H40" s="320">
        <f t="shared" ref="H40:H48" si="3">F40*G40</f>
        <v>3761.5859999999998</v>
      </c>
      <c r="J40" s="264"/>
      <c r="M40" s="265"/>
      <c r="N40" s="301"/>
    </row>
    <row r="41" spans="1:14" x14ac:dyDescent="0.25">
      <c r="A41" s="310" t="s">
        <v>374</v>
      </c>
      <c r="B41" s="316" t="s">
        <v>91</v>
      </c>
      <c r="C41" s="305">
        <v>706120</v>
      </c>
      <c r="D41" s="317" t="s">
        <v>104</v>
      </c>
      <c r="E41" s="305" t="s">
        <v>37</v>
      </c>
      <c r="F41" s="318">
        <v>218.45</v>
      </c>
      <c r="G41" s="323">
        <v>68</v>
      </c>
      <c r="H41" s="320">
        <f t="shared" si="3"/>
        <v>14854.599999999999</v>
      </c>
      <c r="J41" s="264"/>
      <c r="M41" s="265"/>
      <c r="N41" s="301"/>
    </row>
    <row r="42" spans="1:14" x14ac:dyDescent="0.25">
      <c r="A42" s="310" t="s">
        <v>375</v>
      </c>
      <c r="B42" s="316" t="s">
        <v>54</v>
      </c>
      <c r="C42" s="305" t="s">
        <v>57</v>
      </c>
      <c r="D42" s="317" t="s">
        <v>96</v>
      </c>
      <c r="E42" s="305" t="s">
        <v>42</v>
      </c>
      <c r="F42" s="318">
        <v>151.80473700000002</v>
      </c>
      <c r="G42" s="323">
        <v>21.08</v>
      </c>
      <c r="H42" s="320">
        <f t="shared" si="3"/>
        <v>3200.0438559600002</v>
      </c>
      <c r="J42" s="264"/>
      <c r="M42" s="265"/>
      <c r="N42" s="301"/>
    </row>
    <row r="43" spans="1:14" x14ac:dyDescent="0.25">
      <c r="A43" s="310" t="s">
        <v>376</v>
      </c>
      <c r="B43" s="316" t="s">
        <v>79</v>
      </c>
      <c r="C43" s="305">
        <v>407819</v>
      </c>
      <c r="D43" s="317" t="s">
        <v>41</v>
      </c>
      <c r="E43" s="305" t="s">
        <v>42</v>
      </c>
      <c r="F43" s="318">
        <v>15.034425000000001</v>
      </c>
      <c r="G43" s="323">
        <v>95.9</v>
      </c>
      <c r="H43" s="320">
        <f t="shared" si="3"/>
        <v>1441.8013575000002</v>
      </c>
      <c r="M43" s="265"/>
      <c r="N43" s="301"/>
    </row>
    <row r="44" spans="1:14" x14ac:dyDescent="0.25">
      <c r="A44" s="310" t="s">
        <v>377</v>
      </c>
      <c r="B44" s="316" t="s">
        <v>27</v>
      </c>
      <c r="C44" s="305" t="s">
        <v>31</v>
      </c>
      <c r="D44" s="317" t="s">
        <v>52</v>
      </c>
      <c r="E44" s="305" t="s">
        <v>55</v>
      </c>
      <c r="F44" s="318">
        <v>11.35</v>
      </c>
      <c r="G44" s="323">
        <v>26.5</v>
      </c>
      <c r="H44" s="320">
        <f t="shared" si="3"/>
        <v>300.77499999999998</v>
      </c>
      <c r="J44" s="264"/>
      <c r="M44" s="265"/>
      <c r="N44" s="301"/>
    </row>
    <row r="45" spans="1:14" x14ac:dyDescent="0.25">
      <c r="A45" s="310" t="s">
        <v>378</v>
      </c>
      <c r="B45" s="316" t="s">
        <v>27</v>
      </c>
      <c r="C45" s="305" t="s">
        <v>30</v>
      </c>
      <c r="D45" s="317" t="s">
        <v>50</v>
      </c>
      <c r="E45" s="305" t="s">
        <v>55</v>
      </c>
      <c r="F45" s="318">
        <v>24.48</v>
      </c>
      <c r="G45" s="323">
        <v>26.501999999999995</v>
      </c>
      <c r="H45" s="320">
        <f t="shared" si="3"/>
        <v>648.76895999999988</v>
      </c>
      <c r="J45" s="264"/>
      <c r="M45" s="265"/>
      <c r="N45" s="301"/>
    </row>
    <row r="46" spans="1:14" x14ac:dyDescent="0.25">
      <c r="A46" s="310" t="s">
        <v>379</v>
      </c>
      <c r="B46" s="316" t="s">
        <v>79</v>
      </c>
      <c r="C46" s="305">
        <v>1109680</v>
      </c>
      <c r="D46" s="317" t="s">
        <v>83</v>
      </c>
      <c r="E46" s="305" t="s">
        <v>84</v>
      </c>
      <c r="F46" s="318">
        <v>4976.3701289999999</v>
      </c>
      <c r="G46" s="323">
        <v>1.1348999999999998</v>
      </c>
      <c r="H46" s="320">
        <f t="shared" si="3"/>
        <v>5647.6824594020991</v>
      </c>
      <c r="M46" s="265"/>
      <c r="N46" s="301"/>
    </row>
    <row r="47" spans="1:14" x14ac:dyDescent="0.25">
      <c r="A47" s="310" t="s">
        <v>380</v>
      </c>
      <c r="B47" s="316" t="s">
        <v>79</v>
      </c>
      <c r="C47" s="305">
        <v>5915433</v>
      </c>
      <c r="D47" s="317" t="s">
        <v>86</v>
      </c>
      <c r="E47" s="305" t="s">
        <v>38</v>
      </c>
      <c r="F47" s="318">
        <v>45.545103000000005</v>
      </c>
      <c r="G47" s="323">
        <v>2.8372499999999996</v>
      </c>
      <c r="H47" s="320">
        <f t="shared" si="3"/>
        <v>129.22284348675001</v>
      </c>
      <c r="M47" s="265"/>
      <c r="N47" s="301"/>
    </row>
    <row r="48" spans="1:14" x14ac:dyDescent="0.25">
      <c r="A48" s="310" t="s">
        <v>452</v>
      </c>
      <c r="B48" s="316" t="s">
        <v>79</v>
      </c>
      <c r="C48" s="305">
        <v>5914329</v>
      </c>
      <c r="D48" s="317" t="s">
        <v>87</v>
      </c>
      <c r="E48" s="305" t="s">
        <v>36</v>
      </c>
      <c r="F48" s="318">
        <v>1.239573</v>
      </c>
      <c r="G48" s="323">
        <v>36.884249999999994</v>
      </c>
      <c r="H48" s="320">
        <f t="shared" si="3"/>
        <v>45.720720425249993</v>
      </c>
      <c r="M48" s="265"/>
      <c r="N48" s="301"/>
    </row>
    <row r="49" spans="1:14" x14ac:dyDescent="0.25">
      <c r="A49" s="291" t="s">
        <v>381</v>
      </c>
      <c r="B49" s="291"/>
      <c r="C49" s="291"/>
      <c r="D49" s="292" t="s">
        <v>58</v>
      </c>
      <c r="E49" s="291"/>
      <c r="F49" s="291"/>
      <c r="G49" s="324"/>
      <c r="H49" s="293">
        <f>SUM(H50:H53)</f>
        <v>5157.7596688800004</v>
      </c>
      <c r="J49" s="264"/>
      <c r="M49" s="265"/>
      <c r="N49" s="301"/>
    </row>
    <row r="50" spans="1:14" x14ac:dyDescent="0.25">
      <c r="A50" s="310" t="s">
        <v>382</v>
      </c>
      <c r="B50" s="311" t="s">
        <v>79</v>
      </c>
      <c r="C50" s="310">
        <v>5213571</v>
      </c>
      <c r="D50" s="312" t="s">
        <v>97</v>
      </c>
      <c r="E50" s="310" t="s">
        <v>55</v>
      </c>
      <c r="F50" s="318">
        <v>631.83858600000008</v>
      </c>
      <c r="G50" s="321">
        <v>1.08</v>
      </c>
      <c r="H50" s="315">
        <f>F50*G50</f>
        <v>682.38567288000013</v>
      </c>
      <c r="M50" s="265"/>
      <c r="N50" s="301"/>
    </row>
    <row r="51" spans="1:14" x14ac:dyDescent="0.25">
      <c r="A51" s="310" t="s">
        <v>383</v>
      </c>
      <c r="B51" s="316" t="s">
        <v>79</v>
      </c>
      <c r="C51" s="305">
        <v>5213464</v>
      </c>
      <c r="D51" s="317" t="s">
        <v>98</v>
      </c>
      <c r="E51" s="305" t="s">
        <v>40</v>
      </c>
      <c r="F51" s="318">
        <v>310.44553500000001</v>
      </c>
      <c r="G51" s="323">
        <v>2</v>
      </c>
      <c r="H51" s="320">
        <f>F51*G51</f>
        <v>620.89107000000001</v>
      </c>
      <c r="M51" s="265"/>
      <c r="N51" s="301"/>
    </row>
    <row r="52" spans="1:14" ht="30" x14ac:dyDescent="0.25">
      <c r="A52" s="310" t="s">
        <v>384</v>
      </c>
      <c r="B52" s="316" t="s">
        <v>79</v>
      </c>
      <c r="C52" s="305">
        <v>5213863</v>
      </c>
      <c r="D52" s="317" t="s">
        <v>101</v>
      </c>
      <c r="E52" s="305" t="s">
        <v>40</v>
      </c>
      <c r="F52" s="318">
        <v>550.97178900000006</v>
      </c>
      <c r="G52" s="323">
        <v>2</v>
      </c>
      <c r="H52" s="320">
        <f t="shared" ref="H52:H53" si="4">F52*G52</f>
        <v>1101.9435780000001</v>
      </c>
      <c r="M52" s="265"/>
      <c r="N52" s="301"/>
    </row>
    <row r="53" spans="1:14" x14ac:dyDescent="0.25">
      <c r="A53" s="310" t="s">
        <v>385</v>
      </c>
      <c r="B53" s="316" t="s">
        <v>79</v>
      </c>
      <c r="C53" s="305">
        <v>5213867</v>
      </c>
      <c r="D53" s="317" t="s">
        <v>100</v>
      </c>
      <c r="E53" s="305" t="s">
        <v>40</v>
      </c>
      <c r="F53" s="318">
        <v>688.13483700000006</v>
      </c>
      <c r="G53" s="323">
        <v>4</v>
      </c>
      <c r="H53" s="320">
        <f t="shared" si="4"/>
        <v>2752.5393480000002</v>
      </c>
      <c r="M53" s="265"/>
      <c r="N53" s="301"/>
    </row>
    <row r="54" spans="1:14" x14ac:dyDescent="0.25">
      <c r="A54" s="291" t="s">
        <v>386</v>
      </c>
      <c r="B54" s="291"/>
      <c r="C54" s="291"/>
      <c r="D54" s="292" t="s">
        <v>59</v>
      </c>
      <c r="E54" s="291"/>
      <c r="F54" s="291"/>
      <c r="G54" s="324"/>
      <c r="H54" s="293">
        <f>SUM(H55:H60)</f>
        <v>2191.0725730560007</v>
      </c>
      <c r="J54" s="264"/>
      <c r="M54" s="265"/>
      <c r="N54" s="301"/>
    </row>
    <row r="55" spans="1:14" x14ac:dyDescent="0.25">
      <c r="A55" s="310" t="s">
        <v>387</v>
      </c>
      <c r="B55" s="311" t="s">
        <v>79</v>
      </c>
      <c r="C55" s="310">
        <v>1608148</v>
      </c>
      <c r="D55" s="312" t="s">
        <v>102</v>
      </c>
      <c r="E55" s="310" t="s">
        <v>37</v>
      </c>
      <c r="F55" s="318">
        <v>343.64400000000001</v>
      </c>
      <c r="G55" s="321">
        <v>3.2</v>
      </c>
      <c r="H55" s="315">
        <f>F55*G55</f>
        <v>1099.6608000000001</v>
      </c>
      <c r="M55" s="265"/>
      <c r="N55" s="301"/>
    </row>
    <row r="56" spans="1:14" x14ac:dyDescent="0.25">
      <c r="A56" s="310" t="s">
        <v>389</v>
      </c>
      <c r="B56" s="316" t="s">
        <v>79</v>
      </c>
      <c r="C56" s="305">
        <v>2007971</v>
      </c>
      <c r="D56" s="317" t="s">
        <v>39</v>
      </c>
      <c r="E56" s="305" t="s">
        <v>37</v>
      </c>
      <c r="F56" s="318">
        <v>122.680908</v>
      </c>
      <c r="G56" s="323">
        <v>8</v>
      </c>
      <c r="H56" s="320">
        <f>F56*G56</f>
        <v>981.44726400000002</v>
      </c>
      <c r="J56" s="264"/>
      <c r="M56" s="265"/>
      <c r="N56" s="301"/>
    </row>
    <row r="57" spans="1:14" x14ac:dyDescent="0.25">
      <c r="A57" s="310" t="s">
        <v>388</v>
      </c>
      <c r="B57" s="316" t="s">
        <v>79</v>
      </c>
      <c r="C57" s="305">
        <v>1600436</v>
      </c>
      <c r="D57" s="317" t="s">
        <v>94</v>
      </c>
      <c r="E57" s="305" t="s">
        <v>84</v>
      </c>
      <c r="F57" s="318">
        <v>596.799171</v>
      </c>
      <c r="G57" s="323">
        <v>1.9200000000000002E-2</v>
      </c>
      <c r="H57" s="320">
        <f t="shared" ref="H57:H60" si="5">F57*G57</f>
        <v>11.458544083200001</v>
      </c>
      <c r="M57" s="265"/>
      <c r="N57" s="301"/>
    </row>
    <row r="58" spans="1:14" x14ac:dyDescent="0.25">
      <c r="A58" s="310" t="s">
        <v>390</v>
      </c>
      <c r="B58" s="316" t="s">
        <v>79</v>
      </c>
      <c r="C58" s="305">
        <v>1109680</v>
      </c>
      <c r="D58" s="317" t="s">
        <v>83</v>
      </c>
      <c r="E58" s="305" t="s">
        <v>84</v>
      </c>
      <c r="F58" s="318">
        <v>4976.3701289999999</v>
      </c>
      <c r="G58" s="323">
        <v>1.9200000000000002E-2</v>
      </c>
      <c r="H58" s="320">
        <f t="shared" si="5"/>
        <v>95.546306476800012</v>
      </c>
      <c r="M58" s="265"/>
      <c r="N58" s="301"/>
    </row>
    <row r="59" spans="1:14" x14ac:dyDescent="0.25">
      <c r="A59" s="310" t="s">
        <v>391</v>
      </c>
      <c r="B59" s="316" t="s">
        <v>79</v>
      </c>
      <c r="C59" s="305">
        <v>5915433</v>
      </c>
      <c r="D59" s="317" t="s">
        <v>86</v>
      </c>
      <c r="E59" s="305" t="s">
        <v>38</v>
      </c>
      <c r="F59" s="318">
        <v>45.545103000000005</v>
      </c>
      <c r="G59" s="323">
        <v>4.8000000000000001E-2</v>
      </c>
      <c r="H59" s="320">
        <f t="shared" si="5"/>
        <v>2.1861649440000002</v>
      </c>
      <c r="M59" s="265"/>
      <c r="N59" s="301"/>
    </row>
    <row r="60" spans="1:14" x14ac:dyDescent="0.25">
      <c r="A60" s="310" t="s">
        <v>392</v>
      </c>
      <c r="B60" s="316" t="s">
        <v>79</v>
      </c>
      <c r="C60" s="305">
        <v>5914329</v>
      </c>
      <c r="D60" s="317" t="s">
        <v>87</v>
      </c>
      <c r="E60" s="305" t="s">
        <v>36</v>
      </c>
      <c r="F60" s="318">
        <v>1.239573</v>
      </c>
      <c r="G60" s="323">
        <v>0.624</v>
      </c>
      <c r="H60" s="320">
        <f t="shared" si="5"/>
        <v>0.77349355200000003</v>
      </c>
      <c r="M60" s="265"/>
      <c r="N60" s="301"/>
    </row>
    <row r="61" spans="1:14" x14ac:dyDescent="0.25">
      <c r="A61" s="291" t="s">
        <v>393</v>
      </c>
      <c r="B61" s="291"/>
      <c r="C61" s="291"/>
      <c r="D61" s="292" t="s">
        <v>60</v>
      </c>
      <c r="E61" s="291"/>
      <c r="F61" s="291"/>
      <c r="G61" s="324"/>
      <c r="H61" s="293">
        <f>SUM(H62:H64)</f>
        <v>14116.695643749999</v>
      </c>
      <c r="J61" s="264"/>
      <c r="M61" s="265"/>
      <c r="N61" s="301"/>
    </row>
    <row r="62" spans="1:14" x14ac:dyDescent="0.25">
      <c r="A62" s="305" t="s">
        <v>394</v>
      </c>
      <c r="B62" s="316" t="s">
        <v>79</v>
      </c>
      <c r="C62" s="305">
        <v>4915639</v>
      </c>
      <c r="D62" s="317" t="s">
        <v>48</v>
      </c>
      <c r="E62" s="305" t="s">
        <v>55</v>
      </c>
      <c r="F62" s="318">
        <v>6.6396930000000003</v>
      </c>
      <c r="G62" s="323">
        <v>6.25</v>
      </c>
      <c r="H62" s="320">
        <f>F62*G62</f>
        <v>41.498081249999998</v>
      </c>
      <c r="M62" s="265"/>
      <c r="N62" s="301"/>
    </row>
    <row r="63" spans="1:14" x14ac:dyDescent="0.25">
      <c r="A63" s="305" t="s">
        <v>395</v>
      </c>
      <c r="B63" s="316" t="s">
        <v>27</v>
      </c>
      <c r="C63" s="305" t="s">
        <v>31</v>
      </c>
      <c r="D63" s="317" t="s">
        <v>52</v>
      </c>
      <c r="E63" s="305" t="s">
        <v>55</v>
      </c>
      <c r="F63" s="318">
        <v>11.35</v>
      </c>
      <c r="G63" s="323">
        <v>6.25</v>
      </c>
      <c r="H63" s="320">
        <f>F63*G63</f>
        <v>70.9375</v>
      </c>
      <c r="J63" s="264"/>
      <c r="M63" s="265"/>
      <c r="N63" s="301"/>
    </row>
    <row r="64" spans="1:14" ht="30" x14ac:dyDescent="0.25">
      <c r="A64" s="305" t="s">
        <v>396</v>
      </c>
      <c r="B64" s="316" t="s">
        <v>79</v>
      </c>
      <c r="C64" s="305">
        <v>3806407</v>
      </c>
      <c r="D64" s="317" t="s">
        <v>61</v>
      </c>
      <c r="E64" s="305" t="s">
        <v>37</v>
      </c>
      <c r="F64" s="318">
        <v>224.068161</v>
      </c>
      <c r="G64" s="323">
        <v>62.5</v>
      </c>
      <c r="H64" s="320">
        <f>F64*G64</f>
        <v>14004.2600625</v>
      </c>
      <c r="M64" s="265"/>
      <c r="N64" s="301"/>
    </row>
    <row r="65" spans="1:14" x14ac:dyDescent="0.25">
      <c r="A65" s="291" t="s">
        <v>397</v>
      </c>
      <c r="B65" s="291"/>
      <c r="C65" s="291"/>
      <c r="D65" s="292" t="s">
        <v>62</v>
      </c>
      <c r="E65" s="291"/>
      <c r="F65" s="291"/>
      <c r="G65" s="324"/>
      <c r="H65" s="293">
        <f>H66</f>
        <v>1887.4965798000001</v>
      </c>
      <c r="J65" s="264"/>
      <c r="M65" s="265"/>
      <c r="N65" s="301"/>
    </row>
    <row r="66" spans="1:14" x14ac:dyDescent="0.25">
      <c r="A66" s="325" t="s">
        <v>398</v>
      </c>
      <c r="B66" s="326" t="s">
        <v>79</v>
      </c>
      <c r="C66" s="325">
        <v>3806402</v>
      </c>
      <c r="D66" s="327" t="s">
        <v>78</v>
      </c>
      <c r="E66" s="325" t="s">
        <v>55</v>
      </c>
      <c r="F66" s="318">
        <v>3.1909800000000001</v>
      </c>
      <c r="G66" s="328">
        <v>591.51</v>
      </c>
      <c r="H66" s="329">
        <f>F66*G66</f>
        <v>1887.4965798000001</v>
      </c>
      <c r="M66" s="265"/>
      <c r="N66" s="301"/>
    </row>
    <row r="67" spans="1:14" x14ac:dyDescent="0.25">
      <c r="A67" s="291" t="s">
        <v>399</v>
      </c>
      <c r="B67" s="291"/>
      <c r="C67" s="291"/>
      <c r="D67" s="292" t="s">
        <v>63</v>
      </c>
      <c r="E67" s="291"/>
      <c r="F67" s="291"/>
      <c r="G67" s="324"/>
      <c r="H67" s="293">
        <f>H68</f>
        <v>19187.128693890001</v>
      </c>
      <c r="J67" s="264"/>
      <c r="M67" s="265"/>
      <c r="N67" s="301"/>
    </row>
    <row r="68" spans="1:14" x14ac:dyDescent="0.25">
      <c r="A68" s="325" t="s">
        <v>400</v>
      </c>
      <c r="B68" s="326" t="s">
        <v>54</v>
      </c>
      <c r="C68" s="325" t="s">
        <v>64</v>
      </c>
      <c r="D68" s="327" t="s">
        <v>65</v>
      </c>
      <c r="E68" s="325" t="s">
        <v>55</v>
      </c>
      <c r="F68" s="318">
        <v>32.437539000000001</v>
      </c>
      <c r="G68" s="328">
        <v>591.51</v>
      </c>
      <c r="H68" s="329">
        <f>F68*G68</f>
        <v>19187.128693890001</v>
      </c>
      <c r="J68" s="264"/>
      <c r="M68" s="265"/>
      <c r="N68" s="301"/>
    </row>
    <row r="69" spans="1:14" x14ac:dyDescent="0.25">
      <c r="A69" s="291" t="s">
        <v>401</v>
      </c>
      <c r="B69" s="291"/>
      <c r="C69" s="291"/>
      <c r="D69" s="292" t="s">
        <v>66</v>
      </c>
      <c r="E69" s="291"/>
      <c r="F69" s="291"/>
      <c r="G69" s="324"/>
      <c r="H69" s="293">
        <f>H70</f>
        <v>43644.72860676</v>
      </c>
      <c r="J69" s="264"/>
      <c r="M69" s="265"/>
      <c r="N69" s="301"/>
    </row>
    <row r="70" spans="1:14" x14ac:dyDescent="0.25">
      <c r="A70" s="330" t="s">
        <v>402</v>
      </c>
      <c r="B70" s="302" t="s">
        <v>54</v>
      </c>
      <c r="C70" s="330" t="s">
        <v>68</v>
      </c>
      <c r="D70" s="331" t="s">
        <v>67</v>
      </c>
      <c r="E70" s="330" t="s">
        <v>55</v>
      </c>
      <c r="F70" s="318">
        <v>73.785275999999996</v>
      </c>
      <c r="G70" s="332">
        <v>591.51</v>
      </c>
      <c r="H70" s="308">
        <f>F70*G70</f>
        <v>43644.72860676</v>
      </c>
      <c r="J70" s="264"/>
      <c r="M70" s="265"/>
      <c r="N70" s="301"/>
    </row>
    <row r="71" spans="1:14" x14ac:dyDescent="0.25">
      <c r="A71" s="333">
        <v>3</v>
      </c>
      <c r="B71" s="333"/>
      <c r="C71" s="333"/>
      <c r="D71" s="287" t="s">
        <v>128</v>
      </c>
      <c r="E71" s="334"/>
      <c r="F71" s="335"/>
      <c r="G71" s="336"/>
      <c r="H71" s="337">
        <f>H72+H79</f>
        <v>164088.62388935813</v>
      </c>
      <c r="J71" s="264"/>
      <c r="M71" s="265"/>
      <c r="N71" s="301"/>
    </row>
    <row r="72" spans="1:14" x14ac:dyDescent="0.25">
      <c r="A72" s="291" t="s">
        <v>24</v>
      </c>
      <c r="B72" s="291"/>
      <c r="C72" s="291"/>
      <c r="D72" s="292" t="s">
        <v>129</v>
      </c>
      <c r="E72" s="291"/>
      <c r="F72" s="291"/>
      <c r="G72" s="324"/>
      <c r="H72" s="293">
        <f>SUM(H73:H78)</f>
        <v>132245.53673811414</v>
      </c>
      <c r="J72" s="264"/>
      <c r="M72" s="265"/>
      <c r="N72" s="301"/>
    </row>
    <row r="73" spans="1:14" x14ac:dyDescent="0.25">
      <c r="A73" s="305" t="s">
        <v>453</v>
      </c>
      <c r="B73" s="316" t="s">
        <v>79</v>
      </c>
      <c r="C73" s="305">
        <v>407819</v>
      </c>
      <c r="D73" s="317" t="s">
        <v>41</v>
      </c>
      <c r="E73" s="305" t="s">
        <v>42</v>
      </c>
      <c r="F73" s="318">
        <v>15.034425000000001</v>
      </c>
      <c r="G73" s="323">
        <v>319.25</v>
      </c>
      <c r="H73" s="320">
        <f>F73*G73</f>
        <v>4799.7401812500002</v>
      </c>
      <c r="M73" s="265"/>
      <c r="N73" s="301"/>
    </row>
    <row r="74" spans="1:14" x14ac:dyDescent="0.25">
      <c r="A74" s="305" t="s">
        <v>454</v>
      </c>
      <c r="B74" s="316" t="s">
        <v>54</v>
      </c>
      <c r="C74" s="305" t="s">
        <v>487</v>
      </c>
      <c r="D74" s="317" t="s">
        <v>485</v>
      </c>
      <c r="E74" s="305" t="s">
        <v>486</v>
      </c>
      <c r="F74" s="318">
        <v>54109.411040999999</v>
      </c>
      <c r="G74" s="323">
        <v>1</v>
      </c>
      <c r="H74" s="320">
        <f t="shared" ref="H74:H78" si="6">F74*G74</f>
        <v>54109.411040999999</v>
      </c>
      <c r="M74" s="265"/>
      <c r="N74" s="301"/>
    </row>
    <row r="75" spans="1:14" x14ac:dyDescent="0.25">
      <c r="A75" s="305" t="s">
        <v>455</v>
      </c>
      <c r="B75" s="316" t="s">
        <v>492</v>
      </c>
      <c r="C75" s="305" t="s">
        <v>489</v>
      </c>
      <c r="D75" s="317" t="s">
        <v>488</v>
      </c>
      <c r="E75" s="305" t="s">
        <v>37</v>
      </c>
      <c r="F75" s="318">
        <v>2274.825096</v>
      </c>
      <c r="G75" s="323">
        <v>32</v>
      </c>
      <c r="H75" s="320">
        <f t="shared" si="6"/>
        <v>72794.403072000001</v>
      </c>
      <c r="M75" s="265"/>
      <c r="N75" s="301"/>
    </row>
    <row r="76" spans="1:14" x14ac:dyDescent="0.25">
      <c r="A76" s="305" t="s">
        <v>456</v>
      </c>
      <c r="B76" s="316" t="s">
        <v>79</v>
      </c>
      <c r="C76" s="305">
        <v>2306248</v>
      </c>
      <c r="D76" s="317" t="s">
        <v>114</v>
      </c>
      <c r="E76" s="305" t="s">
        <v>84</v>
      </c>
      <c r="F76" s="318">
        <v>697.79368799999997</v>
      </c>
      <c r="G76" s="323">
        <v>0.63617251235193317</v>
      </c>
      <c r="H76" s="320">
        <f t="shared" si="6"/>
        <v>443.91716359828098</v>
      </c>
      <c r="M76" s="265"/>
      <c r="N76" s="301"/>
    </row>
    <row r="77" spans="1:14" x14ac:dyDescent="0.25">
      <c r="A77" s="305" t="s">
        <v>457</v>
      </c>
      <c r="B77" s="316" t="s">
        <v>79</v>
      </c>
      <c r="C77" s="305">
        <v>5915433</v>
      </c>
      <c r="D77" s="317" t="s">
        <v>86</v>
      </c>
      <c r="E77" s="305" t="s">
        <v>38</v>
      </c>
      <c r="F77" s="318">
        <v>45.545103000000005</v>
      </c>
      <c r="G77" s="323">
        <v>1.5904312808798329</v>
      </c>
      <c r="H77" s="320">
        <f t="shared" si="6"/>
        <v>72.436356502093929</v>
      </c>
      <c r="M77" s="265"/>
      <c r="N77" s="301"/>
    </row>
    <row r="78" spans="1:14" x14ac:dyDescent="0.25">
      <c r="A78" s="305" t="s">
        <v>490</v>
      </c>
      <c r="B78" s="338" t="s">
        <v>79</v>
      </c>
      <c r="C78" s="339">
        <v>5914329</v>
      </c>
      <c r="D78" s="340" t="s">
        <v>87</v>
      </c>
      <c r="E78" s="339" t="s">
        <v>36</v>
      </c>
      <c r="F78" s="318">
        <v>1.239573</v>
      </c>
      <c r="G78" s="341">
        <v>20.675606651437832</v>
      </c>
      <c r="H78" s="320">
        <f t="shared" si="6"/>
        <v>25.628923763742748</v>
      </c>
      <c r="M78" s="265"/>
      <c r="N78" s="301"/>
    </row>
    <row r="79" spans="1:14" x14ac:dyDescent="0.25">
      <c r="A79" s="291" t="s">
        <v>458</v>
      </c>
      <c r="B79" s="291"/>
      <c r="C79" s="291"/>
      <c r="D79" s="292" t="s">
        <v>130</v>
      </c>
      <c r="E79" s="291"/>
      <c r="F79" s="291"/>
      <c r="G79" s="324"/>
      <c r="H79" s="293">
        <f>SUM(H80:H91)</f>
        <v>31843.087151244003</v>
      </c>
      <c r="J79" s="264"/>
      <c r="M79" s="265"/>
      <c r="N79" s="301"/>
    </row>
    <row r="80" spans="1:14" x14ac:dyDescent="0.25">
      <c r="A80" s="305" t="s">
        <v>459</v>
      </c>
      <c r="B80" s="316" t="s">
        <v>79</v>
      </c>
      <c r="C80" s="305">
        <v>1600436</v>
      </c>
      <c r="D80" s="317" t="s">
        <v>94</v>
      </c>
      <c r="E80" s="305" t="s">
        <v>84</v>
      </c>
      <c r="F80" s="318">
        <v>596.799171</v>
      </c>
      <c r="G80" s="323">
        <v>0.88800000000000012</v>
      </c>
      <c r="H80" s="320">
        <f>F80*G80</f>
        <v>529.95766384800004</v>
      </c>
      <c r="M80" s="265"/>
      <c r="N80" s="301"/>
    </row>
    <row r="81" spans="1:14" x14ac:dyDescent="0.25">
      <c r="A81" s="305" t="s">
        <v>460</v>
      </c>
      <c r="B81" s="316" t="s">
        <v>79</v>
      </c>
      <c r="C81" s="305">
        <v>3806413</v>
      </c>
      <c r="D81" s="317" t="s">
        <v>46</v>
      </c>
      <c r="E81" s="305" t="s">
        <v>55</v>
      </c>
      <c r="F81" s="318">
        <v>29.602476000000003</v>
      </c>
      <c r="G81" s="323">
        <v>8.8800000000000008</v>
      </c>
      <c r="H81" s="320">
        <f>F81*G81</f>
        <v>262.86998688000006</v>
      </c>
      <c r="M81" s="265"/>
      <c r="N81" s="301"/>
    </row>
    <row r="82" spans="1:14" x14ac:dyDescent="0.25">
      <c r="A82" s="305" t="s">
        <v>461</v>
      </c>
      <c r="B82" s="316" t="s">
        <v>79</v>
      </c>
      <c r="C82" s="305">
        <v>3806402</v>
      </c>
      <c r="D82" s="317" t="s">
        <v>78</v>
      </c>
      <c r="E82" s="305" t="s">
        <v>55</v>
      </c>
      <c r="F82" s="318">
        <v>3.1909800000000001</v>
      </c>
      <c r="G82" s="323">
        <v>8.8800000000000008</v>
      </c>
      <c r="H82" s="320">
        <f t="shared" ref="H82:H91" si="7">F82*G82</f>
        <v>28.335902400000005</v>
      </c>
      <c r="M82" s="265"/>
      <c r="N82" s="301"/>
    </row>
    <row r="83" spans="1:14" x14ac:dyDescent="0.25">
      <c r="A83" s="305" t="s">
        <v>462</v>
      </c>
      <c r="B83" s="316" t="s">
        <v>91</v>
      </c>
      <c r="C83" s="305">
        <v>706160</v>
      </c>
      <c r="D83" s="317" t="s">
        <v>95</v>
      </c>
      <c r="E83" s="305" t="s">
        <v>37</v>
      </c>
      <c r="F83" s="318">
        <v>305.82</v>
      </c>
      <c r="G83" s="323">
        <v>28.2</v>
      </c>
      <c r="H83" s="320">
        <f t="shared" si="7"/>
        <v>8624.1239999999998</v>
      </c>
      <c r="J83" s="264"/>
      <c r="M83" s="265"/>
      <c r="N83" s="301"/>
    </row>
    <row r="84" spans="1:14" x14ac:dyDescent="0.25">
      <c r="A84" s="305" t="s">
        <v>463</v>
      </c>
      <c r="B84" s="316" t="s">
        <v>27</v>
      </c>
      <c r="C84" s="305" t="s">
        <v>30</v>
      </c>
      <c r="D84" s="317" t="s">
        <v>50</v>
      </c>
      <c r="E84" s="305" t="s">
        <v>55</v>
      </c>
      <c r="F84" s="318">
        <v>24.48</v>
      </c>
      <c r="G84" s="323">
        <v>8.8800000000000008</v>
      </c>
      <c r="H84" s="320">
        <f t="shared" si="7"/>
        <v>217.38240000000002</v>
      </c>
      <c r="J84" s="264"/>
      <c r="M84" s="265"/>
      <c r="N84" s="301"/>
    </row>
    <row r="85" spans="1:14" x14ac:dyDescent="0.25">
      <c r="A85" s="305" t="s">
        <v>464</v>
      </c>
      <c r="B85" s="316" t="s">
        <v>54</v>
      </c>
      <c r="C85" s="305" t="s">
        <v>57</v>
      </c>
      <c r="D85" s="317" t="s">
        <v>96</v>
      </c>
      <c r="E85" s="305" t="s">
        <v>42</v>
      </c>
      <c r="F85" s="318">
        <v>151.80473700000002</v>
      </c>
      <c r="G85" s="323">
        <v>9.5500000000000007</v>
      </c>
      <c r="H85" s="320">
        <f t="shared" si="7"/>
        <v>1449.7352383500004</v>
      </c>
      <c r="J85" s="264"/>
      <c r="M85" s="265"/>
      <c r="N85" s="301"/>
    </row>
    <row r="86" spans="1:14" x14ac:dyDescent="0.25">
      <c r="A86" s="305" t="s">
        <v>465</v>
      </c>
      <c r="B86" s="316" t="s">
        <v>79</v>
      </c>
      <c r="C86" s="305">
        <v>1116263</v>
      </c>
      <c r="D86" s="317" t="s">
        <v>105</v>
      </c>
      <c r="E86" s="305" t="s">
        <v>84</v>
      </c>
      <c r="F86" s="318">
        <v>467.58902700000004</v>
      </c>
      <c r="G86" s="323">
        <v>9.1520000000000028</v>
      </c>
      <c r="H86" s="320">
        <f t="shared" si="7"/>
        <v>4279.3747751040019</v>
      </c>
      <c r="M86" s="265"/>
      <c r="N86" s="301"/>
    </row>
    <row r="87" spans="1:14" ht="30" x14ac:dyDescent="0.25">
      <c r="A87" s="305" t="s">
        <v>466</v>
      </c>
      <c r="B87" s="316" t="s">
        <v>79</v>
      </c>
      <c r="C87" s="305">
        <v>1106088</v>
      </c>
      <c r="D87" s="317" t="s">
        <v>106</v>
      </c>
      <c r="E87" s="305" t="s">
        <v>84</v>
      </c>
      <c r="F87" s="318">
        <v>71.453406000000001</v>
      </c>
      <c r="G87" s="323">
        <v>9.1520000000000028</v>
      </c>
      <c r="H87" s="320">
        <f t="shared" si="7"/>
        <v>653.94157171200015</v>
      </c>
      <c r="M87" s="265"/>
      <c r="N87" s="301"/>
    </row>
    <row r="88" spans="1:14" x14ac:dyDescent="0.25">
      <c r="A88" s="305" t="s">
        <v>467</v>
      </c>
      <c r="B88" s="316" t="s">
        <v>79</v>
      </c>
      <c r="C88" s="305">
        <v>3108015</v>
      </c>
      <c r="D88" s="317" t="s">
        <v>107</v>
      </c>
      <c r="E88" s="305" t="s">
        <v>55</v>
      </c>
      <c r="F88" s="318">
        <v>188.93056200000001</v>
      </c>
      <c r="G88" s="323">
        <v>27.98</v>
      </c>
      <c r="H88" s="320">
        <f t="shared" si="7"/>
        <v>5286.2771247600003</v>
      </c>
      <c r="M88" s="265"/>
      <c r="N88" s="301"/>
    </row>
    <row r="89" spans="1:14" x14ac:dyDescent="0.25">
      <c r="A89" s="305" t="s">
        <v>468</v>
      </c>
      <c r="B89" s="316" t="s">
        <v>79</v>
      </c>
      <c r="C89" s="305">
        <v>407819</v>
      </c>
      <c r="D89" s="317" t="s">
        <v>41</v>
      </c>
      <c r="E89" s="305" t="s">
        <v>42</v>
      </c>
      <c r="F89" s="318">
        <v>15.034425000000001</v>
      </c>
      <c r="G89" s="323">
        <v>690.03</v>
      </c>
      <c r="H89" s="320">
        <f t="shared" si="7"/>
        <v>10374.204282750001</v>
      </c>
      <c r="M89" s="265"/>
      <c r="N89" s="301"/>
    </row>
    <row r="90" spans="1:14" x14ac:dyDescent="0.25">
      <c r="A90" s="305" t="s">
        <v>469</v>
      </c>
      <c r="B90" s="316" t="s">
        <v>79</v>
      </c>
      <c r="C90" s="305">
        <v>5915433</v>
      </c>
      <c r="D90" s="317" t="s">
        <v>86</v>
      </c>
      <c r="E90" s="305" t="s">
        <v>38</v>
      </c>
      <c r="F90" s="318">
        <v>45.545103000000005</v>
      </c>
      <c r="G90" s="323">
        <v>2.2200000000000002</v>
      </c>
      <c r="H90" s="320">
        <f t="shared" si="7"/>
        <v>101.11012866000002</v>
      </c>
      <c r="M90" s="265"/>
      <c r="N90" s="301"/>
    </row>
    <row r="91" spans="1:14" x14ac:dyDescent="0.25">
      <c r="A91" s="305" t="s">
        <v>470</v>
      </c>
      <c r="B91" s="338" t="s">
        <v>79</v>
      </c>
      <c r="C91" s="339">
        <v>5914329</v>
      </c>
      <c r="D91" s="340" t="s">
        <v>87</v>
      </c>
      <c r="E91" s="339" t="s">
        <v>36</v>
      </c>
      <c r="F91" s="318">
        <v>1.239573</v>
      </c>
      <c r="G91" s="341">
        <v>28.860000000000007</v>
      </c>
      <c r="H91" s="342">
        <f t="shared" si="7"/>
        <v>35.774076780000009</v>
      </c>
      <c r="M91" s="265"/>
      <c r="N91" s="301"/>
    </row>
    <row r="92" spans="1:14" x14ac:dyDescent="0.25">
      <c r="A92" s="333">
        <v>4</v>
      </c>
      <c r="B92" s="333"/>
      <c r="C92" s="333"/>
      <c r="D92" s="287" t="s">
        <v>121</v>
      </c>
      <c r="E92" s="334"/>
      <c r="F92" s="335"/>
      <c r="G92" s="336"/>
      <c r="H92" s="337">
        <f>H93+H105</f>
        <v>32037.592058413502</v>
      </c>
      <c r="J92" s="264"/>
      <c r="M92" s="265"/>
      <c r="N92" s="301"/>
    </row>
    <row r="93" spans="1:14" x14ac:dyDescent="0.25">
      <c r="A93" s="291" t="s">
        <v>403</v>
      </c>
      <c r="B93" s="291"/>
      <c r="C93" s="291"/>
      <c r="D93" s="292" t="s">
        <v>421</v>
      </c>
      <c r="E93" s="291"/>
      <c r="F93" s="291"/>
      <c r="G93" s="324"/>
      <c r="H93" s="293">
        <f>SUM(H94:H104)</f>
        <v>23400.682938637499</v>
      </c>
      <c r="J93" s="264"/>
      <c r="M93" s="265"/>
      <c r="N93" s="301"/>
    </row>
    <row r="94" spans="1:14" x14ac:dyDescent="0.25">
      <c r="A94" s="305" t="s">
        <v>404</v>
      </c>
      <c r="B94" s="316" t="s">
        <v>79</v>
      </c>
      <c r="C94" s="305">
        <v>3806413</v>
      </c>
      <c r="D94" s="317" t="s">
        <v>46</v>
      </c>
      <c r="E94" s="305" t="s">
        <v>55</v>
      </c>
      <c r="F94" s="318">
        <v>29.602476000000003</v>
      </c>
      <c r="G94" s="323">
        <v>4.05</v>
      </c>
      <c r="H94" s="320">
        <f>F94*G94</f>
        <v>119.89002780000001</v>
      </c>
      <c r="M94" s="265"/>
      <c r="N94" s="301"/>
    </row>
    <row r="95" spans="1:14" x14ac:dyDescent="0.25">
      <c r="A95" s="305" t="s">
        <v>405</v>
      </c>
      <c r="B95" s="316" t="s">
        <v>79</v>
      </c>
      <c r="C95" s="305">
        <v>3806402</v>
      </c>
      <c r="D95" s="317" t="s">
        <v>78</v>
      </c>
      <c r="E95" s="305" t="s">
        <v>55</v>
      </c>
      <c r="F95" s="318">
        <v>3.1909800000000001</v>
      </c>
      <c r="G95" s="323">
        <v>4.05</v>
      </c>
      <c r="H95" s="320">
        <f>F95*G95</f>
        <v>12.923469000000001</v>
      </c>
      <c r="M95" s="265"/>
      <c r="N95" s="301"/>
    </row>
    <row r="96" spans="1:14" x14ac:dyDescent="0.25">
      <c r="A96" s="305" t="s">
        <v>406</v>
      </c>
      <c r="B96" s="316" t="s">
        <v>91</v>
      </c>
      <c r="C96" s="305">
        <v>706200</v>
      </c>
      <c r="D96" s="317" t="s">
        <v>103</v>
      </c>
      <c r="E96" s="305" t="s">
        <v>37</v>
      </c>
      <c r="F96" s="318">
        <v>392.49</v>
      </c>
      <c r="G96" s="323">
        <v>18</v>
      </c>
      <c r="H96" s="320">
        <f t="shared" ref="H96:H109" si="8">F96*G96</f>
        <v>7064.82</v>
      </c>
      <c r="J96" s="264"/>
      <c r="M96" s="265"/>
      <c r="N96" s="301"/>
    </row>
    <row r="97" spans="1:14" x14ac:dyDescent="0.25">
      <c r="A97" s="305" t="s">
        <v>407</v>
      </c>
      <c r="B97" s="316" t="s">
        <v>91</v>
      </c>
      <c r="C97" s="305">
        <v>706120</v>
      </c>
      <c r="D97" s="317" t="s">
        <v>104</v>
      </c>
      <c r="E97" s="305" t="s">
        <v>37</v>
      </c>
      <c r="F97" s="318">
        <v>218.45</v>
      </c>
      <c r="G97" s="323">
        <v>21.599999999999998</v>
      </c>
      <c r="H97" s="320">
        <f t="shared" si="8"/>
        <v>4718.5199999999995</v>
      </c>
      <c r="J97" s="264"/>
      <c r="M97" s="265"/>
      <c r="N97" s="301"/>
    </row>
    <row r="98" spans="1:14" x14ac:dyDescent="0.25">
      <c r="A98" s="305" t="s">
        <v>408</v>
      </c>
      <c r="B98" s="316" t="s">
        <v>27</v>
      </c>
      <c r="C98" s="305" t="s">
        <v>30</v>
      </c>
      <c r="D98" s="317" t="s">
        <v>50</v>
      </c>
      <c r="E98" s="305" t="s">
        <v>55</v>
      </c>
      <c r="F98" s="318">
        <v>24.48</v>
      </c>
      <c r="G98" s="323">
        <v>4.05</v>
      </c>
      <c r="H98" s="320">
        <f t="shared" si="8"/>
        <v>99.143999999999991</v>
      </c>
      <c r="J98" s="264"/>
      <c r="M98" s="265"/>
      <c r="N98" s="301"/>
    </row>
    <row r="99" spans="1:14" x14ac:dyDescent="0.25">
      <c r="A99" s="305" t="s">
        <v>471</v>
      </c>
      <c r="B99" s="316" t="s">
        <v>54</v>
      </c>
      <c r="C99" s="305" t="s">
        <v>57</v>
      </c>
      <c r="D99" s="317" t="s">
        <v>96</v>
      </c>
      <c r="E99" s="305" t="s">
        <v>42</v>
      </c>
      <c r="F99" s="318">
        <v>151.80473700000002</v>
      </c>
      <c r="G99" s="323">
        <v>17.809999999999999</v>
      </c>
      <c r="H99" s="320">
        <f t="shared" si="8"/>
        <v>2703.6423659699999</v>
      </c>
      <c r="J99" s="264"/>
      <c r="M99" s="265"/>
      <c r="N99" s="301"/>
    </row>
    <row r="100" spans="1:14" x14ac:dyDescent="0.25">
      <c r="A100" s="305" t="s">
        <v>472</v>
      </c>
      <c r="B100" s="316" t="s">
        <v>27</v>
      </c>
      <c r="C100" s="305" t="s">
        <v>30</v>
      </c>
      <c r="D100" s="317" t="s">
        <v>50</v>
      </c>
      <c r="E100" s="305" t="s">
        <v>55</v>
      </c>
      <c r="F100" s="318">
        <v>24.48</v>
      </c>
      <c r="G100" s="323">
        <v>4.05</v>
      </c>
      <c r="H100" s="320">
        <f t="shared" si="8"/>
        <v>99.143999999999991</v>
      </c>
      <c r="J100" s="264"/>
      <c r="M100" s="265"/>
      <c r="N100" s="301"/>
    </row>
    <row r="101" spans="1:14" x14ac:dyDescent="0.25">
      <c r="A101" s="305" t="s">
        <v>473</v>
      </c>
      <c r="B101" s="316" t="s">
        <v>79</v>
      </c>
      <c r="C101" s="305">
        <v>1116263</v>
      </c>
      <c r="D101" s="317" t="s">
        <v>105</v>
      </c>
      <c r="E101" s="305" t="s">
        <v>84</v>
      </c>
      <c r="F101" s="318">
        <v>467.58902700000004</v>
      </c>
      <c r="G101" s="323">
        <v>1.6875</v>
      </c>
      <c r="H101" s="320">
        <f t="shared" si="8"/>
        <v>789.05648306250009</v>
      </c>
      <c r="M101" s="265"/>
      <c r="N101" s="301"/>
    </row>
    <row r="102" spans="1:14" ht="30" x14ac:dyDescent="0.25">
      <c r="A102" s="305" t="s">
        <v>474</v>
      </c>
      <c r="B102" s="316" t="s">
        <v>79</v>
      </c>
      <c r="C102" s="305">
        <v>1106088</v>
      </c>
      <c r="D102" s="317" t="s">
        <v>106</v>
      </c>
      <c r="E102" s="305" t="s">
        <v>84</v>
      </c>
      <c r="F102" s="318">
        <v>71.453406000000001</v>
      </c>
      <c r="G102" s="323">
        <v>1.6875</v>
      </c>
      <c r="H102" s="320">
        <f t="shared" si="8"/>
        <v>120.577622625</v>
      </c>
      <c r="M102" s="265"/>
      <c r="N102" s="301"/>
    </row>
    <row r="103" spans="1:14" x14ac:dyDescent="0.25">
      <c r="A103" s="305" t="s">
        <v>475</v>
      </c>
      <c r="B103" s="316" t="s">
        <v>79</v>
      </c>
      <c r="C103" s="305">
        <v>3108015</v>
      </c>
      <c r="D103" s="317" t="s">
        <v>107</v>
      </c>
      <c r="E103" s="305" t="s">
        <v>55</v>
      </c>
      <c r="F103" s="318">
        <v>188.93056200000001</v>
      </c>
      <c r="G103" s="323">
        <v>21.64</v>
      </c>
      <c r="H103" s="320">
        <f t="shared" si="8"/>
        <v>4088.4573616800003</v>
      </c>
      <c r="M103" s="265"/>
      <c r="N103" s="301"/>
    </row>
    <row r="104" spans="1:14" x14ac:dyDescent="0.25">
      <c r="A104" s="305" t="s">
        <v>476</v>
      </c>
      <c r="B104" s="316" t="s">
        <v>79</v>
      </c>
      <c r="C104" s="305">
        <v>407819</v>
      </c>
      <c r="D104" s="317" t="s">
        <v>41</v>
      </c>
      <c r="E104" s="305" t="s">
        <v>42</v>
      </c>
      <c r="F104" s="318">
        <v>15.034425000000001</v>
      </c>
      <c r="G104" s="323">
        <v>238.42</v>
      </c>
      <c r="H104" s="320">
        <f t="shared" si="8"/>
        <v>3584.5076085000001</v>
      </c>
      <c r="M104" s="265"/>
      <c r="N104" s="301"/>
    </row>
    <row r="105" spans="1:14" x14ac:dyDescent="0.25">
      <c r="A105" s="291" t="s">
        <v>409</v>
      </c>
      <c r="B105" s="291"/>
      <c r="C105" s="291"/>
      <c r="D105" s="292" t="s">
        <v>110</v>
      </c>
      <c r="E105" s="291"/>
      <c r="F105" s="291"/>
      <c r="G105" s="324"/>
      <c r="H105" s="293">
        <f>SUM(H106:H109)</f>
        <v>8636.9091197760008</v>
      </c>
      <c r="J105" s="264"/>
      <c r="M105" s="265"/>
      <c r="N105" s="301"/>
    </row>
    <row r="106" spans="1:14" x14ac:dyDescent="0.25">
      <c r="A106" s="305" t="s">
        <v>410</v>
      </c>
      <c r="B106" s="316" t="s">
        <v>79</v>
      </c>
      <c r="C106" s="305">
        <v>307731</v>
      </c>
      <c r="D106" s="317" t="s">
        <v>45</v>
      </c>
      <c r="E106" s="305" t="s">
        <v>108</v>
      </c>
      <c r="F106" s="318">
        <v>165.29276400000001</v>
      </c>
      <c r="G106" s="323">
        <v>36</v>
      </c>
      <c r="H106" s="320">
        <f t="shared" si="8"/>
        <v>5950.5395040000003</v>
      </c>
      <c r="M106" s="265"/>
      <c r="N106" s="301"/>
    </row>
    <row r="107" spans="1:14" x14ac:dyDescent="0.25">
      <c r="A107" s="305" t="s">
        <v>411</v>
      </c>
      <c r="B107" s="316" t="s">
        <v>79</v>
      </c>
      <c r="C107" s="305">
        <v>3806417</v>
      </c>
      <c r="D107" s="317" t="s">
        <v>109</v>
      </c>
      <c r="E107" s="305" t="s">
        <v>40</v>
      </c>
      <c r="F107" s="318">
        <v>117.18260400000001</v>
      </c>
      <c r="G107" s="323">
        <v>18</v>
      </c>
      <c r="H107" s="320">
        <f t="shared" si="8"/>
        <v>2109.2868720000001</v>
      </c>
      <c r="M107" s="265"/>
      <c r="N107" s="301"/>
    </row>
    <row r="108" spans="1:14" x14ac:dyDescent="0.25">
      <c r="A108" s="305" t="s">
        <v>412</v>
      </c>
      <c r="B108" s="316" t="s">
        <v>79</v>
      </c>
      <c r="C108" s="305">
        <v>1600990</v>
      </c>
      <c r="D108" s="317" t="s">
        <v>111</v>
      </c>
      <c r="E108" s="305" t="s">
        <v>84</v>
      </c>
      <c r="F108" s="318">
        <v>951.13295400000004</v>
      </c>
      <c r="G108" s="323">
        <v>0.192</v>
      </c>
      <c r="H108" s="320">
        <f t="shared" si="8"/>
        <v>182.61752716800001</v>
      </c>
      <c r="M108" s="265"/>
      <c r="N108" s="301"/>
    </row>
    <row r="109" spans="1:14" x14ac:dyDescent="0.25">
      <c r="A109" s="339" t="s">
        <v>413</v>
      </c>
      <c r="B109" s="338" t="s">
        <v>79</v>
      </c>
      <c r="C109" s="339">
        <v>1108055</v>
      </c>
      <c r="D109" s="340" t="s">
        <v>112</v>
      </c>
      <c r="E109" s="339" t="s">
        <v>84</v>
      </c>
      <c r="F109" s="318">
        <v>4109.0126730000002</v>
      </c>
      <c r="G109" s="341">
        <v>9.6000000000000002E-2</v>
      </c>
      <c r="H109" s="342">
        <f t="shared" si="8"/>
        <v>394.46521660800005</v>
      </c>
      <c r="M109" s="265"/>
      <c r="N109" s="301"/>
    </row>
    <row r="111" spans="1:14" ht="21.75" customHeight="1" x14ac:dyDescent="0.25">
      <c r="A111" s="356" t="s">
        <v>356</v>
      </c>
      <c r="B111" s="357"/>
      <c r="C111" s="357"/>
      <c r="D111" s="357"/>
      <c r="E111" s="357"/>
      <c r="F111" s="358"/>
      <c r="G111" s="359">
        <f>H9+H19+H71+H92</f>
        <v>417152.24731886439</v>
      </c>
      <c r="H111" s="360"/>
      <c r="J111" s="265">
        <f>G111/2</f>
        <v>208576.1236594322</v>
      </c>
    </row>
    <row r="113" spans="2:2" ht="15.75" x14ac:dyDescent="0.25">
      <c r="B113" s="344" t="s">
        <v>484</v>
      </c>
    </row>
    <row r="114" spans="2:2" x14ac:dyDescent="0.25">
      <c r="B114" s="343" t="s">
        <v>508</v>
      </c>
    </row>
  </sheetData>
  <mergeCells count="6">
    <mergeCell ref="E3:G3"/>
    <mergeCell ref="D5:D6"/>
    <mergeCell ref="E5:G5"/>
    <mergeCell ref="E6:F6"/>
    <mergeCell ref="A111:F111"/>
    <mergeCell ref="G111:H111"/>
  </mergeCells>
  <phoneticPr fontId="33" type="noConversion"/>
  <printOptions horizontalCentered="1"/>
  <pageMargins left="0.31496062992125984" right="0.31496062992125984" top="0.39370078740157483" bottom="0.39370078740157483" header="0.31496062992125984" footer="0.31496062992125984"/>
  <pageSetup paperSize="9" scale="71" fitToHeight="42" orientation="landscape" horizontalDpi="1200" verticalDpi="1200" r:id="rId1"/>
  <rowBreaks count="1" manualBreakCount="1">
    <brk id="9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28"/>
  <sheetViews>
    <sheetView zoomScaleNormal="100" workbookViewId="0">
      <selection activeCell="E103" sqref="E103"/>
    </sheetView>
  </sheetViews>
  <sheetFormatPr defaultRowHeight="15" x14ac:dyDescent="0.25"/>
  <cols>
    <col min="2" max="2" width="8.42578125" customWidth="1"/>
    <col min="3" max="3" width="67.28515625" customWidth="1"/>
    <col min="4" max="4" width="14.5703125" bestFit="1" customWidth="1"/>
    <col min="6" max="6" width="14.7109375" customWidth="1"/>
    <col min="8" max="8" width="14.7109375" customWidth="1"/>
    <col min="10" max="10" width="14.7109375" customWidth="1"/>
    <col min="12" max="12" width="14.7109375" customWidth="1"/>
    <col min="14" max="14" width="14.5703125" bestFit="1" customWidth="1"/>
  </cols>
  <sheetData>
    <row r="1" spans="2:14" x14ac:dyDescent="0.25">
      <c r="C1" s="247" t="s">
        <v>427</v>
      </c>
    </row>
    <row r="3" spans="2:14" x14ac:dyDescent="0.25">
      <c r="C3" s="220" t="s">
        <v>424</v>
      </c>
      <c r="D3" s="4">
        <v>45505</v>
      </c>
    </row>
    <row r="4" spans="2:14" x14ac:dyDescent="0.25">
      <c r="C4" s="221" t="s">
        <v>414</v>
      </c>
      <c r="D4" s="213">
        <f>N28</f>
        <v>417152.24731886445</v>
      </c>
    </row>
    <row r="5" spans="2:14" x14ac:dyDescent="0.25">
      <c r="C5" s="222" t="s">
        <v>117</v>
      </c>
      <c r="D5" s="214">
        <v>0.2273</v>
      </c>
    </row>
    <row r="6" spans="2:14" ht="15.75" thickBot="1" x14ac:dyDescent="0.3"/>
    <row r="7" spans="2:14" x14ac:dyDescent="0.25">
      <c r="B7" s="366" t="s">
        <v>7</v>
      </c>
      <c r="C7" s="368" t="s">
        <v>70</v>
      </c>
      <c r="D7" s="368" t="s">
        <v>415</v>
      </c>
      <c r="E7" s="361" t="s">
        <v>416</v>
      </c>
      <c r="F7" s="361"/>
      <c r="G7" s="361" t="s">
        <v>417</v>
      </c>
      <c r="H7" s="361"/>
      <c r="I7" s="361" t="s">
        <v>418</v>
      </c>
      <c r="J7" s="361"/>
      <c r="K7" s="361" t="s">
        <v>423</v>
      </c>
      <c r="L7" s="361"/>
      <c r="M7" s="216" t="s">
        <v>419</v>
      </c>
      <c r="N7" s="217"/>
    </row>
    <row r="8" spans="2:14" x14ac:dyDescent="0.25">
      <c r="B8" s="367"/>
      <c r="C8" s="369"/>
      <c r="D8" s="369"/>
      <c r="E8" s="224" t="s">
        <v>193</v>
      </c>
      <c r="F8" s="224" t="s">
        <v>14</v>
      </c>
      <c r="G8" s="224" t="s">
        <v>193</v>
      </c>
      <c r="H8" s="224" t="s">
        <v>14</v>
      </c>
      <c r="I8" s="224" t="s">
        <v>193</v>
      </c>
      <c r="J8" s="224" t="s">
        <v>14</v>
      </c>
      <c r="K8" s="224" t="s">
        <v>193</v>
      </c>
      <c r="L8" s="224" t="s">
        <v>14</v>
      </c>
      <c r="M8" s="224" t="s">
        <v>193</v>
      </c>
      <c r="N8" s="225" t="s">
        <v>14</v>
      </c>
    </row>
    <row r="9" spans="2:14" x14ac:dyDescent="0.25">
      <c r="B9" s="218">
        <v>1</v>
      </c>
      <c r="C9" s="215" t="s">
        <v>357</v>
      </c>
      <c r="D9" s="223">
        <v>81127.693151437503</v>
      </c>
      <c r="E9" s="226"/>
      <c r="F9" s="219"/>
      <c r="G9" s="226"/>
      <c r="H9" s="219"/>
      <c r="I9" s="236"/>
      <c r="J9" s="219"/>
      <c r="K9" s="226"/>
      <c r="L9" s="219"/>
      <c r="M9" s="226"/>
      <c r="N9" s="233"/>
    </row>
    <row r="10" spans="2:14" x14ac:dyDescent="0.25">
      <c r="B10" s="227" t="s">
        <v>15</v>
      </c>
      <c r="C10" s="228" t="s">
        <v>507</v>
      </c>
      <c r="D10" s="229">
        <v>81127.693151437503</v>
      </c>
      <c r="E10" s="235">
        <v>1</v>
      </c>
      <c r="F10" s="232">
        <f>D10*E10</f>
        <v>81127.693151437503</v>
      </c>
      <c r="G10" s="235"/>
      <c r="H10" s="228"/>
      <c r="I10" s="237"/>
      <c r="J10" s="228"/>
      <c r="K10" s="235"/>
      <c r="L10" s="228"/>
      <c r="M10" s="230"/>
      <c r="N10" s="234">
        <f>Orçamento!H10</f>
        <v>81127.693151437503</v>
      </c>
    </row>
    <row r="11" spans="2:14" x14ac:dyDescent="0.25">
      <c r="B11" s="218">
        <v>2</v>
      </c>
      <c r="C11" s="215" t="s">
        <v>25</v>
      </c>
      <c r="D11" s="223">
        <v>139898.3382196553</v>
      </c>
      <c r="E11" s="226"/>
      <c r="F11" s="219"/>
      <c r="G11" s="226"/>
      <c r="H11" s="219"/>
      <c r="I11" s="236"/>
      <c r="J11" s="219"/>
      <c r="K11" s="226"/>
      <c r="L11" s="219"/>
      <c r="M11" s="226"/>
      <c r="N11" s="255"/>
    </row>
    <row r="12" spans="2:14" ht="30" x14ac:dyDescent="0.25">
      <c r="B12" s="227" t="s">
        <v>18</v>
      </c>
      <c r="C12" s="231" t="s">
        <v>26</v>
      </c>
      <c r="D12" s="229">
        <v>17147.461940507295</v>
      </c>
      <c r="E12" s="235">
        <v>1</v>
      </c>
      <c r="F12" s="232">
        <f>D12*E12</f>
        <v>17147.461940507295</v>
      </c>
      <c r="G12" s="235"/>
      <c r="H12" s="228"/>
      <c r="I12" s="237"/>
      <c r="J12" s="228"/>
      <c r="K12" s="235"/>
      <c r="L12" s="228"/>
      <c r="M12" s="230"/>
      <c r="N12" s="234">
        <f>Orçamento!H20</f>
        <v>17147.461940507295</v>
      </c>
    </row>
    <row r="13" spans="2:14" x14ac:dyDescent="0.25">
      <c r="B13" s="227" t="s">
        <v>365</v>
      </c>
      <c r="C13" s="228" t="s">
        <v>53</v>
      </c>
      <c r="D13" s="229">
        <v>5108.2163370699991</v>
      </c>
      <c r="E13" s="235">
        <v>1</v>
      </c>
      <c r="F13" s="232">
        <f t="shared" ref="F13:F18" si="0">D13*E13</f>
        <v>5108.2163370699991</v>
      </c>
      <c r="G13" s="235"/>
      <c r="H13" s="228"/>
      <c r="I13" s="237"/>
      <c r="J13" s="228"/>
      <c r="K13" s="235"/>
      <c r="L13" s="228"/>
      <c r="M13" s="230"/>
      <c r="N13" s="234">
        <f>Orçamento!H32</f>
        <v>5108.2163370699991</v>
      </c>
    </row>
    <row r="14" spans="2:14" x14ac:dyDescent="0.25">
      <c r="B14" s="227" t="s">
        <v>370</v>
      </c>
      <c r="C14" s="228" t="s">
        <v>56</v>
      </c>
      <c r="D14" s="229">
        <v>31457.778175942003</v>
      </c>
      <c r="E14" s="235">
        <v>1</v>
      </c>
      <c r="F14" s="232">
        <f t="shared" si="0"/>
        <v>31457.778175942003</v>
      </c>
      <c r="G14" s="235"/>
      <c r="H14" s="228"/>
      <c r="I14" s="237"/>
      <c r="J14" s="228"/>
      <c r="K14" s="235"/>
      <c r="L14" s="228"/>
      <c r="M14" s="230"/>
      <c r="N14" s="234">
        <f>Orçamento!H37</f>
        <v>31457.778175942003</v>
      </c>
    </row>
    <row r="15" spans="2:14" x14ac:dyDescent="0.25">
      <c r="B15" s="227" t="s">
        <v>381</v>
      </c>
      <c r="C15" s="228" t="s">
        <v>58</v>
      </c>
      <c r="D15" s="229">
        <v>5157.7596688800004</v>
      </c>
      <c r="E15" s="235">
        <v>1</v>
      </c>
      <c r="F15" s="232">
        <f t="shared" si="0"/>
        <v>5157.7596688800004</v>
      </c>
      <c r="G15" s="235"/>
      <c r="H15" s="228"/>
      <c r="I15" s="237"/>
      <c r="J15" s="228"/>
      <c r="K15" s="235"/>
      <c r="L15" s="228"/>
      <c r="M15" s="230"/>
      <c r="N15" s="234">
        <f>Orçamento!H37</f>
        <v>31457.778175942003</v>
      </c>
    </row>
    <row r="16" spans="2:14" x14ac:dyDescent="0.25">
      <c r="B16" s="227" t="s">
        <v>386</v>
      </c>
      <c r="C16" s="228" t="s">
        <v>59</v>
      </c>
      <c r="D16" s="229">
        <v>2191.0725730560007</v>
      </c>
      <c r="E16" s="235">
        <v>1</v>
      </c>
      <c r="F16" s="232">
        <f t="shared" si="0"/>
        <v>2191.0725730560007</v>
      </c>
      <c r="G16" s="235"/>
      <c r="H16" s="228"/>
      <c r="I16" s="237"/>
      <c r="J16" s="228"/>
      <c r="K16" s="235"/>
      <c r="L16" s="228"/>
      <c r="M16" s="230"/>
      <c r="N16" s="234">
        <f>Orçamento!H49</f>
        <v>5157.7596688800004</v>
      </c>
    </row>
    <row r="17" spans="2:14" x14ac:dyDescent="0.25">
      <c r="B17" s="227" t="s">
        <v>393</v>
      </c>
      <c r="C17" s="228" t="s">
        <v>60</v>
      </c>
      <c r="D17" s="229">
        <v>14116.695643749999</v>
      </c>
      <c r="E17" s="235">
        <v>1</v>
      </c>
      <c r="F17" s="232">
        <f t="shared" si="0"/>
        <v>14116.695643749999</v>
      </c>
      <c r="G17" s="235"/>
      <c r="H17" s="228"/>
      <c r="I17" s="237"/>
      <c r="J17" s="228"/>
      <c r="K17" s="235"/>
      <c r="L17" s="228"/>
      <c r="M17" s="230"/>
      <c r="N17" s="234">
        <f>Orçamento!H54</f>
        <v>2191.0725730560007</v>
      </c>
    </row>
    <row r="18" spans="2:14" x14ac:dyDescent="0.25">
      <c r="B18" s="227" t="s">
        <v>397</v>
      </c>
      <c r="C18" s="228" t="s">
        <v>62</v>
      </c>
      <c r="D18" s="229">
        <v>1887.4965798000001</v>
      </c>
      <c r="E18" s="235">
        <v>1</v>
      </c>
      <c r="F18" s="232">
        <f t="shared" si="0"/>
        <v>1887.4965798000001</v>
      </c>
      <c r="G18" s="235"/>
      <c r="H18" s="228"/>
      <c r="I18" s="237"/>
      <c r="J18" s="228"/>
      <c r="K18" s="235"/>
      <c r="L18" s="228"/>
      <c r="M18" s="230"/>
      <c r="N18" s="234">
        <f>Orçamento!H61</f>
        <v>14116.695643749999</v>
      </c>
    </row>
    <row r="19" spans="2:14" x14ac:dyDescent="0.25">
      <c r="B19" s="227" t="s">
        <v>399</v>
      </c>
      <c r="C19" s="228" t="s">
        <v>63</v>
      </c>
      <c r="D19" s="229">
        <v>19187.128693890001</v>
      </c>
      <c r="E19" s="235"/>
      <c r="F19" s="228"/>
      <c r="G19" s="235"/>
      <c r="H19" s="228"/>
      <c r="I19" s="237"/>
      <c r="J19" s="232"/>
      <c r="K19" s="235">
        <v>1</v>
      </c>
      <c r="L19" s="232">
        <f>D19*K19</f>
        <v>19187.128693890001</v>
      </c>
      <c r="M19" s="230"/>
      <c r="N19" s="234">
        <f>Orçamento!H65</f>
        <v>1887.4965798000001</v>
      </c>
    </row>
    <row r="20" spans="2:14" x14ac:dyDescent="0.25">
      <c r="B20" s="227" t="s">
        <v>401</v>
      </c>
      <c r="C20" s="228" t="s">
        <v>66</v>
      </c>
      <c r="D20" s="229">
        <v>43644.72860676</v>
      </c>
      <c r="E20" s="235"/>
      <c r="F20" s="228"/>
      <c r="G20" s="235"/>
      <c r="H20" s="228"/>
      <c r="I20" s="237"/>
      <c r="J20" s="232"/>
      <c r="K20" s="235">
        <v>1</v>
      </c>
      <c r="L20" s="232">
        <f>D20*K20</f>
        <v>43644.72860676</v>
      </c>
      <c r="M20" s="230"/>
      <c r="N20" s="234">
        <f>Orçamento!H69</f>
        <v>43644.72860676</v>
      </c>
    </row>
    <row r="21" spans="2:14" x14ac:dyDescent="0.25">
      <c r="B21" s="218">
        <v>4</v>
      </c>
      <c r="C21" s="215" t="s">
        <v>128</v>
      </c>
      <c r="D21" s="223">
        <v>164088.62388935813</v>
      </c>
      <c r="E21" s="226"/>
      <c r="F21" s="219"/>
      <c r="G21" s="226"/>
      <c r="H21" s="219"/>
      <c r="I21" s="236"/>
      <c r="J21" s="219"/>
      <c r="K21" s="226"/>
      <c r="L21" s="219"/>
      <c r="M21" s="226"/>
      <c r="N21" s="255"/>
    </row>
    <row r="22" spans="2:14" x14ac:dyDescent="0.25">
      <c r="B22" s="227" t="s">
        <v>403</v>
      </c>
      <c r="C22" s="228" t="s">
        <v>129</v>
      </c>
      <c r="D22" s="229">
        <v>132245.53673811414</v>
      </c>
      <c r="E22" s="235"/>
      <c r="F22" s="228"/>
      <c r="G22" s="235">
        <v>1</v>
      </c>
      <c r="H22" s="232">
        <f>D22*G22</f>
        <v>132245.53673811414</v>
      </c>
      <c r="I22" s="237"/>
      <c r="J22" s="228"/>
      <c r="K22" s="235"/>
      <c r="L22" s="228"/>
      <c r="M22" s="230"/>
      <c r="N22" s="234">
        <f>Orçamento!H72</f>
        <v>132245.53673811414</v>
      </c>
    </row>
    <row r="23" spans="2:14" x14ac:dyDescent="0.25">
      <c r="B23" s="227" t="s">
        <v>409</v>
      </c>
      <c r="C23" s="228" t="s">
        <v>130</v>
      </c>
      <c r="D23" s="229">
        <v>31843.087151244003</v>
      </c>
      <c r="E23" s="235"/>
      <c r="F23" s="228"/>
      <c r="G23" s="235">
        <v>0.1</v>
      </c>
      <c r="H23" s="232">
        <f>D23*G23</f>
        <v>3184.3087151244004</v>
      </c>
      <c r="I23" s="237">
        <v>0.9</v>
      </c>
      <c r="J23" s="232">
        <f>I23*D23</f>
        <v>28658.778436119603</v>
      </c>
      <c r="K23" s="235"/>
      <c r="L23" s="232"/>
      <c r="M23" s="230"/>
      <c r="N23" s="234">
        <f>Orçamento!H79</f>
        <v>31843.087151244003</v>
      </c>
    </row>
    <row r="24" spans="2:14" x14ac:dyDescent="0.25">
      <c r="B24" s="218">
        <v>5</v>
      </c>
      <c r="C24" s="215" t="s">
        <v>121</v>
      </c>
      <c r="D24" s="223">
        <v>32037.592058413502</v>
      </c>
      <c r="E24" s="226"/>
      <c r="F24" s="219"/>
      <c r="G24" s="226"/>
      <c r="H24" s="219"/>
      <c r="I24" s="236"/>
      <c r="J24" s="219"/>
      <c r="K24" s="226"/>
      <c r="L24" s="219"/>
      <c r="M24" s="226"/>
      <c r="N24" s="255"/>
    </row>
    <row r="25" spans="2:14" x14ac:dyDescent="0.25">
      <c r="B25" s="227" t="s">
        <v>420</v>
      </c>
      <c r="C25" s="228" t="s">
        <v>421</v>
      </c>
      <c r="D25" s="229">
        <v>23400.682938637499</v>
      </c>
      <c r="E25" s="235"/>
      <c r="F25" s="228"/>
      <c r="G25" s="235">
        <v>0.2</v>
      </c>
      <c r="H25" s="232">
        <f>D25*G25</f>
        <v>4680.1365877275002</v>
      </c>
      <c r="I25" s="237">
        <v>0.8</v>
      </c>
      <c r="J25" s="232">
        <f>D25*I25</f>
        <v>18720.546350910001</v>
      </c>
      <c r="K25" s="235"/>
      <c r="L25" s="232"/>
      <c r="M25" s="230"/>
      <c r="N25" s="234">
        <f>Orçamento!H93</f>
        <v>23400.682938637499</v>
      </c>
    </row>
    <row r="26" spans="2:14" x14ac:dyDescent="0.25">
      <c r="B26" s="227" t="s">
        <v>422</v>
      </c>
      <c r="C26" s="228" t="s">
        <v>110</v>
      </c>
      <c r="D26" s="229">
        <v>8636.9091197760008</v>
      </c>
      <c r="E26" s="235"/>
      <c r="F26" s="228"/>
      <c r="G26" s="235"/>
      <c r="H26" s="228"/>
      <c r="I26" s="237">
        <v>1</v>
      </c>
      <c r="J26" s="232">
        <f>D26*I26</f>
        <v>8636.9091197760008</v>
      </c>
      <c r="K26" s="235"/>
      <c r="L26" s="232"/>
      <c r="M26" s="230"/>
      <c r="N26" s="234">
        <f>Orçamento!H105</f>
        <v>8636.9091197760008</v>
      </c>
    </row>
    <row r="27" spans="2:14" x14ac:dyDescent="0.25">
      <c r="B27" s="362" t="s">
        <v>425</v>
      </c>
      <c r="C27" s="363"/>
      <c r="D27" s="239">
        <f>D9+D11+D21+D24</f>
        <v>417152.24731886439</v>
      </c>
      <c r="E27" s="240">
        <f>F27/D27</f>
        <v>0.3792240724752029</v>
      </c>
      <c r="F27" s="241">
        <f>SUM(F10:F26)</f>
        <v>158194.17407044279</v>
      </c>
      <c r="G27" s="240">
        <f>H27/D27</f>
        <v>0.33587253320936383</v>
      </c>
      <c r="H27" s="239">
        <f>SUM(H9:H26)</f>
        <v>140109.98204096605</v>
      </c>
      <c r="I27" s="242">
        <f>J27/D27</f>
        <v>0.13428246945050665</v>
      </c>
      <c r="J27" s="241">
        <f>SUM(J9:J26)</f>
        <v>56016.233906805603</v>
      </c>
      <c r="K27" s="240">
        <f>L27/D27</f>
        <v>0.1506209248649267</v>
      </c>
      <c r="L27" s="241">
        <f>SUM(L9:L26)</f>
        <v>62831.857300650001</v>
      </c>
      <c r="M27" s="240">
        <f>E27+G27+I27+K27</f>
        <v>1</v>
      </c>
      <c r="N27" s="243">
        <f>Orçamento!G111</f>
        <v>417152.24731886439</v>
      </c>
    </row>
    <row r="28" spans="2:14" ht="15.75" thickBot="1" x14ac:dyDescent="0.3">
      <c r="B28" s="364" t="s">
        <v>426</v>
      </c>
      <c r="C28" s="365"/>
      <c r="D28" s="238">
        <f>D9+D11+D21+D24</f>
        <v>417152.24731886439</v>
      </c>
      <c r="E28" s="244">
        <f>F28/D28</f>
        <v>0.3792240724752029</v>
      </c>
      <c r="F28" s="238">
        <f>F27</f>
        <v>158194.17407044279</v>
      </c>
      <c r="G28" s="244">
        <f>H28/D28</f>
        <v>0.71509660568456679</v>
      </c>
      <c r="H28" s="238">
        <f>F28+H27</f>
        <v>298304.15611140884</v>
      </c>
      <c r="I28" s="245">
        <f>J28/D28</f>
        <v>0.84937907513507349</v>
      </c>
      <c r="J28" s="238">
        <f>H28+J27</f>
        <v>354320.39001821447</v>
      </c>
      <c r="K28" s="244">
        <f>L28/D28</f>
        <v>1.0000000000000002</v>
      </c>
      <c r="L28" s="238">
        <f>J28+L27</f>
        <v>417152.24731886445</v>
      </c>
      <c r="M28" s="244">
        <f>K28</f>
        <v>1.0000000000000002</v>
      </c>
      <c r="N28" s="246">
        <f>L28</f>
        <v>417152.24731886445</v>
      </c>
    </row>
  </sheetData>
  <mergeCells count="9">
    <mergeCell ref="G7:H7"/>
    <mergeCell ref="I7:J7"/>
    <mergeCell ref="K7:L7"/>
    <mergeCell ref="B27:C27"/>
    <mergeCell ref="B28:C28"/>
    <mergeCell ref="E7:F7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orientation="landscape" horizontalDpi="1200" verticalDpi="1200" r:id="rId1"/>
  <ignoredErrors>
    <ignoredError sqref="G27:G28 I27:I28 K27:K2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7"/>
  <sheetViews>
    <sheetView topLeftCell="A319" workbookViewId="0">
      <selection activeCell="K11" sqref="K11"/>
    </sheetView>
  </sheetViews>
  <sheetFormatPr defaultRowHeight="15" x14ac:dyDescent="0.25"/>
  <cols>
    <col min="1" max="1" width="5.42578125" customWidth="1"/>
    <col min="2" max="2" width="9.7109375" style="1" customWidth="1"/>
    <col min="3" max="3" width="14.28515625" style="1" customWidth="1"/>
    <col min="4" max="4" width="15.5703125" style="2" customWidth="1"/>
    <col min="5" max="5" width="62.28515625" style="1" customWidth="1"/>
    <col min="6" max="6" width="8" style="1" customWidth="1"/>
    <col min="7" max="7" width="18.28515625" style="3" customWidth="1"/>
  </cols>
  <sheetData>
    <row r="2" spans="2:7" x14ac:dyDescent="0.25">
      <c r="B2" s="104"/>
      <c r="C2" s="105"/>
      <c r="D2" s="105"/>
      <c r="E2" s="105"/>
      <c r="F2" s="105"/>
      <c r="G2" s="106"/>
    </row>
    <row r="3" spans="2:7" ht="15.75" x14ac:dyDescent="0.25">
      <c r="B3" s="107"/>
      <c r="C3" s="370" t="s">
        <v>480</v>
      </c>
      <c r="D3" s="370"/>
      <c r="E3" s="370"/>
      <c r="F3" s="370"/>
      <c r="G3" s="108"/>
    </row>
    <row r="4" spans="2:7" x14ac:dyDescent="0.25">
      <c r="B4" s="107"/>
      <c r="C4" s="109"/>
      <c r="D4" s="109"/>
      <c r="E4" s="109"/>
      <c r="F4" s="109"/>
      <c r="G4" s="108"/>
    </row>
    <row r="5" spans="2:7" x14ac:dyDescent="0.25">
      <c r="B5" s="110" t="s">
        <v>131</v>
      </c>
      <c r="C5" s="111" t="s">
        <v>141</v>
      </c>
      <c r="D5" s="112"/>
      <c r="E5" s="113"/>
      <c r="F5" s="114"/>
      <c r="G5" s="115"/>
    </row>
    <row r="6" spans="2:7" x14ac:dyDescent="0.25">
      <c r="B6" s="100"/>
      <c r="C6" s="100"/>
      <c r="D6" s="100"/>
      <c r="E6" s="100"/>
      <c r="F6" s="100"/>
      <c r="G6" s="100"/>
    </row>
    <row r="7" spans="2:7" x14ac:dyDescent="0.25">
      <c r="B7" s="93" t="s">
        <v>132</v>
      </c>
      <c r="C7" s="94"/>
      <c r="D7" s="94"/>
      <c r="E7" s="94"/>
      <c r="F7" s="94"/>
      <c r="G7" s="94"/>
    </row>
    <row r="8" spans="2:7" x14ac:dyDescent="0.25">
      <c r="B8" s="94"/>
      <c r="C8" s="94" t="s">
        <v>133</v>
      </c>
      <c r="D8" s="95">
        <v>31.25</v>
      </c>
      <c r="E8" s="94"/>
      <c r="F8" s="96" t="s">
        <v>134</v>
      </c>
      <c r="G8" s="94">
        <v>3</v>
      </c>
    </row>
    <row r="9" spans="2:7" x14ac:dyDescent="0.25">
      <c r="B9" s="94"/>
      <c r="C9" s="94" t="s">
        <v>135</v>
      </c>
      <c r="D9" s="95">
        <v>7.05</v>
      </c>
      <c r="E9" s="94"/>
      <c r="F9" s="96" t="s">
        <v>143</v>
      </c>
      <c r="G9" s="94">
        <v>0.95</v>
      </c>
    </row>
    <row r="10" spans="2:7" x14ac:dyDescent="0.25">
      <c r="B10" s="94"/>
      <c r="C10" s="94"/>
      <c r="D10" s="95"/>
      <c r="E10" s="94"/>
      <c r="F10" s="96" t="s">
        <v>142</v>
      </c>
      <c r="G10" s="95">
        <v>0.3</v>
      </c>
    </row>
    <row r="11" spans="2:7" x14ac:dyDescent="0.25">
      <c r="B11" s="94"/>
      <c r="C11" s="94"/>
      <c r="D11" s="94"/>
      <c r="E11" s="94"/>
      <c r="F11" s="96"/>
      <c r="G11" s="95"/>
    </row>
    <row r="12" spans="2:7" x14ac:dyDescent="0.25">
      <c r="B12" s="94"/>
      <c r="C12" s="94"/>
      <c r="D12" s="94"/>
      <c r="E12" s="94"/>
      <c r="F12" s="96" t="s">
        <v>136</v>
      </c>
      <c r="G12" s="99" t="s">
        <v>145</v>
      </c>
    </row>
    <row r="13" spans="2:7" ht="15.75" thickBot="1" x14ac:dyDescent="0.3">
      <c r="B13" s="101"/>
      <c r="C13" s="101"/>
      <c r="D13" s="102"/>
      <c r="E13" s="101"/>
      <c r="F13" s="101"/>
      <c r="G13" s="103"/>
    </row>
    <row r="14" spans="2:7" ht="15.75" thickBot="1" x14ac:dyDescent="0.3">
      <c r="B14" s="116" t="s">
        <v>7</v>
      </c>
      <c r="C14" s="117" t="s">
        <v>144</v>
      </c>
      <c r="D14" s="117" t="s">
        <v>138</v>
      </c>
      <c r="E14" s="118" t="s">
        <v>139</v>
      </c>
      <c r="F14" s="119" t="s">
        <v>71</v>
      </c>
      <c r="G14" s="119" t="s">
        <v>140</v>
      </c>
    </row>
    <row r="15" spans="2:7" x14ac:dyDescent="0.25">
      <c r="B15" s="121">
        <v>1</v>
      </c>
      <c r="C15" s="122"/>
      <c r="D15" s="121"/>
      <c r="E15" s="123" t="s">
        <v>357</v>
      </c>
      <c r="F15" s="124"/>
      <c r="G15" s="125"/>
    </row>
    <row r="16" spans="2:7" x14ac:dyDescent="0.25">
      <c r="B16" s="126" t="s">
        <v>15</v>
      </c>
      <c r="C16" s="97"/>
      <c r="D16" s="97"/>
      <c r="E16" s="127" t="s">
        <v>358</v>
      </c>
      <c r="F16" s="128"/>
      <c r="G16" s="98"/>
    </row>
    <row r="17" spans="2:8" x14ac:dyDescent="0.25">
      <c r="B17" s="137"/>
      <c r="C17" s="137"/>
      <c r="D17" s="137"/>
      <c r="E17" s="138"/>
      <c r="F17" s="137"/>
      <c r="G17" s="139"/>
    </row>
    <row r="18" spans="2:8" ht="22.5" x14ac:dyDescent="0.25">
      <c r="B18" s="129" t="s">
        <v>16</v>
      </c>
      <c r="C18" s="129" t="s">
        <v>359</v>
      </c>
      <c r="D18" s="129">
        <v>5212560</v>
      </c>
      <c r="E18" s="130" t="s">
        <v>361</v>
      </c>
      <c r="F18" s="129" t="s">
        <v>360</v>
      </c>
      <c r="G18" s="181">
        <f>D21</f>
        <v>120</v>
      </c>
    </row>
    <row r="19" spans="2:8" x14ac:dyDescent="0.25">
      <c r="B19" s="170"/>
      <c r="C19" s="174" t="s">
        <v>362</v>
      </c>
      <c r="D19" s="170"/>
      <c r="E19" s="172"/>
      <c r="F19" s="170"/>
      <c r="G19" s="205"/>
    </row>
    <row r="20" spans="2:8" x14ac:dyDescent="0.25">
      <c r="B20" s="170"/>
      <c r="C20" s="174" t="s">
        <v>363</v>
      </c>
      <c r="D20" s="170"/>
      <c r="E20" s="172"/>
      <c r="F20" s="170"/>
      <c r="G20" s="205"/>
    </row>
    <row r="21" spans="2:8" x14ac:dyDescent="0.25">
      <c r="B21" s="170"/>
      <c r="C21" s="174" t="s">
        <v>364</v>
      </c>
      <c r="D21" s="212">
        <f>60*2</f>
        <v>120</v>
      </c>
      <c r="E21" s="172" t="s">
        <v>360</v>
      </c>
      <c r="F21" s="170"/>
      <c r="G21" s="173"/>
    </row>
    <row r="22" spans="2:8" x14ac:dyDescent="0.25">
      <c r="B22" s="170"/>
      <c r="C22" s="174"/>
      <c r="D22" s="212"/>
      <c r="E22" s="172"/>
      <c r="F22" s="170"/>
      <c r="G22" s="173"/>
    </row>
    <row r="23" spans="2:8" x14ac:dyDescent="0.25">
      <c r="B23" s="121">
        <v>2</v>
      </c>
      <c r="C23" s="122"/>
      <c r="D23" s="121"/>
      <c r="E23" s="123" t="s">
        <v>146</v>
      </c>
      <c r="F23" s="124"/>
      <c r="G23" s="125"/>
    </row>
    <row r="24" spans="2:8" ht="26.25" customHeight="1" x14ac:dyDescent="0.25">
      <c r="B24" s="126" t="s">
        <v>18</v>
      </c>
      <c r="C24" s="97"/>
      <c r="D24" s="97"/>
      <c r="E24" s="127" t="s">
        <v>26</v>
      </c>
      <c r="F24" s="128"/>
      <c r="G24" s="98"/>
    </row>
    <row r="25" spans="2:8" x14ac:dyDescent="0.25">
      <c r="B25" s="137"/>
      <c r="C25" s="137"/>
      <c r="D25" s="137"/>
      <c r="E25" s="138"/>
      <c r="F25" s="137"/>
      <c r="G25" s="139"/>
    </row>
    <row r="26" spans="2:8" x14ac:dyDescent="0.25">
      <c r="B26" s="129" t="s">
        <v>19</v>
      </c>
      <c r="C26" s="129" t="s">
        <v>27</v>
      </c>
      <c r="D26" s="129" t="s">
        <v>28</v>
      </c>
      <c r="E26" s="130" t="s">
        <v>47</v>
      </c>
      <c r="F26" s="129" t="s">
        <v>37</v>
      </c>
      <c r="G26" s="181">
        <f>D29</f>
        <v>276.12</v>
      </c>
    </row>
    <row r="27" spans="2:8" ht="8.25" customHeight="1" x14ac:dyDescent="0.25">
      <c r="B27" s="170"/>
      <c r="C27" s="171"/>
      <c r="D27" s="170"/>
      <c r="E27" s="172"/>
      <c r="F27" s="170"/>
      <c r="G27" s="173"/>
    </row>
    <row r="28" spans="2:8" x14ac:dyDescent="0.25">
      <c r="B28" s="170"/>
      <c r="C28" s="174" t="s">
        <v>187</v>
      </c>
      <c r="D28" s="176">
        <f>Tab_Anomalias!C11+Tab_Anomalias!C194</f>
        <v>38.858499999999999</v>
      </c>
      <c r="E28" s="172" t="s">
        <v>55</v>
      </c>
      <c r="F28" s="170"/>
      <c r="G28" s="173"/>
    </row>
    <row r="29" spans="2:8" x14ac:dyDescent="0.25">
      <c r="B29" s="170"/>
      <c r="C29" s="174" t="s">
        <v>183</v>
      </c>
      <c r="D29" s="177">
        <f>Tab_Anomalias!C12+Tab_Anomalias!C195</f>
        <v>276.12</v>
      </c>
      <c r="E29" s="172" t="s">
        <v>37</v>
      </c>
      <c r="F29" s="170"/>
      <c r="G29" s="173"/>
    </row>
    <row r="30" spans="2:8" x14ac:dyDescent="0.25">
      <c r="B30" s="170"/>
      <c r="C30" s="174" t="s">
        <v>188</v>
      </c>
      <c r="D30" s="177">
        <v>0.03</v>
      </c>
      <c r="E30" s="172" t="s">
        <v>37</v>
      </c>
      <c r="F30" s="170"/>
      <c r="G30" s="173"/>
    </row>
    <row r="31" spans="2:8" x14ac:dyDescent="0.25">
      <c r="B31" s="143"/>
      <c r="C31" s="143"/>
      <c r="D31" s="143"/>
      <c r="E31" s="144"/>
      <c r="F31" s="143"/>
      <c r="G31" s="145"/>
    </row>
    <row r="32" spans="2:8" x14ac:dyDescent="0.25">
      <c r="B32" s="129" t="s">
        <v>20</v>
      </c>
      <c r="C32" s="129" t="s">
        <v>79</v>
      </c>
      <c r="D32" s="129">
        <v>3806402</v>
      </c>
      <c r="E32" s="130" t="s">
        <v>78</v>
      </c>
      <c r="F32" s="129" t="s">
        <v>55</v>
      </c>
      <c r="G32" s="181">
        <f>D28</f>
        <v>38.858499999999999</v>
      </c>
      <c r="H32" s="4"/>
    </row>
    <row r="33" spans="2:7" x14ac:dyDescent="0.25">
      <c r="B33" s="129" t="s">
        <v>21</v>
      </c>
      <c r="C33" s="129" t="s">
        <v>54</v>
      </c>
      <c r="D33" s="129" t="s">
        <v>90</v>
      </c>
      <c r="E33" s="130" t="s">
        <v>89</v>
      </c>
      <c r="F33" s="129" t="s">
        <v>37</v>
      </c>
      <c r="G33" s="181">
        <f>D28*4</f>
        <v>155.434</v>
      </c>
    </row>
    <row r="34" spans="2:7" x14ac:dyDescent="0.25">
      <c r="B34" s="140"/>
      <c r="C34" s="169" t="s">
        <v>196</v>
      </c>
      <c r="D34" s="140"/>
      <c r="E34" s="141"/>
      <c r="F34" s="140"/>
      <c r="G34" s="182"/>
    </row>
    <row r="35" spans="2:7" x14ac:dyDescent="0.25">
      <c r="B35" s="143"/>
      <c r="C35" s="143"/>
      <c r="D35" s="143"/>
      <c r="E35" s="144"/>
      <c r="F35" s="143"/>
      <c r="G35" s="183"/>
    </row>
    <row r="36" spans="2:7" x14ac:dyDescent="0.25">
      <c r="B36" s="129" t="s">
        <v>22</v>
      </c>
      <c r="C36" s="129" t="s">
        <v>29</v>
      </c>
      <c r="D36" s="131" t="s">
        <v>80</v>
      </c>
      <c r="E36" s="130" t="s">
        <v>49</v>
      </c>
      <c r="F36" s="129" t="s">
        <v>55</v>
      </c>
      <c r="G36" s="181">
        <f>D28</f>
        <v>38.858499999999999</v>
      </c>
    </row>
    <row r="37" spans="2:7" x14ac:dyDescent="0.25">
      <c r="B37" s="129" t="s">
        <v>23</v>
      </c>
      <c r="C37" s="129" t="s">
        <v>79</v>
      </c>
      <c r="D37" s="129">
        <v>1600408</v>
      </c>
      <c r="E37" s="130" t="s">
        <v>43</v>
      </c>
      <c r="F37" s="129" t="s">
        <v>55</v>
      </c>
      <c r="G37" s="181">
        <f>D28</f>
        <v>38.858499999999999</v>
      </c>
    </row>
    <row r="38" spans="2:7" x14ac:dyDescent="0.25">
      <c r="B38" s="129" t="s">
        <v>122</v>
      </c>
      <c r="C38" s="129" t="s">
        <v>54</v>
      </c>
      <c r="D38" s="132" t="s">
        <v>81</v>
      </c>
      <c r="E38" s="130" t="s">
        <v>82</v>
      </c>
      <c r="F38" s="129" t="s">
        <v>55</v>
      </c>
      <c r="G38" s="181">
        <f>D28</f>
        <v>38.858499999999999</v>
      </c>
    </row>
    <row r="39" spans="2:7" x14ac:dyDescent="0.25">
      <c r="B39" s="129" t="s">
        <v>123</v>
      </c>
      <c r="C39" s="129" t="s">
        <v>27</v>
      </c>
      <c r="D39" s="129" t="s">
        <v>30</v>
      </c>
      <c r="E39" s="130" t="s">
        <v>50</v>
      </c>
      <c r="F39" s="129" t="s">
        <v>55</v>
      </c>
      <c r="G39" s="181">
        <f>D28</f>
        <v>38.858499999999999</v>
      </c>
    </row>
    <row r="40" spans="2:7" ht="22.5" x14ac:dyDescent="0.25">
      <c r="B40" s="129" t="s">
        <v>124</v>
      </c>
      <c r="C40" s="129" t="s">
        <v>79</v>
      </c>
      <c r="D40" s="129">
        <v>1109680</v>
      </c>
      <c r="E40" s="130" t="s">
        <v>83</v>
      </c>
      <c r="F40" s="129" t="s">
        <v>84</v>
      </c>
      <c r="G40" s="181">
        <f>D28*0.03</f>
        <v>1.1657549999999999</v>
      </c>
    </row>
    <row r="41" spans="2:7" x14ac:dyDescent="0.25">
      <c r="B41" s="140"/>
      <c r="C41" s="169" t="s">
        <v>189</v>
      </c>
      <c r="D41" s="140"/>
      <c r="E41" s="141"/>
      <c r="F41" s="140"/>
      <c r="G41" s="182"/>
    </row>
    <row r="42" spans="2:7" x14ac:dyDescent="0.25">
      <c r="B42" s="143"/>
      <c r="C42" s="143"/>
      <c r="D42" s="143"/>
      <c r="E42" s="144"/>
      <c r="F42" s="143"/>
      <c r="G42" s="183"/>
    </row>
    <row r="43" spans="2:7" x14ac:dyDescent="0.25">
      <c r="B43" s="129" t="s">
        <v>125</v>
      </c>
      <c r="C43" s="129" t="s">
        <v>29</v>
      </c>
      <c r="D43" s="129" t="s">
        <v>85</v>
      </c>
      <c r="E43" s="130" t="s">
        <v>51</v>
      </c>
      <c r="F43" s="129" t="s">
        <v>55</v>
      </c>
      <c r="G43" s="181">
        <f>D28</f>
        <v>38.858499999999999</v>
      </c>
    </row>
    <row r="44" spans="2:7" ht="22.5" x14ac:dyDescent="0.25">
      <c r="B44" s="129" t="s">
        <v>126</v>
      </c>
      <c r="C44" s="129" t="s">
        <v>79</v>
      </c>
      <c r="D44" s="129">
        <v>5915433</v>
      </c>
      <c r="E44" s="130" t="s">
        <v>86</v>
      </c>
      <c r="F44" s="129" t="s">
        <v>38</v>
      </c>
      <c r="G44" s="181">
        <f>E47</f>
        <v>2.9143874999999997</v>
      </c>
    </row>
    <row r="45" spans="2:7" x14ac:dyDescent="0.25">
      <c r="B45" s="140"/>
      <c r="C45" s="168" t="s">
        <v>190</v>
      </c>
      <c r="D45" s="168">
        <v>2.5</v>
      </c>
      <c r="E45" s="178" t="s">
        <v>191</v>
      </c>
      <c r="F45" s="140"/>
      <c r="G45" s="142"/>
    </row>
    <row r="46" spans="2:7" x14ac:dyDescent="0.25">
      <c r="B46" s="170"/>
      <c r="C46" s="179" t="s">
        <v>192</v>
      </c>
      <c r="D46" s="179">
        <v>0</v>
      </c>
      <c r="E46" s="180" t="s">
        <v>193</v>
      </c>
      <c r="F46" s="170"/>
      <c r="G46" s="173"/>
    </row>
    <row r="47" spans="2:7" x14ac:dyDescent="0.25">
      <c r="B47" s="170"/>
      <c r="C47" s="179" t="s">
        <v>194</v>
      </c>
      <c r="D47" s="179" t="s">
        <v>195</v>
      </c>
      <c r="E47" s="184">
        <f>D28*0.03*D45*(1+D46)</f>
        <v>2.9143874999999997</v>
      </c>
      <c r="F47" s="170"/>
      <c r="G47" s="173"/>
    </row>
    <row r="48" spans="2:7" x14ac:dyDescent="0.25">
      <c r="B48" s="170"/>
      <c r="C48" s="179"/>
      <c r="D48" s="179"/>
      <c r="E48" s="180"/>
      <c r="F48" s="170"/>
      <c r="G48" s="173"/>
    </row>
    <row r="49" spans="2:7" x14ac:dyDescent="0.25">
      <c r="B49" s="129" t="s">
        <v>127</v>
      </c>
      <c r="C49" s="129" t="s">
        <v>79</v>
      </c>
      <c r="D49" s="129">
        <v>5914329</v>
      </c>
      <c r="E49" s="130" t="s">
        <v>87</v>
      </c>
      <c r="F49" s="129" t="s">
        <v>36</v>
      </c>
      <c r="G49" s="181">
        <f>E53</f>
        <v>37.887037499999998</v>
      </c>
    </row>
    <row r="50" spans="2:7" x14ac:dyDescent="0.25">
      <c r="B50" s="140"/>
      <c r="C50" s="179" t="s">
        <v>136</v>
      </c>
      <c r="D50" s="179">
        <v>10</v>
      </c>
      <c r="E50" s="180" t="s">
        <v>137</v>
      </c>
      <c r="F50" s="140"/>
      <c r="G50" s="185"/>
    </row>
    <row r="51" spans="2:7" x14ac:dyDescent="0.25">
      <c r="B51" s="170"/>
      <c r="C51" s="179" t="s">
        <v>190</v>
      </c>
      <c r="D51" s="179">
        <v>2.5</v>
      </c>
      <c r="E51" s="180" t="s">
        <v>191</v>
      </c>
      <c r="F51" s="170"/>
      <c r="G51" s="186"/>
    </row>
    <row r="52" spans="2:7" x14ac:dyDescent="0.25">
      <c r="B52" s="170"/>
      <c r="C52" s="179" t="s">
        <v>192</v>
      </c>
      <c r="D52" s="206">
        <v>0.3</v>
      </c>
      <c r="E52" s="180"/>
      <c r="F52" s="170"/>
      <c r="G52" s="186"/>
    </row>
    <row r="53" spans="2:7" x14ac:dyDescent="0.25">
      <c r="B53" s="170"/>
      <c r="C53" s="179" t="s">
        <v>197</v>
      </c>
      <c r="D53" s="171" t="s">
        <v>198</v>
      </c>
      <c r="E53" s="188">
        <f>D28*0.03*D51*(1+D52)*D50</f>
        <v>37.887037499999998</v>
      </c>
      <c r="F53" s="170" t="s">
        <v>88</v>
      </c>
      <c r="G53" s="186"/>
    </row>
    <row r="54" spans="2:7" x14ac:dyDescent="0.25">
      <c r="B54" s="170"/>
      <c r="C54" s="170"/>
      <c r="D54" s="170"/>
      <c r="E54" s="172"/>
      <c r="F54" s="170"/>
      <c r="G54" s="173"/>
    </row>
    <row r="55" spans="2:7" ht="26.25" customHeight="1" x14ac:dyDescent="0.25">
      <c r="B55" s="133" t="s">
        <v>365</v>
      </c>
      <c r="C55" s="134"/>
      <c r="D55" s="134"/>
      <c r="E55" s="135" t="s">
        <v>53</v>
      </c>
      <c r="F55" s="120"/>
      <c r="G55" s="136"/>
    </row>
    <row r="56" spans="2:7" x14ac:dyDescent="0.25">
      <c r="B56" s="129" t="s">
        <v>366</v>
      </c>
      <c r="C56" s="129" t="s">
        <v>79</v>
      </c>
      <c r="D56" s="129">
        <v>4915639</v>
      </c>
      <c r="E56" s="130" t="s">
        <v>48</v>
      </c>
      <c r="F56" s="129" t="s">
        <v>55</v>
      </c>
      <c r="G56" s="181">
        <f>D58*0.2</f>
        <v>6.34</v>
      </c>
    </row>
    <row r="57" spans="2:7" x14ac:dyDescent="0.25">
      <c r="B57" s="129" t="s">
        <v>367</v>
      </c>
      <c r="C57" s="129" t="s">
        <v>27</v>
      </c>
      <c r="D57" s="131" t="s">
        <v>31</v>
      </c>
      <c r="E57" s="130" t="s">
        <v>52</v>
      </c>
      <c r="F57" s="129" t="s">
        <v>55</v>
      </c>
      <c r="G57" s="181">
        <f>D58*0.2</f>
        <v>6.34</v>
      </c>
    </row>
    <row r="58" spans="2:7" x14ac:dyDescent="0.25">
      <c r="B58" s="170"/>
      <c r="C58" s="174" t="s">
        <v>271</v>
      </c>
      <c r="D58" s="177">
        <f>Tab_fissuras!I3</f>
        <v>31.699999999999996</v>
      </c>
      <c r="E58" s="180" t="s">
        <v>37</v>
      </c>
      <c r="F58" s="170"/>
      <c r="G58" s="204"/>
    </row>
    <row r="59" spans="2:7" x14ac:dyDescent="0.25">
      <c r="B59" s="170"/>
      <c r="C59" s="171" t="s">
        <v>272</v>
      </c>
      <c r="D59" s="179"/>
      <c r="E59" s="184"/>
      <c r="F59" s="170"/>
      <c r="G59" s="173"/>
    </row>
    <row r="60" spans="2:7" x14ac:dyDescent="0.25">
      <c r="B60" s="170"/>
      <c r="C60" s="179"/>
      <c r="D60" s="179"/>
      <c r="E60" s="184"/>
      <c r="F60" s="170"/>
      <c r="G60" s="173"/>
    </row>
    <row r="61" spans="2:7" ht="22.5" x14ac:dyDescent="0.25">
      <c r="B61" s="129" t="s">
        <v>368</v>
      </c>
      <c r="C61" s="129" t="s">
        <v>79</v>
      </c>
      <c r="D61" s="129">
        <v>4915651</v>
      </c>
      <c r="E61" s="130" t="s">
        <v>92</v>
      </c>
      <c r="F61" s="129" t="s">
        <v>40</v>
      </c>
      <c r="G61" s="181">
        <v>127</v>
      </c>
    </row>
    <row r="62" spans="2:7" x14ac:dyDescent="0.25">
      <c r="B62" s="170"/>
      <c r="C62" s="171" t="s">
        <v>273</v>
      </c>
      <c r="D62" s="179"/>
      <c r="E62" s="180"/>
      <c r="F62" s="170"/>
      <c r="G62" s="204"/>
    </row>
    <row r="63" spans="2:7" x14ac:dyDescent="0.25">
      <c r="B63" s="170"/>
      <c r="C63" s="174" t="s">
        <v>274</v>
      </c>
      <c r="D63" s="179"/>
      <c r="E63" s="180"/>
      <c r="F63" s="170"/>
      <c r="G63" s="204"/>
    </row>
    <row r="64" spans="2:7" x14ac:dyDescent="0.25">
      <c r="B64" s="170"/>
      <c r="C64" s="174"/>
      <c r="D64" s="179"/>
      <c r="E64" s="180"/>
      <c r="F64" s="170"/>
      <c r="G64" s="204"/>
    </row>
    <row r="65" spans="2:7" ht="22.5" x14ac:dyDescent="0.25">
      <c r="B65" s="129" t="s">
        <v>369</v>
      </c>
      <c r="C65" s="129" t="s">
        <v>79</v>
      </c>
      <c r="D65" s="129">
        <v>4915650</v>
      </c>
      <c r="E65" s="130" t="s">
        <v>93</v>
      </c>
      <c r="F65" s="129" t="s">
        <v>42</v>
      </c>
      <c r="G65" s="181">
        <f>D58*0.3</f>
        <v>9.509999999999998</v>
      </c>
    </row>
    <row r="66" spans="2:7" x14ac:dyDescent="0.25">
      <c r="B66" s="170"/>
      <c r="C66" s="171" t="s">
        <v>275</v>
      </c>
      <c r="D66" s="179"/>
      <c r="E66" s="180"/>
      <c r="F66" s="170"/>
      <c r="G66" s="204"/>
    </row>
    <row r="67" spans="2:7" x14ac:dyDescent="0.25">
      <c r="B67" s="170"/>
      <c r="C67" s="174" t="s">
        <v>276</v>
      </c>
      <c r="D67" s="179"/>
      <c r="E67" s="180"/>
      <c r="F67" s="170"/>
      <c r="G67" s="204"/>
    </row>
    <row r="68" spans="2:7" x14ac:dyDescent="0.25">
      <c r="B68" s="170"/>
      <c r="C68" s="174"/>
      <c r="D68" s="179"/>
      <c r="E68" s="180"/>
      <c r="F68" s="170"/>
      <c r="G68" s="204"/>
    </row>
    <row r="69" spans="2:7" ht="26.25" customHeight="1" x14ac:dyDescent="0.25">
      <c r="B69" s="133" t="s">
        <v>370</v>
      </c>
      <c r="C69" s="134"/>
      <c r="D69" s="134"/>
      <c r="E69" s="135" t="s">
        <v>56</v>
      </c>
      <c r="F69" s="120"/>
      <c r="G69" s="136"/>
    </row>
    <row r="70" spans="2:7" x14ac:dyDescent="0.25">
      <c r="B70" s="129" t="s">
        <v>371</v>
      </c>
      <c r="C70" s="129" t="s">
        <v>27</v>
      </c>
      <c r="D70" s="129" t="s">
        <v>28</v>
      </c>
      <c r="E70" s="130" t="s">
        <v>47</v>
      </c>
      <c r="F70" s="129" t="s">
        <v>37</v>
      </c>
      <c r="G70" s="181">
        <v>91.72</v>
      </c>
    </row>
    <row r="71" spans="2:7" x14ac:dyDescent="0.25">
      <c r="B71" s="170"/>
      <c r="C71" s="174" t="s">
        <v>430</v>
      </c>
      <c r="D71" s="177">
        <f>Tab_fissuras!I5</f>
        <v>14.159999999999998</v>
      </c>
      <c r="E71" s="180" t="s">
        <v>37</v>
      </c>
      <c r="F71" s="170"/>
      <c r="G71" s="204"/>
    </row>
    <row r="72" spans="2:7" x14ac:dyDescent="0.25">
      <c r="B72" s="170"/>
      <c r="C72" s="174" t="s">
        <v>431</v>
      </c>
      <c r="D72" s="177">
        <f>Tab_fissuras!I3</f>
        <v>31.699999999999996</v>
      </c>
      <c r="E72" s="180" t="s">
        <v>37</v>
      </c>
      <c r="F72" s="170"/>
      <c r="G72" s="204"/>
    </row>
    <row r="73" spans="2:7" x14ac:dyDescent="0.25">
      <c r="B73" s="170"/>
      <c r="C73" s="174" t="s">
        <v>432</v>
      </c>
      <c r="D73" s="179"/>
      <c r="E73" s="180"/>
      <c r="F73" s="170"/>
      <c r="G73" s="204"/>
    </row>
    <row r="74" spans="2:7" x14ac:dyDescent="0.25">
      <c r="B74" s="170"/>
      <c r="C74" s="174"/>
      <c r="D74" s="179"/>
      <c r="E74" s="180"/>
      <c r="F74" s="170"/>
      <c r="G74" s="204"/>
    </row>
    <row r="75" spans="2:7" x14ac:dyDescent="0.25">
      <c r="B75" s="129" t="s">
        <v>372</v>
      </c>
      <c r="C75" s="129" t="s">
        <v>79</v>
      </c>
      <c r="D75" s="129">
        <v>1600436</v>
      </c>
      <c r="E75" s="130" t="s">
        <v>94</v>
      </c>
      <c r="F75" s="129" t="s">
        <v>84</v>
      </c>
      <c r="G75" s="181">
        <f>D71*1.2*D76+D72*0.3*D77</f>
        <v>1.1348999999999998</v>
      </c>
    </row>
    <row r="76" spans="2:7" x14ac:dyDescent="0.25">
      <c r="B76" s="170"/>
      <c r="C76" s="174" t="s">
        <v>433</v>
      </c>
      <c r="D76" s="170">
        <v>0.05</v>
      </c>
      <c r="E76" s="172" t="s">
        <v>37</v>
      </c>
      <c r="F76" s="170"/>
      <c r="G76" s="205"/>
    </row>
    <row r="77" spans="2:7" x14ac:dyDescent="0.25">
      <c r="B77" s="170"/>
      <c r="C77" s="174" t="s">
        <v>434</v>
      </c>
      <c r="D77" s="170">
        <v>0.03</v>
      </c>
      <c r="E77" s="172" t="s">
        <v>37</v>
      </c>
      <c r="F77" s="170"/>
      <c r="G77" s="205"/>
    </row>
    <row r="78" spans="2:7" x14ac:dyDescent="0.25">
      <c r="B78" s="170"/>
      <c r="C78" s="174" t="s">
        <v>435</v>
      </c>
      <c r="D78" s="179"/>
      <c r="E78" s="180"/>
      <c r="F78" s="170"/>
      <c r="G78" s="204"/>
    </row>
    <row r="79" spans="2:7" x14ac:dyDescent="0.25">
      <c r="B79" s="170"/>
      <c r="C79" s="174" t="s">
        <v>436</v>
      </c>
      <c r="D79" s="179"/>
      <c r="E79" s="180"/>
      <c r="F79" s="170"/>
      <c r="G79" s="204"/>
    </row>
    <row r="80" spans="2:7" x14ac:dyDescent="0.25">
      <c r="B80" s="170"/>
      <c r="C80" s="174"/>
      <c r="D80" s="179"/>
      <c r="E80" s="180"/>
      <c r="F80" s="170"/>
      <c r="G80" s="204"/>
    </row>
    <row r="81" spans="2:7" x14ac:dyDescent="0.25">
      <c r="B81" s="129" t="s">
        <v>373</v>
      </c>
      <c r="C81" s="129" t="s">
        <v>91</v>
      </c>
      <c r="D81" s="129">
        <v>706160</v>
      </c>
      <c r="E81" s="130" t="s">
        <v>95</v>
      </c>
      <c r="F81" s="129" t="s">
        <v>37</v>
      </c>
      <c r="G81" s="181">
        <f>82*0.15</f>
        <v>12.299999999999999</v>
      </c>
    </row>
    <row r="82" spans="2:7" x14ac:dyDescent="0.25">
      <c r="B82" s="170"/>
      <c r="C82" s="174" t="s">
        <v>438</v>
      </c>
      <c r="D82" s="170"/>
      <c r="E82" s="172"/>
      <c r="F82" s="170"/>
      <c r="G82" s="205"/>
    </row>
    <row r="83" spans="2:7" x14ac:dyDescent="0.25">
      <c r="B83" s="170"/>
      <c r="C83" s="174" t="s">
        <v>277</v>
      </c>
      <c r="D83" s="170"/>
      <c r="E83" s="172"/>
      <c r="F83" s="170"/>
      <c r="G83" s="205"/>
    </row>
    <row r="84" spans="2:7" x14ac:dyDescent="0.25">
      <c r="B84" s="170"/>
      <c r="C84" s="170"/>
      <c r="D84" s="170"/>
      <c r="E84" s="172"/>
      <c r="F84" s="170"/>
      <c r="G84" s="205"/>
    </row>
    <row r="85" spans="2:7" x14ac:dyDescent="0.25">
      <c r="B85" s="129" t="s">
        <v>374</v>
      </c>
      <c r="C85" s="129" t="s">
        <v>91</v>
      </c>
      <c r="D85" s="129">
        <v>706120</v>
      </c>
      <c r="E85" s="130" t="s">
        <v>104</v>
      </c>
      <c r="F85" s="129" t="s">
        <v>37</v>
      </c>
      <c r="G85" s="181">
        <v>68</v>
      </c>
    </row>
    <row r="86" spans="2:7" x14ac:dyDescent="0.25">
      <c r="B86" s="170"/>
      <c r="C86" s="174" t="s">
        <v>446</v>
      </c>
      <c r="D86" s="170"/>
      <c r="E86" s="172"/>
      <c r="F86" s="170"/>
      <c r="G86" s="205"/>
    </row>
    <row r="87" spans="2:7" x14ac:dyDescent="0.25">
      <c r="B87" s="170"/>
      <c r="C87" s="174" t="s">
        <v>447</v>
      </c>
      <c r="D87" s="170"/>
      <c r="E87" s="172"/>
      <c r="F87" s="170"/>
      <c r="G87" s="205"/>
    </row>
    <row r="88" spans="2:7" x14ac:dyDescent="0.25">
      <c r="B88" s="170"/>
      <c r="C88" s="170"/>
      <c r="D88" s="170"/>
      <c r="E88" s="172"/>
      <c r="F88" s="170"/>
      <c r="G88" s="205"/>
    </row>
    <row r="89" spans="2:7" x14ac:dyDescent="0.25">
      <c r="B89" s="129" t="s">
        <v>375</v>
      </c>
      <c r="C89" s="129" t="s">
        <v>54</v>
      </c>
      <c r="D89" s="129" t="s">
        <v>57</v>
      </c>
      <c r="E89" s="130" t="s">
        <v>96</v>
      </c>
      <c r="F89" s="129" t="s">
        <v>42</v>
      </c>
      <c r="G89" s="181">
        <v>21.08</v>
      </c>
    </row>
    <row r="90" spans="2:7" x14ac:dyDescent="0.25">
      <c r="B90" s="170"/>
      <c r="C90" s="174" t="s">
        <v>439</v>
      </c>
      <c r="D90" s="170"/>
      <c r="E90" s="172"/>
      <c r="F90" s="170"/>
      <c r="G90" s="205"/>
    </row>
    <row r="91" spans="2:7" x14ac:dyDescent="0.25">
      <c r="B91" s="170"/>
      <c r="C91" s="171" t="s">
        <v>278</v>
      </c>
      <c r="D91" s="170"/>
      <c r="E91" s="172"/>
      <c r="F91" s="170"/>
      <c r="G91" s="205"/>
    </row>
    <row r="92" spans="2:7" x14ac:dyDescent="0.25">
      <c r="B92" s="170"/>
      <c r="C92" s="171" t="s">
        <v>279</v>
      </c>
      <c r="D92" s="170"/>
      <c r="E92" s="172"/>
      <c r="F92" s="170"/>
      <c r="G92" s="205"/>
    </row>
    <row r="93" spans="2:7" x14ac:dyDescent="0.25">
      <c r="B93" s="170"/>
      <c r="C93" s="171" t="s">
        <v>280</v>
      </c>
      <c r="D93" s="170"/>
      <c r="E93" s="172"/>
      <c r="F93" s="170"/>
      <c r="G93" s="205"/>
    </row>
    <row r="94" spans="2:7" x14ac:dyDescent="0.25">
      <c r="B94" s="170"/>
      <c r="C94" s="171"/>
      <c r="D94" s="170"/>
      <c r="E94" s="172"/>
      <c r="F94" s="170"/>
      <c r="G94" s="205"/>
    </row>
    <row r="95" spans="2:7" x14ac:dyDescent="0.25">
      <c r="B95" s="170"/>
      <c r="C95" s="171" t="s">
        <v>281</v>
      </c>
      <c r="D95" s="170"/>
      <c r="E95" s="172"/>
      <c r="F95" s="170"/>
      <c r="G95" s="205"/>
    </row>
    <row r="96" spans="2:7" x14ac:dyDescent="0.25">
      <c r="B96" s="170"/>
      <c r="C96" s="171"/>
      <c r="D96" s="170"/>
      <c r="E96" s="172"/>
      <c r="F96" s="170"/>
      <c r="G96" s="205"/>
    </row>
    <row r="97" spans="2:7" x14ac:dyDescent="0.25">
      <c r="B97" s="170"/>
      <c r="C97" s="174" t="s">
        <v>431</v>
      </c>
      <c r="D97" s="170"/>
      <c r="E97" s="172"/>
      <c r="F97" s="170"/>
      <c r="G97" s="205"/>
    </row>
    <row r="98" spans="2:7" x14ac:dyDescent="0.25">
      <c r="B98" s="170"/>
      <c r="C98" s="171" t="s">
        <v>448</v>
      </c>
      <c r="D98" s="170"/>
      <c r="E98" s="172"/>
      <c r="F98" s="170"/>
      <c r="G98" s="205"/>
    </row>
    <row r="99" spans="2:7" x14ac:dyDescent="0.25">
      <c r="B99" s="170"/>
      <c r="C99" s="171" t="s">
        <v>449</v>
      </c>
      <c r="D99" s="170"/>
      <c r="E99" s="172"/>
      <c r="F99" s="170"/>
      <c r="G99" s="205"/>
    </row>
    <row r="100" spans="2:7" x14ac:dyDescent="0.25">
      <c r="B100" s="170"/>
      <c r="C100" s="171" t="s">
        <v>280</v>
      </c>
      <c r="D100" s="170"/>
      <c r="E100" s="172"/>
      <c r="F100" s="170"/>
      <c r="G100" s="205"/>
    </row>
    <row r="101" spans="2:7" x14ac:dyDescent="0.25">
      <c r="B101" s="170"/>
      <c r="C101" s="171"/>
      <c r="D101" s="170"/>
      <c r="E101" s="172"/>
      <c r="F101" s="170"/>
      <c r="G101" s="205"/>
    </row>
    <row r="102" spans="2:7" x14ac:dyDescent="0.25">
      <c r="B102" s="170"/>
      <c r="C102" s="171" t="s">
        <v>450</v>
      </c>
      <c r="D102" s="170"/>
      <c r="E102" s="172"/>
      <c r="F102" s="170"/>
      <c r="G102" s="205"/>
    </row>
    <row r="103" spans="2:7" x14ac:dyDescent="0.25">
      <c r="B103" s="170"/>
      <c r="C103" s="171"/>
      <c r="D103" s="170"/>
      <c r="E103" s="172"/>
      <c r="F103" s="170"/>
      <c r="G103" s="205"/>
    </row>
    <row r="104" spans="2:7" x14ac:dyDescent="0.25">
      <c r="B104" s="170"/>
      <c r="C104" s="171" t="s">
        <v>451</v>
      </c>
      <c r="D104" s="170"/>
      <c r="E104" s="172"/>
      <c r="F104" s="170"/>
      <c r="G104" s="205"/>
    </row>
    <row r="105" spans="2:7" x14ac:dyDescent="0.25">
      <c r="B105" s="170"/>
      <c r="C105" s="174"/>
      <c r="D105" s="170"/>
      <c r="E105" s="172"/>
      <c r="F105" s="170"/>
      <c r="G105" s="205"/>
    </row>
    <row r="106" spans="2:7" x14ac:dyDescent="0.25">
      <c r="B106" s="129" t="s">
        <v>376</v>
      </c>
      <c r="C106" s="129" t="s">
        <v>79</v>
      </c>
      <c r="D106" s="129">
        <v>407819</v>
      </c>
      <c r="E106" s="130" t="s">
        <v>41</v>
      </c>
      <c r="F106" s="129" t="s">
        <v>42</v>
      </c>
      <c r="G106" s="181">
        <f>D108</f>
        <v>95.9</v>
      </c>
    </row>
    <row r="107" spans="2:7" x14ac:dyDescent="0.25">
      <c r="B107" s="170"/>
      <c r="C107" s="171" t="s">
        <v>440</v>
      </c>
      <c r="D107" s="170"/>
      <c r="E107" s="172"/>
      <c r="F107" s="170"/>
      <c r="G107" s="205"/>
    </row>
    <row r="108" spans="2:7" x14ac:dyDescent="0.25">
      <c r="B108" s="170"/>
      <c r="C108" s="171" t="s">
        <v>282</v>
      </c>
      <c r="D108" s="170">
        <v>95.9</v>
      </c>
      <c r="E108" s="172" t="s">
        <v>42</v>
      </c>
      <c r="F108" s="170"/>
      <c r="G108" s="205"/>
    </row>
    <row r="109" spans="2:7" x14ac:dyDescent="0.25">
      <c r="B109" s="170"/>
      <c r="C109" s="171"/>
      <c r="D109" s="170"/>
      <c r="E109" s="172"/>
      <c r="F109" s="170"/>
      <c r="G109" s="205"/>
    </row>
    <row r="110" spans="2:7" x14ac:dyDescent="0.25">
      <c r="B110" s="129" t="s">
        <v>377</v>
      </c>
      <c r="C110" s="129" t="s">
        <v>27</v>
      </c>
      <c r="D110" s="129" t="s">
        <v>31</v>
      </c>
      <c r="E110" s="130" t="s">
        <v>52</v>
      </c>
      <c r="F110" s="129" t="s">
        <v>55</v>
      </c>
      <c r="G110" s="181">
        <v>26.5</v>
      </c>
    </row>
    <row r="111" spans="2:7" x14ac:dyDescent="0.25">
      <c r="B111" s="170"/>
      <c r="C111" s="171" t="s">
        <v>441</v>
      </c>
      <c r="D111" s="170"/>
      <c r="E111" s="172"/>
      <c r="F111" s="170"/>
      <c r="G111" s="205"/>
    </row>
    <row r="112" spans="2:7" x14ac:dyDescent="0.25">
      <c r="B112" s="170"/>
      <c r="C112" s="171" t="s">
        <v>442</v>
      </c>
      <c r="D112" s="170"/>
      <c r="E112" s="172"/>
      <c r="F112" s="170"/>
      <c r="G112" s="205"/>
    </row>
    <row r="113" spans="2:7" x14ac:dyDescent="0.25">
      <c r="B113" s="170"/>
      <c r="C113" s="171" t="s">
        <v>443</v>
      </c>
      <c r="D113" s="170"/>
      <c r="E113" s="172"/>
      <c r="F113" s="170"/>
      <c r="G113" s="205"/>
    </row>
    <row r="114" spans="2:7" x14ac:dyDescent="0.25">
      <c r="B114" s="170"/>
      <c r="C114" s="171"/>
      <c r="D114" s="170"/>
      <c r="E114" s="172"/>
      <c r="F114" s="170"/>
      <c r="G114" s="205"/>
    </row>
    <row r="115" spans="2:7" x14ac:dyDescent="0.25">
      <c r="B115" s="129" t="s">
        <v>378</v>
      </c>
      <c r="C115" s="129" t="s">
        <v>27</v>
      </c>
      <c r="D115" s="129" t="s">
        <v>30</v>
      </c>
      <c r="E115" s="130" t="s">
        <v>50</v>
      </c>
      <c r="F115" s="129" t="s">
        <v>55</v>
      </c>
      <c r="G115" s="181">
        <f>D71*1.2+D72*0.3</f>
        <v>26.501999999999995</v>
      </c>
    </row>
    <row r="116" spans="2:7" ht="22.5" x14ac:dyDescent="0.25">
      <c r="B116" s="129" t="s">
        <v>379</v>
      </c>
      <c r="C116" s="129" t="s">
        <v>79</v>
      </c>
      <c r="D116" s="129">
        <v>1109680</v>
      </c>
      <c r="E116" s="130" t="s">
        <v>83</v>
      </c>
      <c r="F116" s="129" t="s">
        <v>84</v>
      </c>
      <c r="G116" s="181">
        <f>D71*1.2*D76+D72*0.3*D77</f>
        <v>1.1348999999999998</v>
      </c>
    </row>
    <row r="117" spans="2:7" ht="22.5" x14ac:dyDescent="0.25">
      <c r="B117" s="129" t="s">
        <v>380</v>
      </c>
      <c r="C117" s="129" t="s">
        <v>79</v>
      </c>
      <c r="D117" s="129">
        <v>5915433</v>
      </c>
      <c r="E117" s="130" t="s">
        <v>86</v>
      </c>
      <c r="F117" s="129" t="s">
        <v>38</v>
      </c>
      <c r="G117" s="181">
        <f>E120</f>
        <v>2.8372499999999996</v>
      </c>
    </row>
    <row r="118" spans="2:7" x14ac:dyDescent="0.25">
      <c r="B118" s="170"/>
      <c r="C118" s="168" t="s">
        <v>190</v>
      </c>
      <c r="D118" s="168">
        <v>2.5</v>
      </c>
      <c r="E118" s="178" t="s">
        <v>191</v>
      </c>
      <c r="F118" s="140"/>
      <c r="G118" s="142"/>
    </row>
    <row r="119" spans="2:7" x14ac:dyDescent="0.25">
      <c r="B119" s="170"/>
      <c r="C119" s="179" t="s">
        <v>192</v>
      </c>
      <c r="D119" s="179">
        <v>0</v>
      </c>
      <c r="E119" s="180" t="s">
        <v>193</v>
      </c>
      <c r="F119" s="170"/>
      <c r="G119" s="173"/>
    </row>
    <row r="120" spans="2:7" x14ac:dyDescent="0.25">
      <c r="B120" s="170"/>
      <c r="C120" s="179" t="s">
        <v>194</v>
      </c>
      <c r="D120" s="179" t="s">
        <v>444</v>
      </c>
      <c r="E120" s="207">
        <f>G75*D118*(1+D119)</f>
        <v>2.8372499999999996</v>
      </c>
      <c r="F120" s="170" t="s">
        <v>38</v>
      </c>
      <c r="G120" s="173"/>
    </row>
    <row r="121" spans="2:7" x14ac:dyDescent="0.25">
      <c r="B121" s="170"/>
      <c r="C121" s="171"/>
      <c r="D121" s="170"/>
      <c r="E121" s="172"/>
      <c r="F121" s="170"/>
      <c r="G121" s="205"/>
    </row>
    <row r="122" spans="2:7" x14ac:dyDescent="0.25">
      <c r="B122" s="129" t="s">
        <v>452</v>
      </c>
      <c r="C122" s="129" t="s">
        <v>79</v>
      </c>
      <c r="D122" s="129">
        <v>5914329</v>
      </c>
      <c r="E122" s="130" t="s">
        <v>87</v>
      </c>
      <c r="F122" s="129" t="s">
        <v>36</v>
      </c>
      <c r="G122" s="181">
        <f>E126</f>
        <v>36.884249999999994</v>
      </c>
    </row>
    <row r="123" spans="2:7" x14ac:dyDescent="0.25">
      <c r="B123" s="170"/>
      <c r="C123" s="179" t="s">
        <v>136</v>
      </c>
      <c r="D123" s="179">
        <v>10</v>
      </c>
      <c r="E123" s="180" t="s">
        <v>137</v>
      </c>
      <c r="F123" s="140"/>
      <c r="G123" s="185"/>
    </row>
    <row r="124" spans="2:7" x14ac:dyDescent="0.25">
      <c r="B124" s="170"/>
      <c r="C124" s="179" t="s">
        <v>190</v>
      </c>
      <c r="D124" s="179">
        <v>2.5</v>
      </c>
      <c r="E124" s="180" t="s">
        <v>191</v>
      </c>
      <c r="F124" s="170"/>
      <c r="G124" s="186"/>
    </row>
    <row r="125" spans="2:7" x14ac:dyDescent="0.25">
      <c r="B125" s="170"/>
      <c r="C125" s="179" t="s">
        <v>192</v>
      </c>
      <c r="D125" s="206">
        <v>0.3</v>
      </c>
      <c r="E125" s="180"/>
      <c r="F125" s="170"/>
      <c r="G125" s="186"/>
    </row>
    <row r="126" spans="2:7" x14ac:dyDescent="0.25">
      <c r="B126" s="170"/>
      <c r="C126" s="179" t="s">
        <v>197</v>
      </c>
      <c r="D126" s="171" t="s">
        <v>445</v>
      </c>
      <c r="E126" s="188">
        <f>E120*(1+D125)*D123</f>
        <v>36.884249999999994</v>
      </c>
      <c r="F126" s="170" t="s">
        <v>88</v>
      </c>
      <c r="G126" s="186"/>
    </row>
    <row r="127" spans="2:7" x14ac:dyDescent="0.25">
      <c r="B127" s="170"/>
      <c r="C127" s="179"/>
      <c r="D127" s="179"/>
      <c r="E127" s="180"/>
      <c r="F127" s="170"/>
      <c r="G127" s="173"/>
    </row>
    <row r="128" spans="2:7" ht="26.25" customHeight="1" x14ac:dyDescent="0.25">
      <c r="B128" s="133" t="s">
        <v>381</v>
      </c>
      <c r="C128" s="134"/>
      <c r="D128" s="134"/>
      <c r="E128" s="135" t="s">
        <v>58</v>
      </c>
      <c r="F128" s="120"/>
      <c r="G128" s="136"/>
    </row>
    <row r="129" spans="2:7" x14ac:dyDescent="0.25">
      <c r="B129" s="129" t="s">
        <v>382</v>
      </c>
      <c r="C129" s="129" t="s">
        <v>79</v>
      </c>
      <c r="D129" s="129">
        <v>5213571</v>
      </c>
      <c r="E129" s="130" t="s">
        <v>97</v>
      </c>
      <c r="F129" s="129" t="s">
        <v>55</v>
      </c>
      <c r="G129" s="181">
        <f>E131</f>
        <v>1.08</v>
      </c>
    </row>
    <row r="130" spans="2:7" x14ac:dyDescent="0.25">
      <c r="B130" s="170"/>
      <c r="C130" s="171" t="s">
        <v>283</v>
      </c>
      <c r="D130" s="206"/>
      <c r="E130" s="180"/>
      <c r="F130" s="170"/>
      <c r="G130" s="186"/>
    </row>
    <row r="131" spans="2:7" x14ac:dyDescent="0.25">
      <c r="B131" s="170"/>
      <c r="C131" s="179" t="s">
        <v>286</v>
      </c>
      <c r="D131" s="179" t="s">
        <v>287</v>
      </c>
      <c r="E131" s="208">
        <f>4*0.3*0.9</f>
        <v>1.08</v>
      </c>
      <c r="F131" s="170" t="s">
        <v>55</v>
      </c>
      <c r="G131" s="186"/>
    </row>
    <row r="132" spans="2:7" x14ac:dyDescent="0.25">
      <c r="B132" s="170"/>
      <c r="C132" s="179"/>
      <c r="D132" s="206"/>
      <c r="E132" s="180"/>
      <c r="F132" s="170"/>
      <c r="G132" s="186"/>
    </row>
    <row r="133" spans="2:7" ht="22.5" x14ac:dyDescent="0.25">
      <c r="B133" s="129" t="s">
        <v>383</v>
      </c>
      <c r="C133" s="129" t="s">
        <v>79</v>
      </c>
      <c r="D133" s="129">
        <v>5213464</v>
      </c>
      <c r="E133" s="130" t="s">
        <v>98</v>
      </c>
      <c r="F133" s="129" t="s">
        <v>40</v>
      </c>
      <c r="G133" s="181">
        <v>2</v>
      </c>
    </row>
    <row r="134" spans="2:7" x14ac:dyDescent="0.25">
      <c r="B134" s="170"/>
      <c r="C134" s="171" t="s">
        <v>284</v>
      </c>
      <c r="D134" s="179"/>
      <c r="E134" s="208"/>
      <c r="F134" s="170"/>
      <c r="G134" s="186"/>
    </row>
    <row r="135" spans="2:7" x14ac:dyDescent="0.25">
      <c r="B135" s="170"/>
      <c r="C135" s="179"/>
      <c r="D135" s="179"/>
      <c r="E135" s="208"/>
      <c r="F135" s="170"/>
      <c r="G135" s="186"/>
    </row>
    <row r="136" spans="2:7" ht="22.5" x14ac:dyDescent="0.25">
      <c r="B136" s="129" t="s">
        <v>384</v>
      </c>
      <c r="C136" s="129" t="s">
        <v>79</v>
      </c>
      <c r="D136" s="129">
        <v>5213863</v>
      </c>
      <c r="E136" s="130" t="s">
        <v>101</v>
      </c>
      <c r="F136" s="129" t="s">
        <v>40</v>
      </c>
      <c r="G136" s="181">
        <v>2</v>
      </c>
    </row>
    <row r="137" spans="2:7" x14ac:dyDescent="0.25">
      <c r="B137" s="170"/>
      <c r="C137" s="171" t="s">
        <v>285</v>
      </c>
      <c r="D137" s="179"/>
      <c r="E137" s="208"/>
      <c r="F137" s="170"/>
      <c r="G137" s="186"/>
    </row>
    <row r="138" spans="2:7" x14ac:dyDescent="0.25">
      <c r="B138" s="170"/>
      <c r="C138" s="179"/>
      <c r="D138" s="179"/>
      <c r="E138" s="208"/>
      <c r="F138" s="170"/>
      <c r="G138" s="186"/>
    </row>
    <row r="139" spans="2:7" x14ac:dyDescent="0.25">
      <c r="B139" s="129" t="s">
        <v>385</v>
      </c>
      <c r="C139" s="129" t="s">
        <v>79</v>
      </c>
      <c r="D139" s="129">
        <v>5213867</v>
      </c>
      <c r="E139" s="130" t="s">
        <v>100</v>
      </c>
      <c r="F139" s="129" t="s">
        <v>40</v>
      </c>
      <c r="G139" s="181">
        <v>4</v>
      </c>
    </row>
    <row r="140" spans="2:7" x14ac:dyDescent="0.25">
      <c r="B140" s="170"/>
      <c r="C140" s="171" t="s">
        <v>288</v>
      </c>
      <c r="D140" s="179"/>
      <c r="E140" s="208"/>
      <c r="F140" s="170"/>
      <c r="G140" s="186"/>
    </row>
    <row r="141" spans="2:7" x14ac:dyDescent="0.25">
      <c r="B141" s="170"/>
      <c r="C141" s="171"/>
      <c r="D141" s="179"/>
      <c r="E141" s="208"/>
      <c r="F141" s="170"/>
      <c r="G141" s="186"/>
    </row>
    <row r="142" spans="2:7" ht="26.25" customHeight="1" x14ac:dyDescent="0.25">
      <c r="B142" s="133" t="s">
        <v>386</v>
      </c>
      <c r="C142" s="134"/>
      <c r="D142" s="134"/>
      <c r="E142" s="135" t="s">
        <v>59</v>
      </c>
      <c r="F142" s="120"/>
      <c r="G142" s="136"/>
    </row>
    <row r="143" spans="2:7" x14ac:dyDescent="0.25">
      <c r="B143" s="129" t="s">
        <v>387</v>
      </c>
      <c r="C143" s="129" t="s">
        <v>79</v>
      </c>
      <c r="D143" s="129">
        <v>1408148</v>
      </c>
      <c r="E143" s="130" t="s">
        <v>102</v>
      </c>
      <c r="F143" s="129" t="s">
        <v>37</v>
      </c>
      <c r="G143" s="181">
        <f>D146</f>
        <v>3.2</v>
      </c>
    </row>
    <row r="144" spans="2:7" x14ac:dyDescent="0.25">
      <c r="B144" s="170"/>
      <c r="C144" s="179" t="s">
        <v>290</v>
      </c>
      <c r="D144" s="177">
        <v>16</v>
      </c>
      <c r="E144" s="180" t="s">
        <v>289</v>
      </c>
      <c r="F144" s="170"/>
      <c r="G144" s="186"/>
    </row>
    <row r="145" spans="2:7" x14ac:dyDescent="0.25">
      <c r="B145" s="170"/>
      <c r="C145" s="179" t="s">
        <v>291</v>
      </c>
      <c r="D145" s="209">
        <v>0.2</v>
      </c>
      <c r="E145" s="180" t="s">
        <v>37</v>
      </c>
      <c r="F145" s="170"/>
      <c r="G145" s="186"/>
    </row>
    <row r="146" spans="2:7" x14ac:dyDescent="0.25">
      <c r="B146" s="170"/>
      <c r="C146" s="179" t="s">
        <v>292</v>
      </c>
      <c r="D146" s="209">
        <f>D144*D145</f>
        <v>3.2</v>
      </c>
      <c r="E146" s="180" t="s">
        <v>37</v>
      </c>
      <c r="F146" s="170"/>
      <c r="G146" s="186"/>
    </row>
    <row r="147" spans="2:7" x14ac:dyDescent="0.25">
      <c r="B147" s="170"/>
      <c r="C147" s="179"/>
      <c r="D147" s="179"/>
      <c r="E147" s="208"/>
      <c r="F147" s="170"/>
      <c r="G147" s="186"/>
    </row>
    <row r="148" spans="2:7" x14ac:dyDescent="0.25">
      <c r="B148" s="129" t="s">
        <v>389</v>
      </c>
      <c r="C148" s="129" t="s">
        <v>17</v>
      </c>
      <c r="D148" s="129">
        <v>2007971</v>
      </c>
      <c r="E148" s="130" t="s">
        <v>39</v>
      </c>
      <c r="F148" s="129" t="s">
        <v>37</v>
      </c>
      <c r="G148" s="181">
        <f>D150</f>
        <v>8</v>
      </c>
    </row>
    <row r="149" spans="2:7" x14ac:dyDescent="0.25">
      <c r="B149" s="170"/>
      <c r="C149" s="179" t="s">
        <v>295</v>
      </c>
      <c r="D149" s="209">
        <v>0.5</v>
      </c>
      <c r="E149" s="180" t="s">
        <v>37</v>
      </c>
      <c r="F149" s="170"/>
      <c r="G149" s="186"/>
    </row>
    <row r="150" spans="2:7" x14ac:dyDescent="0.25">
      <c r="B150" s="170"/>
      <c r="C150" s="179" t="s">
        <v>294</v>
      </c>
      <c r="D150" s="209">
        <f>D149*D144</f>
        <v>8</v>
      </c>
      <c r="E150" s="180" t="s">
        <v>37</v>
      </c>
      <c r="F150" s="170"/>
      <c r="G150" s="186"/>
    </row>
    <row r="151" spans="2:7" x14ac:dyDescent="0.25">
      <c r="B151" s="170"/>
      <c r="C151" s="179"/>
      <c r="D151" s="209"/>
      <c r="E151" s="180"/>
      <c r="F151" s="170"/>
      <c r="G151" s="186"/>
    </row>
    <row r="152" spans="2:7" x14ac:dyDescent="0.25">
      <c r="B152" s="129" t="s">
        <v>388</v>
      </c>
      <c r="C152" s="129" t="s">
        <v>79</v>
      </c>
      <c r="D152" s="129">
        <v>1600436</v>
      </c>
      <c r="E152" s="130" t="s">
        <v>94</v>
      </c>
      <c r="F152" s="129" t="s">
        <v>84</v>
      </c>
      <c r="G152" s="181">
        <f>D155</f>
        <v>1.9200000000000002E-2</v>
      </c>
    </row>
    <row r="153" spans="2:7" x14ac:dyDescent="0.25">
      <c r="B153" s="170"/>
      <c r="C153" s="179" t="s">
        <v>296</v>
      </c>
      <c r="D153" s="209">
        <f>0.2*0.2</f>
        <v>4.0000000000000008E-2</v>
      </c>
      <c r="E153" s="180" t="s">
        <v>37</v>
      </c>
      <c r="F153" s="170"/>
      <c r="G153" s="186"/>
    </row>
    <row r="154" spans="2:7" x14ac:dyDescent="0.25">
      <c r="B154" s="170"/>
      <c r="C154" s="179" t="s">
        <v>297</v>
      </c>
      <c r="D154" s="209">
        <v>0.03</v>
      </c>
      <c r="E154" s="180" t="s">
        <v>37</v>
      </c>
      <c r="F154" s="170"/>
      <c r="G154" s="186"/>
    </row>
    <row r="155" spans="2:7" x14ac:dyDescent="0.25">
      <c r="B155" s="170"/>
      <c r="C155" s="179" t="s">
        <v>299</v>
      </c>
      <c r="D155" s="209">
        <f>D153*D154*D144</f>
        <v>1.9200000000000002E-2</v>
      </c>
      <c r="E155" s="180" t="s">
        <v>84</v>
      </c>
      <c r="F155" s="170"/>
      <c r="G155" s="186"/>
    </row>
    <row r="156" spans="2:7" x14ac:dyDescent="0.25">
      <c r="B156" s="170"/>
      <c r="C156" s="179"/>
      <c r="D156" s="209"/>
      <c r="E156" s="180"/>
      <c r="F156" s="170"/>
      <c r="G156" s="186"/>
    </row>
    <row r="157" spans="2:7" ht="22.5" x14ac:dyDescent="0.25">
      <c r="B157" s="129" t="s">
        <v>390</v>
      </c>
      <c r="C157" s="129" t="s">
        <v>79</v>
      </c>
      <c r="D157" s="129">
        <v>1109680</v>
      </c>
      <c r="E157" s="130" t="s">
        <v>83</v>
      </c>
      <c r="F157" s="129" t="s">
        <v>84</v>
      </c>
      <c r="G157" s="181">
        <f>D155</f>
        <v>1.9200000000000002E-2</v>
      </c>
    </row>
    <row r="158" spans="2:7" ht="22.5" x14ac:dyDescent="0.25">
      <c r="B158" s="129" t="s">
        <v>391</v>
      </c>
      <c r="C158" s="129" t="s">
        <v>79</v>
      </c>
      <c r="D158" s="129">
        <v>5915433</v>
      </c>
      <c r="E158" s="130" t="s">
        <v>86</v>
      </c>
      <c r="F158" s="129" t="s">
        <v>38</v>
      </c>
      <c r="G158" s="181">
        <f>D161</f>
        <v>4.8000000000000001E-2</v>
      </c>
    </row>
    <row r="159" spans="2:7" x14ac:dyDescent="0.25">
      <c r="B159" s="170"/>
      <c r="C159" s="168" t="s">
        <v>190</v>
      </c>
      <c r="D159" s="211">
        <v>2.5</v>
      </c>
      <c r="E159" s="178" t="s">
        <v>191</v>
      </c>
      <c r="F159" s="140"/>
      <c r="G159" s="142"/>
    </row>
    <row r="160" spans="2:7" x14ac:dyDescent="0.25">
      <c r="B160" s="170"/>
      <c r="C160" s="179" t="s">
        <v>192</v>
      </c>
      <c r="D160" s="209">
        <v>0</v>
      </c>
      <c r="E160" s="180" t="s">
        <v>193</v>
      </c>
      <c r="F160" s="170"/>
      <c r="G160" s="173"/>
    </row>
    <row r="161" spans="2:7" x14ac:dyDescent="0.25">
      <c r="B161" s="170"/>
      <c r="C161" s="179" t="s">
        <v>194</v>
      </c>
      <c r="D161" s="209">
        <f>D155*D159*(1+D160)</f>
        <v>4.8000000000000001E-2</v>
      </c>
      <c r="E161" s="184" t="s">
        <v>38</v>
      </c>
      <c r="F161" s="170"/>
      <c r="G161" s="173"/>
    </row>
    <row r="162" spans="2:7" x14ac:dyDescent="0.25">
      <c r="B162" s="170"/>
      <c r="C162" s="171"/>
      <c r="D162" s="170"/>
      <c r="E162" s="172"/>
      <c r="F162" s="170"/>
      <c r="G162" s="205"/>
    </row>
    <row r="163" spans="2:7" x14ac:dyDescent="0.25">
      <c r="B163" s="129" t="s">
        <v>392</v>
      </c>
      <c r="C163" s="129" t="s">
        <v>79</v>
      </c>
      <c r="D163" s="129">
        <v>5914329</v>
      </c>
      <c r="E163" s="130" t="s">
        <v>87</v>
      </c>
      <c r="F163" s="129" t="s">
        <v>36</v>
      </c>
      <c r="G163" s="181">
        <f>D167</f>
        <v>0.624</v>
      </c>
    </row>
    <row r="164" spans="2:7" x14ac:dyDescent="0.25">
      <c r="B164" s="170"/>
      <c r="C164" s="179" t="s">
        <v>136</v>
      </c>
      <c r="D164" s="209">
        <v>10</v>
      </c>
      <c r="E164" s="180" t="s">
        <v>137</v>
      </c>
      <c r="F164" s="140"/>
      <c r="G164" s="185"/>
    </row>
    <row r="165" spans="2:7" x14ac:dyDescent="0.25">
      <c r="B165" s="170"/>
      <c r="C165" s="179" t="s">
        <v>190</v>
      </c>
      <c r="D165" s="209">
        <v>2.5</v>
      </c>
      <c r="E165" s="180" t="s">
        <v>191</v>
      </c>
      <c r="F165" s="170"/>
      <c r="G165" s="186"/>
    </row>
    <row r="166" spans="2:7" x14ac:dyDescent="0.25">
      <c r="B166" s="170"/>
      <c r="C166" s="179" t="s">
        <v>192</v>
      </c>
      <c r="D166" s="210">
        <v>0.3</v>
      </c>
      <c r="E166" s="180"/>
      <c r="F166" s="170"/>
      <c r="G166" s="186"/>
    </row>
    <row r="167" spans="2:7" x14ac:dyDescent="0.25">
      <c r="B167" s="170"/>
      <c r="C167" s="179" t="s">
        <v>197</v>
      </c>
      <c r="D167" s="209">
        <f>D155*D165*(1+D166)*D164</f>
        <v>0.624</v>
      </c>
      <c r="E167" s="187" t="s">
        <v>88</v>
      </c>
      <c r="F167" s="170"/>
      <c r="G167" s="186"/>
    </row>
    <row r="168" spans="2:7" x14ac:dyDescent="0.25">
      <c r="B168" s="170"/>
      <c r="C168" s="179"/>
      <c r="D168" s="179"/>
      <c r="E168" s="180"/>
      <c r="F168" s="170"/>
      <c r="G168" s="173"/>
    </row>
    <row r="169" spans="2:7" ht="26.25" customHeight="1" x14ac:dyDescent="0.25">
      <c r="B169" s="133" t="s">
        <v>393</v>
      </c>
      <c r="C169" s="134"/>
      <c r="D169" s="134"/>
      <c r="E169" s="135" t="s">
        <v>60</v>
      </c>
      <c r="F169" s="120"/>
      <c r="G169" s="136"/>
    </row>
    <row r="170" spans="2:7" x14ac:dyDescent="0.25">
      <c r="B170" s="129" t="s">
        <v>394</v>
      </c>
      <c r="C170" s="129" t="s">
        <v>79</v>
      </c>
      <c r="D170" s="129">
        <v>4915639</v>
      </c>
      <c r="E170" s="130" t="s">
        <v>48</v>
      </c>
      <c r="F170" s="129" t="s">
        <v>55</v>
      </c>
      <c r="G170" s="181">
        <f>D173</f>
        <v>6.25</v>
      </c>
    </row>
    <row r="171" spans="2:7" x14ac:dyDescent="0.25">
      <c r="B171" s="170"/>
      <c r="C171" s="179" t="s">
        <v>300</v>
      </c>
      <c r="D171" s="177">
        <f>31.25*2</f>
        <v>62.5</v>
      </c>
      <c r="E171" s="180" t="s">
        <v>37</v>
      </c>
      <c r="F171" s="170"/>
      <c r="G171" s="186"/>
    </row>
    <row r="172" spans="2:7" x14ac:dyDescent="0.25">
      <c r="B172" s="170"/>
      <c r="C172" s="171" t="s">
        <v>301</v>
      </c>
      <c r="D172" s="179"/>
      <c r="E172" s="180"/>
      <c r="F172" s="170"/>
      <c r="G172" s="186"/>
    </row>
    <row r="173" spans="2:7" x14ac:dyDescent="0.25">
      <c r="B173" s="170"/>
      <c r="C173" s="179"/>
      <c r="D173" s="179">
        <f>D171*0.1</f>
        <v>6.25</v>
      </c>
      <c r="E173" s="180" t="s">
        <v>55</v>
      </c>
      <c r="F173" s="170"/>
      <c r="G173" s="186"/>
    </row>
    <row r="174" spans="2:7" x14ac:dyDescent="0.25">
      <c r="B174" s="170"/>
      <c r="C174" s="179"/>
      <c r="D174" s="179"/>
      <c r="E174" s="180"/>
      <c r="F174" s="170"/>
      <c r="G174" s="186"/>
    </row>
    <row r="175" spans="2:7" x14ac:dyDescent="0.25">
      <c r="B175" s="129" t="s">
        <v>395</v>
      </c>
      <c r="C175" s="129" t="s">
        <v>27</v>
      </c>
      <c r="D175" s="129" t="s">
        <v>31</v>
      </c>
      <c r="E175" s="130" t="s">
        <v>52</v>
      </c>
      <c r="F175" s="129" t="s">
        <v>55</v>
      </c>
      <c r="G175" s="181">
        <f>D173</f>
        <v>6.25</v>
      </c>
    </row>
    <row r="176" spans="2:7" ht="22.5" x14ac:dyDescent="0.25">
      <c r="B176" s="129" t="s">
        <v>396</v>
      </c>
      <c r="C176" s="129" t="s">
        <v>79</v>
      </c>
      <c r="D176" s="129">
        <v>3806407</v>
      </c>
      <c r="E176" s="130" t="s">
        <v>61</v>
      </c>
      <c r="F176" s="129" t="s">
        <v>37</v>
      </c>
      <c r="G176" s="181">
        <f>D171</f>
        <v>62.5</v>
      </c>
    </row>
    <row r="177" spans="2:7" x14ac:dyDescent="0.25">
      <c r="B177" s="170"/>
      <c r="C177" s="179"/>
      <c r="D177" s="179"/>
      <c r="E177" s="180"/>
      <c r="F177" s="170"/>
      <c r="G177" s="186"/>
    </row>
    <row r="178" spans="2:7" ht="26.25" customHeight="1" x14ac:dyDescent="0.25">
      <c r="B178" s="133" t="s">
        <v>397</v>
      </c>
      <c r="C178" s="134"/>
      <c r="D178" s="134"/>
      <c r="E178" s="135" t="s">
        <v>62</v>
      </c>
      <c r="F178" s="120"/>
      <c r="G178" s="136"/>
    </row>
    <row r="179" spans="2:7" x14ac:dyDescent="0.25">
      <c r="B179" s="129" t="s">
        <v>398</v>
      </c>
      <c r="C179" s="129" t="s">
        <v>79</v>
      </c>
      <c r="D179" s="129">
        <v>3806402</v>
      </c>
      <c r="E179" s="130" t="s">
        <v>78</v>
      </c>
      <c r="F179" s="129" t="s">
        <v>55</v>
      </c>
      <c r="G179" s="181">
        <f>D187</f>
        <v>591.51</v>
      </c>
    </row>
    <row r="180" spans="2:7" x14ac:dyDescent="0.25">
      <c r="B180" s="170"/>
      <c r="C180" s="179" t="s">
        <v>302</v>
      </c>
      <c r="D180" s="179">
        <v>182.9</v>
      </c>
      <c r="E180" s="180" t="s">
        <v>55</v>
      </c>
      <c r="F180" s="170"/>
      <c r="G180" s="186"/>
    </row>
    <row r="181" spans="2:7" x14ac:dyDescent="0.25">
      <c r="B181" s="170"/>
      <c r="C181" s="179" t="s">
        <v>303</v>
      </c>
      <c r="D181" s="179">
        <v>172.4</v>
      </c>
      <c r="E181" s="180" t="s">
        <v>55</v>
      </c>
      <c r="F181" s="170"/>
      <c r="G181" s="186"/>
    </row>
    <row r="182" spans="2:7" x14ac:dyDescent="0.25">
      <c r="B182" s="170"/>
      <c r="C182" s="179" t="s">
        <v>304</v>
      </c>
      <c r="D182" s="179">
        <v>72.400000000000006</v>
      </c>
      <c r="E182" s="180" t="s">
        <v>55</v>
      </c>
      <c r="F182" s="170"/>
      <c r="G182" s="186"/>
    </row>
    <row r="183" spans="2:7" x14ac:dyDescent="0.25">
      <c r="B183" s="170"/>
      <c r="C183" s="179" t="s">
        <v>305</v>
      </c>
      <c r="D183" s="179">
        <v>26.06</v>
      </c>
      <c r="E183" s="180" t="s">
        <v>55</v>
      </c>
      <c r="F183" s="170"/>
      <c r="G183" s="186"/>
    </row>
    <row r="184" spans="2:7" x14ac:dyDescent="0.25">
      <c r="B184" s="170"/>
      <c r="C184" s="179" t="s">
        <v>307</v>
      </c>
      <c r="D184" s="179">
        <v>31.09</v>
      </c>
      <c r="E184" s="180" t="s">
        <v>55</v>
      </c>
      <c r="F184" s="170"/>
      <c r="G184" s="186"/>
    </row>
    <row r="185" spans="2:7" x14ac:dyDescent="0.25">
      <c r="B185" s="170"/>
      <c r="C185" s="179" t="s">
        <v>308</v>
      </c>
      <c r="D185" s="179">
        <v>58.12</v>
      </c>
      <c r="E185" s="180" t="s">
        <v>55</v>
      </c>
      <c r="F185" s="170"/>
      <c r="G185" s="186"/>
    </row>
    <row r="186" spans="2:7" x14ac:dyDescent="0.25">
      <c r="B186" s="170"/>
      <c r="C186" s="179" t="s">
        <v>306</v>
      </c>
      <c r="D186" s="179">
        <v>48.54</v>
      </c>
      <c r="E186" s="180" t="s">
        <v>55</v>
      </c>
      <c r="F186" s="170"/>
      <c r="G186" s="186"/>
    </row>
    <row r="187" spans="2:7" x14ac:dyDescent="0.25">
      <c r="B187" s="170"/>
      <c r="C187" s="179" t="s">
        <v>309</v>
      </c>
      <c r="D187" s="179">
        <f>SUM(D180:D186)</f>
        <v>591.51</v>
      </c>
      <c r="E187" s="180" t="s">
        <v>55</v>
      </c>
      <c r="F187" s="170"/>
      <c r="G187" s="186"/>
    </row>
    <row r="188" spans="2:7" x14ac:dyDescent="0.25">
      <c r="B188" s="170"/>
      <c r="C188" s="179"/>
      <c r="D188" s="179"/>
      <c r="E188" s="180"/>
      <c r="F188" s="170"/>
      <c r="G188" s="186"/>
    </row>
    <row r="189" spans="2:7" ht="26.25" customHeight="1" x14ac:dyDescent="0.25">
      <c r="B189" s="133" t="s">
        <v>399</v>
      </c>
      <c r="C189" s="134"/>
      <c r="D189" s="134"/>
      <c r="E189" s="135" t="s">
        <v>63</v>
      </c>
      <c r="F189" s="120"/>
      <c r="G189" s="136"/>
    </row>
    <row r="190" spans="2:7" x14ac:dyDescent="0.25">
      <c r="B190" s="129" t="s">
        <v>400</v>
      </c>
      <c r="C190" s="129" t="s">
        <v>54</v>
      </c>
      <c r="D190" s="129" t="s">
        <v>64</v>
      </c>
      <c r="E190" s="130" t="s">
        <v>65</v>
      </c>
      <c r="F190" s="129" t="s">
        <v>55</v>
      </c>
      <c r="G190" s="181">
        <f>D187</f>
        <v>591.51</v>
      </c>
    </row>
    <row r="191" spans="2:7" ht="26.25" customHeight="1" x14ac:dyDescent="0.25">
      <c r="B191" s="133" t="s">
        <v>401</v>
      </c>
      <c r="C191" s="134"/>
      <c r="D191" s="134"/>
      <c r="E191" s="135" t="s">
        <v>66</v>
      </c>
      <c r="F191" s="120"/>
      <c r="G191" s="136"/>
    </row>
    <row r="192" spans="2:7" x14ac:dyDescent="0.25">
      <c r="B192" s="129" t="s">
        <v>402</v>
      </c>
      <c r="C192" s="129" t="s">
        <v>54</v>
      </c>
      <c r="D192" s="129" t="s">
        <v>68</v>
      </c>
      <c r="E192" s="130" t="s">
        <v>67</v>
      </c>
      <c r="F192" s="129" t="s">
        <v>55</v>
      </c>
      <c r="G192" s="181">
        <f>D187</f>
        <v>591.51</v>
      </c>
    </row>
    <row r="193" spans="2:7" x14ac:dyDescent="0.25">
      <c r="B193" s="170"/>
      <c r="C193" s="179"/>
      <c r="D193" s="179"/>
      <c r="E193" s="180"/>
      <c r="F193" s="170"/>
      <c r="G193" s="186"/>
    </row>
    <row r="194" spans="2:7" x14ac:dyDescent="0.25">
      <c r="B194" s="121">
        <v>3</v>
      </c>
      <c r="C194" s="122"/>
      <c r="D194" s="121"/>
      <c r="E194" s="123" t="s">
        <v>128</v>
      </c>
      <c r="F194" s="124"/>
      <c r="G194" s="125"/>
    </row>
    <row r="195" spans="2:7" ht="26.25" customHeight="1" x14ac:dyDescent="0.25">
      <c r="B195" s="133" t="s">
        <v>24</v>
      </c>
      <c r="C195" s="134"/>
      <c r="D195" s="134"/>
      <c r="E195" s="135" t="s">
        <v>129</v>
      </c>
      <c r="F195" s="120"/>
      <c r="G195" s="136"/>
    </row>
    <row r="196" spans="2:7" x14ac:dyDescent="0.25">
      <c r="B196" s="129" t="s">
        <v>453</v>
      </c>
      <c r="C196" s="129" t="s">
        <v>79</v>
      </c>
      <c r="D196" s="129">
        <v>407819</v>
      </c>
      <c r="E196" s="130" t="s">
        <v>41</v>
      </c>
      <c r="F196" s="129" t="s">
        <v>42</v>
      </c>
      <c r="G196" s="181">
        <f>D200</f>
        <v>319.25</v>
      </c>
    </row>
    <row r="197" spans="2:7" x14ac:dyDescent="0.25">
      <c r="B197" s="170"/>
      <c r="C197" s="171" t="s">
        <v>338</v>
      </c>
      <c r="D197" s="170"/>
      <c r="E197" s="172"/>
      <c r="F197" s="170"/>
      <c r="G197" s="205"/>
    </row>
    <row r="198" spans="2:7" x14ac:dyDescent="0.25">
      <c r="B198" s="170"/>
      <c r="C198" s="171" t="s">
        <v>339</v>
      </c>
      <c r="D198" s="170">
        <v>246.53</v>
      </c>
      <c r="E198" s="172" t="s">
        <v>42</v>
      </c>
      <c r="F198" s="170"/>
      <c r="G198" s="205"/>
    </row>
    <row r="199" spans="2:7" x14ac:dyDescent="0.25">
      <c r="B199" s="170"/>
      <c r="C199" s="171" t="s">
        <v>340</v>
      </c>
      <c r="D199" s="170">
        <v>72.72</v>
      </c>
      <c r="E199" s="172" t="s">
        <v>42</v>
      </c>
      <c r="F199" s="170"/>
      <c r="G199" s="205"/>
    </row>
    <row r="200" spans="2:7" x14ac:dyDescent="0.25">
      <c r="B200" s="170"/>
      <c r="C200" s="171" t="s">
        <v>309</v>
      </c>
      <c r="D200" s="170">
        <f>SUM(D198:D199)</f>
        <v>319.25</v>
      </c>
      <c r="E200" s="172" t="s">
        <v>42</v>
      </c>
      <c r="F200" s="170"/>
      <c r="G200" s="205"/>
    </row>
    <row r="201" spans="2:7" x14ac:dyDescent="0.25">
      <c r="B201" s="170"/>
      <c r="C201" s="171"/>
      <c r="D201" s="175"/>
      <c r="E201" s="172"/>
      <c r="F201" s="170"/>
      <c r="G201" s="205"/>
    </row>
    <row r="202" spans="2:7" x14ac:dyDescent="0.25">
      <c r="B202" s="129" t="s">
        <v>454</v>
      </c>
      <c r="C202" s="129" t="s">
        <v>79</v>
      </c>
      <c r="D202" s="129">
        <v>2306180</v>
      </c>
      <c r="E202" s="130" t="s">
        <v>113</v>
      </c>
      <c r="F202" s="129" t="s">
        <v>37</v>
      </c>
      <c r="G202" s="181">
        <f>D204</f>
        <v>32</v>
      </c>
    </row>
    <row r="203" spans="2:7" x14ac:dyDescent="0.25">
      <c r="B203" s="170"/>
      <c r="C203" s="171" t="s">
        <v>341</v>
      </c>
      <c r="D203" s="175">
        <v>8</v>
      </c>
      <c r="E203" s="172" t="s">
        <v>37</v>
      </c>
      <c r="F203" s="170"/>
      <c r="G203" s="205"/>
    </row>
    <row r="204" spans="2:7" x14ac:dyDescent="0.25">
      <c r="B204" s="170"/>
      <c r="C204" s="171" t="s">
        <v>342</v>
      </c>
      <c r="D204" s="175">
        <f>D203*4</f>
        <v>32</v>
      </c>
      <c r="E204" s="172" t="s">
        <v>37</v>
      </c>
      <c r="F204" s="170"/>
      <c r="G204" s="205"/>
    </row>
    <row r="205" spans="2:7" x14ac:dyDescent="0.25">
      <c r="B205" s="170"/>
      <c r="C205" s="171"/>
      <c r="D205" s="170"/>
      <c r="E205" s="172"/>
      <c r="F205" s="170"/>
      <c r="G205" s="205"/>
    </row>
    <row r="206" spans="2:7" x14ac:dyDescent="0.25">
      <c r="B206" s="129" t="s">
        <v>455</v>
      </c>
      <c r="C206" s="129" t="s">
        <v>79</v>
      </c>
      <c r="D206" s="129">
        <v>2306248</v>
      </c>
      <c r="E206" s="130" t="s">
        <v>114</v>
      </c>
      <c r="F206" s="129" t="s">
        <v>84</v>
      </c>
      <c r="G206" s="181">
        <f>D208</f>
        <v>0.63617251235193317</v>
      </c>
    </row>
    <row r="207" spans="2:7" x14ac:dyDescent="0.25">
      <c r="B207" s="170"/>
      <c r="C207" s="171" t="s">
        <v>343</v>
      </c>
      <c r="D207" s="175"/>
      <c r="E207" s="172"/>
      <c r="F207" s="170"/>
      <c r="G207" s="205"/>
    </row>
    <row r="208" spans="2:7" x14ac:dyDescent="0.25">
      <c r="B208" s="170"/>
      <c r="C208" s="171" t="s">
        <v>298</v>
      </c>
      <c r="D208" s="175">
        <f>((0.45^2)*PI()/4)*4</f>
        <v>0.63617251235193317</v>
      </c>
      <c r="E208" s="172" t="s">
        <v>84</v>
      </c>
      <c r="F208" s="170"/>
      <c r="G208" s="205"/>
    </row>
    <row r="209" spans="2:7" x14ac:dyDescent="0.25">
      <c r="B209" s="170"/>
      <c r="C209" s="171"/>
      <c r="D209" s="175"/>
      <c r="E209" s="172"/>
      <c r="F209" s="170"/>
      <c r="G209" s="205"/>
    </row>
    <row r="210" spans="2:7" ht="22.5" x14ac:dyDescent="0.25">
      <c r="B210" s="129" t="s">
        <v>456</v>
      </c>
      <c r="C210" s="129" t="s">
        <v>79</v>
      </c>
      <c r="D210" s="129">
        <v>5915433</v>
      </c>
      <c r="E210" s="130" t="s">
        <v>86</v>
      </c>
      <c r="F210" s="129" t="s">
        <v>38</v>
      </c>
      <c r="G210" s="181">
        <f>D213</f>
        <v>1.5904312808798329</v>
      </c>
    </row>
    <row r="211" spans="2:7" x14ac:dyDescent="0.25">
      <c r="B211" s="170"/>
      <c r="C211" s="168" t="s">
        <v>190</v>
      </c>
      <c r="D211" s="211">
        <v>2.5</v>
      </c>
      <c r="E211" s="178" t="s">
        <v>191</v>
      </c>
      <c r="F211" s="170"/>
      <c r="G211" s="205"/>
    </row>
    <row r="212" spans="2:7" x14ac:dyDescent="0.25">
      <c r="B212" s="170"/>
      <c r="C212" s="179" t="s">
        <v>192</v>
      </c>
      <c r="D212" s="210">
        <v>0</v>
      </c>
      <c r="E212" s="180"/>
      <c r="F212" s="170"/>
      <c r="G212" s="205"/>
    </row>
    <row r="213" spans="2:7" x14ac:dyDescent="0.25">
      <c r="B213" s="170"/>
      <c r="C213" s="179" t="s">
        <v>194</v>
      </c>
      <c r="D213" s="188">
        <f>G206*D211*(1+D212)</f>
        <v>1.5904312808798329</v>
      </c>
      <c r="E213" s="184" t="s">
        <v>38</v>
      </c>
      <c r="F213" s="170"/>
      <c r="G213" s="205"/>
    </row>
    <row r="214" spans="2:7" x14ac:dyDescent="0.25">
      <c r="B214" s="170"/>
      <c r="C214" s="179"/>
      <c r="D214" s="209"/>
      <c r="E214" s="184"/>
      <c r="F214" s="170"/>
      <c r="G214" s="205"/>
    </row>
    <row r="215" spans="2:7" x14ac:dyDescent="0.25">
      <c r="B215" s="129" t="s">
        <v>457</v>
      </c>
      <c r="C215" s="129" t="s">
        <v>79</v>
      </c>
      <c r="D215" s="129">
        <v>5914329</v>
      </c>
      <c r="E215" s="130" t="s">
        <v>87</v>
      </c>
      <c r="F215" s="129" t="s">
        <v>36</v>
      </c>
      <c r="G215" s="181">
        <f>D219</f>
        <v>20.675606651437832</v>
      </c>
    </row>
    <row r="216" spans="2:7" x14ac:dyDescent="0.25">
      <c r="B216" s="170"/>
      <c r="C216" s="179" t="s">
        <v>136</v>
      </c>
      <c r="D216" s="209">
        <v>10</v>
      </c>
      <c r="E216" s="180" t="s">
        <v>137</v>
      </c>
      <c r="F216" s="170"/>
      <c r="G216" s="205"/>
    </row>
    <row r="217" spans="2:7" x14ac:dyDescent="0.25">
      <c r="B217" s="170"/>
      <c r="C217" s="179" t="s">
        <v>190</v>
      </c>
      <c r="D217" s="209">
        <v>2.5</v>
      </c>
      <c r="E217" s="180" t="s">
        <v>191</v>
      </c>
      <c r="F217" s="170"/>
      <c r="G217" s="205"/>
    </row>
    <row r="218" spans="2:7" x14ac:dyDescent="0.25">
      <c r="B218" s="170"/>
      <c r="C218" s="179" t="s">
        <v>192</v>
      </c>
      <c r="D218" s="210">
        <v>0.3</v>
      </c>
      <c r="E218" s="180"/>
      <c r="F218" s="170"/>
      <c r="G218" s="205"/>
    </row>
    <row r="219" spans="2:7" x14ac:dyDescent="0.25">
      <c r="B219" s="170"/>
      <c r="C219" s="179" t="s">
        <v>197</v>
      </c>
      <c r="D219" s="188">
        <f>G206*D217*(1+D218)*D216</f>
        <v>20.675606651437832</v>
      </c>
      <c r="E219" s="187" t="s">
        <v>88</v>
      </c>
      <c r="F219" s="170"/>
      <c r="G219" s="205"/>
    </row>
    <row r="220" spans="2:7" x14ac:dyDescent="0.25">
      <c r="B220" s="170"/>
      <c r="C220" s="171"/>
      <c r="D220" s="175"/>
      <c r="E220" s="172"/>
      <c r="F220" s="170"/>
      <c r="G220" s="205"/>
    </row>
    <row r="221" spans="2:7" ht="26.25" customHeight="1" x14ac:dyDescent="0.25">
      <c r="B221" s="133" t="s">
        <v>458</v>
      </c>
      <c r="C221" s="134"/>
      <c r="D221" s="134"/>
      <c r="E221" s="135" t="s">
        <v>130</v>
      </c>
      <c r="F221" s="120"/>
      <c r="G221" s="136"/>
    </row>
    <row r="222" spans="2:7" x14ac:dyDescent="0.25">
      <c r="B222" s="129" t="s">
        <v>459</v>
      </c>
      <c r="C222" s="129" t="s">
        <v>79</v>
      </c>
      <c r="D222" s="129">
        <v>1600436</v>
      </c>
      <c r="E222" s="130" t="s">
        <v>94</v>
      </c>
      <c r="F222" s="129" t="s">
        <v>84</v>
      </c>
      <c r="G222" s="181">
        <f>D224</f>
        <v>0.88800000000000012</v>
      </c>
    </row>
    <row r="223" spans="2:7" x14ac:dyDescent="0.25">
      <c r="B223" s="170"/>
      <c r="C223" s="171" t="s">
        <v>344</v>
      </c>
      <c r="D223" s="210"/>
      <c r="E223" s="180"/>
      <c r="F223" s="170"/>
      <c r="G223" s="205"/>
    </row>
    <row r="224" spans="2:7" x14ac:dyDescent="0.25">
      <c r="B224" s="170"/>
      <c r="C224" s="179" t="s">
        <v>298</v>
      </c>
      <c r="D224" s="188">
        <f>0.1*0.8*5.55*2</f>
        <v>0.88800000000000012</v>
      </c>
      <c r="E224" s="180" t="s">
        <v>84</v>
      </c>
      <c r="F224" s="170"/>
      <c r="G224" s="205"/>
    </row>
    <row r="225" spans="2:7" x14ac:dyDescent="0.25">
      <c r="B225" s="170"/>
      <c r="C225" s="179"/>
      <c r="D225" s="210"/>
      <c r="E225" s="180"/>
      <c r="F225" s="170"/>
      <c r="G225" s="205"/>
    </row>
    <row r="226" spans="2:7" x14ac:dyDescent="0.25">
      <c r="B226" s="129" t="s">
        <v>460</v>
      </c>
      <c r="C226" s="129" t="s">
        <v>79</v>
      </c>
      <c r="D226" s="129">
        <v>3806413</v>
      </c>
      <c r="E226" s="130" t="s">
        <v>46</v>
      </c>
      <c r="F226" s="129" t="s">
        <v>55</v>
      </c>
      <c r="G226" s="181">
        <f>D227</f>
        <v>8.8800000000000008</v>
      </c>
    </row>
    <row r="227" spans="2:7" x14ac:dyDescent="0.25">
      <c r="B227" s="170"/>
      <c r="C227" s="179" t="s">
        <v>153</v>
      </c>
      <c r="D227" s="188">
        <f>0.8*5.55*2</f>
        <v>8.8800000000000008</v>
      </c>
      <c r="E227" s="180" t="s">
        <v>55</v>
      </c>
      <c r="F227" s="170"/>
      <c r="G227" s="205"/>
    </row>
    <row r="228" spans="2:7" x14ac:dyDescent="0.25">
      <c r="B228" s="170"/>
      <c r="C228" s="179"/>
      <c r="D228" s="188"/>
      <c r="E228" s="180"/>
      <c r="F228" s="170"/>
      <c r="G228" s="205"/>
    </row>
    <row r="229" spans="2:7" x14ac:dyDescent="0.25">
      <c r="B229" s="129" t="s">
        <v>461</v>
      </c>
      <c r="C229" s="129" t="s">
        <v>79</v>
      </c>
      <c r="D229" s="129">
        <v>3806402</v>
      </c>
      <c r="E229" s="130" t="s">
        <v>78</v>
      </c>
      <c r="F229" s="129" t="s">
        <v>55</v>
      </c>
      <c r="G229" s="181">
        <f>D227</f>
        <v>8.8800000000000008</v>
      </c>
    </row>
    <row r="230" spans="2:7" x14ac:dyDescent="0.25">
      <c r="B230" s="129" t="s">
        <v>462</v>
      </c>
      <c r="C230" s="129" t="s">
        <v>91</v>
      </c>
      <c r="D230" s="129">
        <v>706160</v>
      </c>
      <c r="E230" s="130" t="s">
        <v>95</v>
      </c>
      <c r="F230" s="129" t="s">
        <v>37</v>
      </c>
      <c r="G230" s="181">
        <f>D232</f>
        <v>28.2</v>
      </c>
    </row>
    <row r="231" spans="2:7" x14ac:dyDescent="0.25">
      <c r="B231" s="170"/>
      <c r="C231" s="174" t="s">
        <v>345</v>
      </c>
      <c r="D231" s="170"/>
      <c r="E231" s="172"/>
      <c r="F231" s="170"/>
      <c r="G231" s="205"/>
    </row>
    <row r="232" spans="2:7" x14ac:dyDescent="0.25">
      <c r="B232" s="170"/>
      <c r="C232" s="174" t="s">
        <v>346</v>
      </c>
      <c r="D232" s="175">
        <f>188*0.15</f>
        <v>28.2</v>
      </c>
      <c r="E232" s="172" t="s">
        <v>37</v>
      </c>
      <c r="F232" s="170"/>
      <c r="G232" s="205"/>
    </row>
    <row r="233" spans="2:7" x14ac:dyDescent="0.25">
      <c r="B233" s="170"/>
      <c r="C233" s="174"/>
      <c r="D233" s="175"/>
      <c r="E233" s="172"/>
      <c r="F233" s="170"/>
      <c r="G233" s="205"/>
    </row>
    <row r="234" spans="2:7" x14ac:dyDescent="0.25">
      <c r="B234" s="129" t="s">
        <v>463</v>
      </c>
      <c r="C234" s="129" t="s">
        <v>27</v>
      </c>
      <c r="D234" s="129" t="s">
        <v>30</v>
      </c>
      <c r="E234" s="130" t="s">
        <v>50</v>
      </c>
      <c r="F234" s="129" t="s">
        <v>55</v>
      </c>
      <c r="G234" s="181">
        <f>D227</f>
        <v>8.8800000000000008</v>
      </c>
    </row>
    <row r="235" spans="2:7" x14ac:dyDescent="0.25">
      <c r="B235" s="129" t="s">
        <v>464</v>
      </c>
      <c r="C235" s="129" t="s">
        <v>54</v>
      </c>
      <c r="D235" s="129" t="s">
        <v>57</v>
      </c>
      <c r="E235" s="130" t="s">
        <v>96</v>
      </c>
      <c r="F235" s="129" t="s">
        <v>42</v>
      </c>
      <c r="G235" s="181">
        <v>9.5500000000000007</v>
      </c>
    </row>
    <row r="236" spans="2:7" x14ac:dyDescent="0.25">
      <c r="B236" s="170"/>
      <c r="C236" s="171" t="s">
        <v>278</v>
      </c>
      <c r="D236" s="170"/>
      <c r="E236" s="172"/>
      <c r="F236" s="170"/>
      <c r="G236" s="205"/>
    </row>
    <row r="237" spans="2:7" x14ac:dyDescent="0.25">
      <c r="B237" s="170"/>
      <c r="C237" s="171" t="s">
        <v>280</v>
      </c>
      <c r="D237" s="170"/>
      <c r="E237" s="172"/>
      <c r="F237" s="170"/>
      <c r="G237" s="205"/>
    </row>
    <row r="238" spans="2:7" x14ac:dyDescent="0.25">
      <c r="B238" s="170"/>
      <c r="C238" s="171"/>
      <c r="D238" s="170"/>
      <c r="E238" s="172"/>
      <c r="F238" s="170"/>
      <c r="G238" s="205"/>
    </row>
    <row r="239" spans="2:7" x14ac:dyDescent="0.25">
      <c r="B239" s="170"/>
      <c r="C239" s="171" t="s">
        <v>347</v>
      </c>
      <c r="D239" s="170"/>
      <c r="E239" s="172"/>
      <c r="F239" s="170"/>
      <c r="G239" s="205"/>
    </row>
    <row r="240" spans="2:7" x14ac:dyDescent="0.25">
      <c r="B240" s="170"/>
      <c r="C240" s="174"/>
      <c r="D240" s="175"/>
      <c r="E240" s="172"/>
      <c r="F240" s="170"/>
      <c r="G240" s="205"/>
    </row>
    <row r="241" spans="2:7" ht="22.5" x14ac:dyDescent="0.25">
      <c r="B241" s="129" t="s">
        <v>465</v>
      </c>
      <c r="C241" s="129" t="s">
        <v>79</v>
      </c>
      <c r="D241" s="129">
        <v>1116263</v>
      </c>
      <c r="E241" s="130" t="s">
        <v>105</v>
      </c>
      <c r="F241" s="129" t="s">
        <v>84</v>
      </c>
      <c r="G241" s="181">
        <f>D243</f>
        <v>9.1520000000000028</v>
      </c>
    </row>
    <row r="242" spans="2:7" x14ac:dyDescent="0.25">
      <c r="B242" s="170"/>
      <c r="C242" s="171" t="s">
        <v>348</v>
      </c>
      <c r="D242" s="170">
        <f>0.8*0.8*7.15</f>
        <v>4.5760000000000014</v>
      </c>
      <c r="E242" s="172" t="s">
        <v>84</v>
      </c>
      <c r="F242" s="170"/>
      <c r="G242" s="205"/>
    </row>
    <row r="243" spans="2:7" x14ac:dyDescent="0.25">
      <c r="B243" s="170"/>
      <c r="C243" s="171" t="s">
        <v>299</v>
      </c>
      <c r="D243" s="170">
        <f>D242*2</f>
        <v>9.1520000000000028</v>
      </c>
      <c r="E243" s="172" t="s">
        <v>84</v>
      </c>
      <c r="F243" s="170"/>
      <c r="G243" s="205"/>
    </row>
    <row r="244" spans="2:7" x14ac:dyDescent="0.25">
      <c r="B244" s="170"/>
      <c r="C244" s="171"/>
      <c r="D244" s="170"/>
      <c r="E244" s="172"/>
      <c r="F244" s="170"/>
      <c r="G244" s="205"/>
    </row>
    <row r="245" spans="2:7" ht="22.5" x14ac:dyDescent="0.25">
      <c r="B245" s="129" t="s">
        <v>466</v>
      </c>
      <c r="C245" s="129" t="s">
        <v>79</v>
      </c>
      <c r="D245" s="129">
        <v>1106088</v>
      </c>
      <c r="E245" s="130" t="s">
        <v>106</v>
      </c>
      <c r="F245" s="129" t="s">
        <v>84</v>
      </c>
      <c r="G245" s="181">
        <f>G241</f>
        <v>9.1520000000000028</v>
      </c>
    </row>
    <row r="246" spans="2:7" ht="22.5" x14ac:dyDescent="0.25">
      <c r="B246" s="129" t="s">
        <v>467</v>
      </c>
      <c r="C246" s="129" t="s">
        <v>79</v>
      </c>
      <c r="D246" s="129">
        <v>3108015</v>
      </c>
      <c r="E246" s="130" t="s">
        <v>107</v>
      </c>
      <c r="F246" s="129" t="s">
        <v>55</v>
      </c>
      <c r="G246" s="181">
        <v>27.98</v>
      </c>
    </row>
    <row r="247" spans="2:7" x14ac:dyDescent="0.25">
      <c r="B247" s="170"/>
      <c r="C247" s="171" t="s">
        <v>349</v>
      </c>
      <c r="D247" s="170">
        <f>1.6*7.15+(0.8*0.8)*2</f>
        <v>12.720000000000002</v>
      </c>
      <c r="E247" s="172" t="s">
        <v>55</v>
      </c>
      <c r="F247" s="170"/>
      <c r="G247" s="205"/>
    </row>
    <row r="248" spans="2:7" x14ac:dyDescent="0.25">
      <c r="B248" s="170"/>
      <c r="C248" s="171" t="s">
        <v>311</v>
      </c>
      <c r="D248" s="170">
        <f>D247*2</f>
        <v>25.440000000000005</v>
      </c>
      <c r="E248" s="172" t="s">
        <v>55</v>
      </c>
      <c r="F248" s="170"/>
      <c r="G248" s="205"/>
    </row>
    <row r="249" spans="2:7" x14ac:dyDescent="0.25">
      <c r="B249" s="170"/>
      <c r="C249" s="171" t="s">
        <v>350</v>
      </c>
      <c r="D249" s="170"/>
      <c r="E249" s="172"/>
      <c r="F249" s="170"/>
      <c r="G249" s="205"/>
    </row>
    <row r="250" spans="2:7" x14ac:dyDescent="0.25">
      <c r="B250" s="170"/>
      <c r="C250" s="171"/>
      <c r="D250" s="170"/>
      <c r="E250" s="172"/>
      <c r="F250" s="170"/>
      <c r="G250" s="205"/>
    </row>
    <row r="251" spans="2:7" x14ac:dyDescent="0.25">
      <c r="B251" s="129" t="s">
        <v>468</v>
      </c>
      <c r="C251" s="129" t="s">
        <v>79</v>
      </c>
      <c r="D251" s="129">
        <v>407819</v>
      </c>
      <c r="E251" s="130" t="s">
        <v>41</v>
      </c>
      <c r="F251" s="129" t="s">
        <v>42</v>
      </c>
      <c r="G251" s="181">
        <f>D257</f>
        <v>690.03</v>
      </c>
    </row>
    <row r="252" spans="2:7" x14ac:dyDescent="0.25">
      <c r="B252" s="170"/>
      <c r="C252" s="171" t="s">
        <v>351</v>
      </c>
      <c r="D252" s="170"/>
      <c r="E252" s="172"/>
      <c r="F252" s="170"/>
      <c r="G252" s="205"/>
    </row>
    <row r="253" spans="2:7" x14ac:dyDescent="0.25">
      <c r="B253" s="170"/>
      <c r="C253" s="171" t="s">
        <v>352</v>
      </c>
      <c r="D253" s="170">
        <v>189.65</v>
      </c>
      <c r="E253" s="172" t="s">
        <v>42</v>
      </c>
      <c r="F253" s="170"/>
      <c r="G253" s="205"/>
    </row>
    <row r="254" spans="2:7" x14ac:dyDescent="0.25">
      <c r="B254" s="170"/>
      <c r="C254" s="171" t="s">
        <v>353</v>
      </c>
      <c r="D254" s="170">
        <v>136.29</v>
      </c>
      <c r="E254" s="172" t="s">
        <v>42</v>
      </c>
      <c r="F254" s="170"/>
      <c r="G254" s="205"/>
    </row>
    <row r="255" spans="2:7" x14ac:dyDescent="0.25">
      <c r="B255" s="170"/>
      <c r="C255" s="171" t="s">
        <v>354</v>
      </c>
      <c r="D255" s="170">
        <v>350.17</v>
      </c>
      <c r="E255" s="172" t="s">
        <v>42</v>
      </c>
      <c r="F255" s="170"/>
      <c r="G255" s="205"/>
    </row>
    <row r="256" spans="2:7" x14ac:dyDescent="0.25">
      <c r="B256" s="170"/>
      <c r="C256" s="171" t="s">
        <v>355</v>
      </c>
      <c r="D256" s="170">
        <v>13.92</v>
      </c>
      <c r="E256" s="172" t="s">
        <v>42</v>
      </c>
      <c r="F256" s="170"/>
      <c r="G256" s="205"/>
    </row>
    <row r="257" spans="2:7" x14ac:dyDescent="0.25">
      <c r="B257" s="170"/>
      <c r="C257" s="171" t="s">
        <v>309</v>
      </c>
      <c r="D257" s="170">
        <f>SUM(D253:D256)</f>
        <v>690.03</v>
      </c>
      <c r="E257" s="172" t="s">
        <v>42</v>
      </c>
      <c r="F257" s="170"/>
      <c r="G257" s="205"/>
    </row>
    <row r="258" spans="2:7" x14ac:dyDescent="0.25">
      <c r="B258" s="170"/>
      <c r="C258" s="171"/>
      <c r="D258" s="170"/>
      <c r="E258" s="172"/>
      <c r="F258" s="170"/>
      <c r="G258" s="205"/>
    </row>
    <row r="259" spans="2:7" ht="22.5" x14ac:dyDescent="0.25">
      <c r="B259" s="129" t="s">
        <v>469</v>
      </c>
      <c r="C259" s="129" t="s">
        <v>79</v>
      </c>
      <c r="D259" s="129">
        <v>5915433</v>
      </c>
      <c r="E259" s="130" t="s">
        <v>86</v>
      </c>
      <c r="F259" s="129" t="s">
        <v>38</v>
      </c>
      <c r="G259" s="181">
        <f>D262</f>
        <v>2.2200000000000002</v>
      </c>
    </row>
    <row r="260" spans="2:7" x14ac:dyDescent="0.25">
      <c r="B260" s="170"/>
      <c r="C260" s="168" t="s">
        <v>190</v>
      </c>
      <c r="D260" s="211">
        <v>2.5</v>
      </c>
      <c r="E260" s="178" t="s">
        <v>191</v>
      </c>
      <c r="F260" s="170"/>
      <c r="G260" s="205"/>
    </row>
    <row r="261" spans="2:7" x14ac:dyDescent="0.25">
      <c r="B261" s="170"/>
      <c r="C261" s="179" t="s">
        <v>192</v>
      </c>
      <c r="D261" s="210">
        <v>0</v>
      </c>
      <c r="E261" s="180"/>
      <c r="F261" s="170"/>
      <c r="G261" s="205"/>
    </row>
    <row r="262" spans="2:7" x14ac:dyDescent="0.25">
      <c r="B262" s="170"/>
      <c r="C262" s="179" t="s">
        <v>194</v>
      </c>
      <c r="D262" s="188">
        <f>G222*D260*(1+D261)</f>
        <v>2.2200000000000002</v>
      </c>
      <c r="E262" s="184" t="s">
        <v>38</v>
      </c>
      <c r="F262" s="170"/>
      <c r="G262" s="205"/>
    </row>
    <row r="263" spans="2:7" x14ac:dyDescent="0.25">
      <c r="B263" s="170"/>
      <c r="C263" s="171"/>
      <c r="D263" s="170"/>
      <c r="E263" s="172"/>
      <c r="F263" s="170"/>
      <c r="G263" s="205"/>
    </row>
    <row r="264" spans="2:7" x14ac:dyDescent="0.25">
      <c r="B264" s="129" t="s">
        <v>470</v>
      </c>
      <c r="C264" s="129" t="s">
        <v>79</v>
      </c>
      <c r="D264" s="129">
        <v>5914329</v>
      </c>
      <c r="E264" s="130" t="s">
        <v>87</v>
      </c>
      <c r="F264" s="129" t="s">
        <v>36</v>
      </c>
      <c r="G264" s="181">
        <f>D268</f>
        <v>28.860000000000007</v>
      </c>
    </row>
    <row r="265" spans="2:7" x14ac:dyDescent="0.25">
      <c r="C265" s="179" t="s">
        <v>136</v>
      </c>
      <c r="D265" s="209">
        <v>10</v>
      </c>
      <c r="E265" s="180" t="s">
        <v>137</v>
      </c>
      <c r="F265" s="170"/>
      <c r="G265" s="205"/>
    </row>
    <row r="266" spans="2:7" x14ac:dyDescent="0.25">
      <c r="C266" s="179" t="s">
        <v>190</v>
      </c>
      <c r="D266" s="209">
        <v>2.5</v>
      </c>
      <c r="E266" s="180" t="s">
        <v>191</v>
      </c>
      <c r="F266" s="170"/>
      <c r="G266" s="205"/>
    </row>
    <row r="267" spans="2:7" x14ac:dyDescent="0.25">
      <c r="C267" s="179" t="s">
        <v>192</v>
      </c>
      <c r="D267" s="210">
        <v>0.3</v>
      </c>
      <c r="E267" s="180"/>
      <c r="F267" s="170"/>
      <c r="G267" s="205"/>
    </row>
    <row r="268" spans="2:7" x14ac:dyDescent="0.25">
      <c r="C268" s="179" t="s">
        <v>197</v>
      </c>
      <c r="D268" s="188">
        <f>G222*D266*(1+D267)*D265</f>
        <v>28.860000000000007</v>
      </c>
      <c r="E268" s="187" t="s">
        <v>88</v>
      </c>
      <c r="F268" s="170"/>
      <c r="G268" s="205"/>
    </row>
    <row r="270" spans="2:7" x14ac:dyDescent="0.25">
      <c r="B270" s="121">
        <v>4</v>
      </c>
      <c r="C270" s="122"/>
      <c r="D270" s="121"/>
      <c r="E270" s="123" t="s">
        <v>121</v>
      </c>
      <c r="F270" s="124"/>
      <c r="G270" s="125"/>
    </row>
    <row r="271" spans="2:7" x14ac:dyDescent="0.25">
      <c r="B271" s="133" t="s">
        <v>403</v>
      </c>
      <c r="C271" s="134"/>
      <c r="D271" s="134"/>
      <c r="E271" s="135" t="s">
        <v>421</v>
      </c>
      <c r="F271" s="120"/>
      <c r="G271" s="136"/>
    </row>
    <row r="272" spans="2:7" x14ac:dyDescent="0.25">
      <c r="B272" s="129" t="s">
        <v>404</v>
      </c>
      <c r="C272" s="129" t="s">
        <v>79</v>
      </c>
      <c r="D272" s="129">
        <v>3806413</v>
      </c>
      <c r="E272" s="130" t="s">
        <v>46</v>
      </c>
      <c r="F272" s="129" t="s">
        <v>55</v>
      </c>
      <c r="G272" s="181">
        <f>D274</f>
        <v>4.05</v>
      </c>
    </row>
    <row r="273" spans="2:7" x14ac:dyDescent="0.25">
      <c r="B273" s="170"/>
      <c r="C273" s="179" t="s">
        <v>310</v>
      </c>
      <c r="D273" s="179">
        <f>0.75*0.3</f>
        <v>0.22499999999999998</v>
      </c>
      <c r="E273" s="180" t="s">
        <v>55</v>
      </c>
      <c r="F273" s="170"/>
      <c r="G273" s="186"/>
    </row>
    <row r="274" spans="2:7" x14ac:dyDescent="0.25">
      <c r="B274" s="170"/>
      <c r="C274" s="179" t="s">
        <v>311</v>
      </c>
      <c r="D274" s="179">
        <f>18*D273</f>
        <v>4.05</v>
      </c>
      <c r="E274" s="180" t="s">
        <v>55</v>
      </c>
      <c r="F274" s="170"/>
      <c r="G274" s="186"/>
    </row>
    <row r="275" spans="2:7" x14ac:dyDescent="0.25">
      <c r="B275" s="170"/>
      <c r="C275" s="179"/>
      <c r="D275" s="179"/>
      <c r="E275" s="180"/>
      <c r="F275" s="170"/>
      <c r="G275" s="186"/>
    </row>
    <row r="276" spans="2:7" x14ac:dyDescent="0.25">
      <c r="B276" s="129" t="s">
        <v>405</v>
      </c>
      <c r="C276" s="129" t="s">
        <v>79</v>
      </c>
      <c r="D276" s="129">
        <v>3806402</v>
      </c>
      <c r="E276" s="130" t="s">
        <v>78</v>
      </c>
      <c r="F276" s="129" t="s">
        <v>55</v>
      </c>
      <c r="G276" s="181">
        <f>D274</f>
        <v>4.05</v>
      </c>
    </row>
    <row r="277" spans="2:7" x14ac:dyDescent="0.25">
      <c r="B277" s="129" t="s">
        <v>406</v>
      </c>
      <c r="C277" s="129" t="s">
        <v>91</v>
      </c>
      <c r="D277" s="129">
        <v>706200</v>
      </c>
      <c r="E277" s="130" t="s">
        <v>103</v>
      </c>
      <c r="F277" s="129" t="s">
        <v>37</v>
      </c>
      <c r="G277" s="181">
        <f>D281</f>
        <v>18</v>
      </c>
    </row>
    <row r="278" spans="2:7" x14ac:dyDescent="0.25">
      <c r="B278" s="170"/>
      <c r="C278" s="174" t="s">
        <v>312</v>
      </c>
      <c r="D278" s="170"/>
      <c r="E278" s="172"/>
      <c r="F278" s="170"/>
      <c r="G278" s="205"/>
    </row>
    <row r="279" spans="2:7" x14ac:dyDescent="0.25">
      <c r="B279" s="170"/>
      <c r="C279" s="174" t="s">
        <v>313</v>
      </c>
      <c r="D279" s="175">
        <f>24*0.5</f>
        <v>12</v>
      </c>
      <c r="E279" s="172" t="s">
        <v>37</v>
      </c>
      <c r="F279" s="170"/>
      <c r="G279" s="205"/>
    </row>
    <row r="280" spans="2:7" x14ac:dyDescent="0.25">
      <c r="B280" s="170"/>
      <c r="C280" s="174" t="s">
        <v>314</v>
      </c>
      <c r="D280" s="175">
        <f>24*0.25</f>
        <v>6</v>
      </c>
      <c r="E280" s="172" t="s">
        <v>37</v>
      </c>
      <c r="F280" s="170"/>
      <c r="G280" s="205"/>
    </row>
    <row r="281" spans="2:7" x14ac:dyDescent="0.25">
      <c r="B281" s="170"/>
      <c r="C281" s="174" t="s">
        <v>293</v>
      </c>
      <c r="D281" s="175">
        <f>SUM(D279:D280)</f>
        <v>18</v>
      </c>
      <c r="E281" s="172" t="s">
        <v>37</v>
      </c>
      <c r="F281" s="170"/>
      <c r="G281" s="205"/>
    </row>
    <row r="282" spans="2:7" x14ac:dyDescent="0.25">
      <c r="B282" s="170"/>
      <c r="C282" s="179"/>
      <c r="D282" s="179"/>
      <c r="E282" s="180"/>
      <c r="F282" s="170"/>
      <c r="G282" s="186"/>
    </row>
    <row r="283" spans="2:7" x14ac:dyDescent="0.25">
      <c r="B283" s="129" t="s">
        <v>407</v>
      </c>
      <c r="C283" s="129" t="s">
        <v>91</v>
      </c>
      <c r="D283" s="129">
        <v>706120</v>
      </c>
      <c r="E283" s="130" t="s">
        <v>104</v>
      </c>
      <c r="F283" s="129" t="s">
        <v>37</v>
      </c>
      <c r="G283" s="181">
        <f>D285</f>
        <v>21.599999999999998</v>
      </c>
    </row>
    <row r="284" spans="2:7" x14ac:dyDescent="0.25">
      <c r="B284" s="170"/>
      <c r="C284" s="174" t="s">
        <v>315</v>
      </c>
      <c r="D284" s="170"/>
      <c r="E284" s="172"/>
      <c r="F284" s="170"/>
      <c r="G284" s="205"/>
    </row>
    <row r="285" spans="2:7" x14ac:dyDescent="0.25">
      <c r="B285" s="170"/>
      <c r="C285" s="174" t="s">
        <v>316</v>
      </c>
      <c r="D285" s="175">
        <f>144*0.15</f>
        <v>21.599999999999998</v>
      </c>
      <c r="E285" s="172" t="s">
        <v>37</v>
      </c>
      <c r="F285" s="170"/>
      <c r="G285" s="205"/>
    </row>
    <row r="286" spans="2:7" x14ac:dyDescent="0.25">
      <c r="B286" s="170"/>
      <c r="C286" s="174"/>
      <c r="D286" s="175"/>
      <c r="E286" s="172"/>
      <c r="F286" s="170"/>
      <c r="G286" s="205"/>
    </row>
    <row r="287" spans="2:7" x14ac:dyDescent="0.25">
      <c r="B287" s="129" t="s">
        <v>408</v>
      </c>
      <c r="C287" s="129" t="s">
        <v>27</v>
      </c>
      <c r="D287" s="129" t="s">
        <v>30</v>
      </c>
      <c r="E287" s="130" t="s">
        <v>50</v>
      </c>
      <c r="F287" s="129" t="s">
        <v>55</v>
      </c>
      <c r="G287" s="181">
        <f>D274</f>
        <v>4.05</v>
      </c>
    </row>
    <row r="288" spans="2:7" x14ac:dyDescent="0.25">
      <c r="B288" s="129" t="s">
        <v>471</v>
      </c>
      <c r="C288" s="129" t="s">
        <v>54</v>
      </c>
      <c r="D288" s="129" t="s">
        <v>57</v>
      </c>
      <c r="E288" s="130" t="s">
        <v>96</v>
      </c>
      <c r="F288" s="129" t="s">
        <v>42</v>
      </c>
      <c r="G288" s="181">
        <v>17.809999999999999</v>
      </c>
    </row>
    <row r="289" spans="2:7" x14ac:dyDescent="0.25">
      <c r="B289" s="170"/>
      <c r="C289" s="171" t="s">
        <v>317</v>
      </c>
      <c r="D289" s="170"/>
      <c r="E289" s="172"/>
      <c r="F289" s="170"/>
      <c r="G289" s="205"/>
    </row>
    <row r="290" spans="2:7" x14ac:dyDescent="0.25">
      <c r="B290" s="170"/>
      <c r="C290" s="171" t="s">
        <v>318</v>
      </c>
      <c r="D290" s="170"/>
      <c r="E290" s="172"/>
      <c r="F290" s="170"/>
      <c r="G290" s="205"/>
    </row>
    <row r="291" spans="2:7" x14ac:dyDescent="0.25">
      <c r="B291" s="170"/>
      <c r="C291" s="171" t="s">
        <v>320</v>
      </c>
      <c r="D291" s="170"/>
      <c r="E291" s="172"/>
      <c r="F291" s="170"/>
      <c r="G291" s="205"/>
    </row>
    <row r="292" spans="2:7" x14ac:dyDescent="0.25">
      <c r="B292" s="170"/>
      <c r="C292" s="171"/>
      <c r="D292" s="170"/>
      <c r="E292" s="172"/>
      <c r="F292" s="170"/>
      <c r="G292" s="205"/>
    </row>
    <row r="293" spans="2:7" x14ac:dyDescent="0.25">
      <c r="B293" s="170"/>
      <c r="C293" s="171"/>
      <c r="D293" s="170"/>
      <c r="E293" s="172"/>
      <c r="F293" s="170"/>
      <c r="G293" s="205"/>
    </row>
    <row r="294" spans="2:7" x14ac:dyDescent="0.25">
      <c r="B294" s="170"/>
      <c r="C294" s="171" t="s">
        <v>319</v>
      </c>
      <c r="D294" s="170"/>
      <c r="E294" s="172"/>
      <c r="F294" s="170"/>
      <c r="G294" s="205"/>
    </row>
    <row r="295" spans="2:7" x14ac:dyDescent="0.25">
      <c r="B295" s="170"/>
      <c r="C295" s="171"/>
      <c r="D295" s="170"/>
      <c r="E295" s="172"/>
      <c r="F295" s="170"/>
      <c r="G295" s="205"/>
    </row>
    <row r="296" spans="2:7" x14ac:dyDescent="0.25">
      <c r="B296" s="170"/>
      <c r="C296" s="171"/>
      <c r="D296" s="170"/>
      <c r="E296" s="172"/>
      <c r="F296" s="170"/>
      <c r="G296" s="205"/>
    </row>
    <row r="297" spans="2:7" x14ac:dyDescent="0.25">
      <c r="B297" s="170"/>
      <c r="C297" s="171" t="s">
        <v>321</v>
      </c>
      <c r="D297" s="170"/>
      <c r="E297" s="172"/>
      <c r="F297" s="170"/>
      <c r="G297" s="205"/>
    </row>
    <row r="298" spans="2:7" x14ac:dyDescent="0.25">
      <c r="B298" s="170"/>
      <c r="C298" s="171"/>
      <c r="D298" s="170"/>
      <c r="E298" s="172"/>
      <c r="F298" s="170"/>
      <c r="G298" s="205"/>
    </row>
    <row r="299" spans="2:7" x14ac:dyDescent="0.25">
      <c r="B299" s="170"/>
      <c r="C299" s="171" t="s">
        <v>322</v>
      </c>
      <c r="D299" s="170"/>
      <c r="E299" s="172"/>
      <c r="F299" s="170"/>
      <c r="G299" s="205"/>
    </row>
    <row r="300" spans="2:7" x14ac:dyDescent="0.25">
      <c r="B300" s="170"/>
      <c r="C300" s="174"/>
      <c r="D300" s="175"/>
      <c r="E300" s="172"/>
      <c r="F300" s="170"/>
      <c r="G300" s="205"/>
    </row>
    <row r="301" spans="2:7" x14ac:dyDescent="0.25">
      <c r="B301" s="129" t="s">
        <v>472</v>
      </c>
      <c r="C301" s="129" t="s">
        <v>27</v>
      </c>
      <c r="D301" s="129" t="s">
        <v>30</v>
      </c>
      <c r="E301" s="130" t="s">
        <v>50</v>
      </c>
      <c r="F301" s="129" t="s">
        <v>55</v>
      </c>
      <c r="G301" s="181">
        <f>D274</f>
        <v>4.05</v>
      </c>
    </row>
    <row r="302" spans="2:7" ht="22.5" x14ac:dyDescent="0.25">
      <c r="B302" s="129" t="s">
        <v>473</v>
      </c>
      <c r="C302" s="129" t="s">
        <v>79</v>
      </c>
      <c r="D302" s="129">
        <v>1116263</v>
      </c>
      <c r="E302" s="130" t="s">
        <v>105</v>
      </c>
      <c r="F302" s="129" t="s">
        <v>84</v>
      </c>
      <c r="G302" s="181">
        <f>D304</f>
        <v>1.6875</v>
      </c>
    </row>
    <row r="303" spans="2:7" x14ac:dyDescent="0.25">
      <c r="B303" s="170"/>
      <c r="C303" s="171" t="s">
        <v>323</v>
      </c>
      <c r="D303" s="170">
        <v>9.375E-2</v>
      </c>
      <c r="E303" s="172" t="s">
        <v>84</v>
      </c>
      <c r="F303" s="170"/>
      <c r="G303" s="205"/>
    </row>
    <row r="304" spans="2:7" x14ac:dyDescent="0.25">
      <c r="B304" s="170"/>
      <c r="C304" s="171" t="s">
        <v>299</v>
      </c>
      <c r="D304" s="170">
        <f>D303*18</f>
        <v>1.6875</v>
      </c>
      <c r="E304" s="172" t="s">
        <v>84</v>
      </c>
      <c r="F304" s="170"/>
      <c r="G304" s="205"/>
    </row>
    <row r="305" spans="2:7" x14ac:dyDescent="0.25">
      <c r="B305" s="170"/>
      <c r="C305" s="171"/>
      <c r="D305" s="170"/>
      <c r="E305" s="172"/>
      <c r="F305" s="170"/>
      <c r="G305" s="205"/>
    </row>
    <row r="306" spans="2:7" ht="22.5" x14ac:dyDescent="0.25">
      <c r="B306" s="129" t="s">
        <v>474</v>
      </c>
      <c r="C306" s="129" t="s">
        <v>79</v>
      </c>
      <c r="D306" s="129">
        <v>1106088</v>
      </c>
      <c r="E306" s="130" t="s">
        <v>106</v>
      </c>
      <c r="F306" s="129" t="s">
        <v>84</v>
      </c>
      <c r="G306" s="181">
        <f>D304</f>
        <v>1.6875</v>
      </c>
    </row>
    <row r="307" spans="2:7" ht="22.5" x14ac:dyDescent="0.25">
      <c r="B307" s="129" t="s">
        <v>475</v>
      </c>
      <c r="C307" s="129" t="s">
        <v>79</v>
      </c>
      <c r="D307" s="129">
        <v>3108015</v>
      </c>
      <c r="E307" s="130" t="s">
        <v>107</v>
      </c>
      <c r="F307" s="129" t="s">
        <v>55</v>
      </c>
      <c r="G307" s="181">
        <v>21.64</v>
      </c>
    </row>
    <row r="308" spans="2:7" x14ac:dyDescent="0.25">
      <c r="B308" s="170"/>
      <c r="C308" s="171" t="s">
        <v>310</v>
      </c>
      <c r="D308" s="170">
        <v>1.0927</v>
      </c>
      <c r="E308" s="172" t="s">
        <v>55</v>
      </c>
      <c r="F308" s="170"/>
      <c r="G308" s="205"/>
    </row>
    <row r="309" spans="2:7" x14ac:dyDescent="0.25">
      <c r="B309" s="170"/>
      <c r="C309" s="171" t="s">
        <v>311</v>
      </c>
      <c r="D309" s="170">
        <f>D308*18</f>
        <v>19.668600000000001</v>
      </c>
      <c r="E309" s="172" t="s">
        <v>55</v>
      </c>
      <c r="F309" s="170"/>
      <c r="G309" s="205"/>
    </row>
    <row r="310" spans="2:7" x14ac:dyDescent="0.25">
      <c r="B310" s="170"/>
      <c r="C310" s="171" t="s">
        <v>324</v>
      </c>
      <c r="D310" s="170"/>
      <c r="E310" s="172"/>
      <c r="F310" s="170"/>
      <c r="G310" s="205"/>
    </row>
    <row r="311" spans="2:7" x14ac:dyDescent="0.25">
      <c r="B311" s="170"/>
      <c r="C311" s="171"/>
      <c r="D311" s="170"/>
      <c r="E311" s="172"/>
      <c r="F311" s="170"/>
      <c r="G311" s="205"/>
    </row>
    <row r="312" spans="2:7" x14ac:dyDescent="0.25">
      <c r="B312" s="129" t="s">
        <v>476</v>
      </c>
      <c r="C312" s="129" t="s">
        <v>79</v>
      </c>
      <c r="D312" s="129">
        <v>407819</v>
      </c>
      <c r="E312" s="130" t="s">
        <v>41</v>
      </c>
      <c r="F312" s="129" t="s">
        <v>42</v>
      </c>
      <c r="G312" s="181">
        <f>D320</f>
        <v>238.42</v>
      </c>
    </row>
    <row r="313" spans="2:7" x14ac:dyDescent="0.25">
      <c r="B313" s="170"/>
      <c r="C313" s="171" t="s">
        <v>325</v>
      </c>
      <c r="D313" s="170"/>
      <c r="E313" s="172"/>
      <c r="F313" s="170"/>
      <c r="G313" s="205"/>
    </row>
    <row r="314" spans="2:7" x14ac:dyDescent="0.25">
      <c r="B314" s="170"/>
      <c r="C314" s="171" t="s">
        <v>326</v>
      </c>
      <c r="D314" s="170">
        <v>89.75</v>
      </c>
      <c r="E314" s="172" t="s">
        <v>42</v>
      </c>
      <c r="F314" s="170"/>
      <c r="G314" s="205"/>
    </row>
    <row r="315" spans="2:7" x14ac:dyDescent="0.25">
      <c r="B315" s="170"/>
      <c r="C315" s="171" t="s">
        <v>327</v>
      </c>
      <c r="D315" s="170">
        <v>39.81</v>
      </c>
      <c r="E315" s="172" t="s">
        <v>42</v>
      </c>
      <c r="F315" s="170"/>
      <c r="G315" s="205"/>
    </row>
    <row r="316" spans="2:7" x14ac:dyDescent="0.25">
      <c r="B316" s="170"/>
      <c r="C316" s="171" t="s">
        <v>328</v>
      </c>
      <c r="D316" s="170">
        <v>4.67</v>
      </c>
      <c r="E316" s="172" t="s">
        <v>42</v>
      </c>
      <c r="F316" s="170"/>
      <c r="G316" s="205"/>
    </row>
    <row r="317" spans="2:7" x14ac:dyDescent="0.25">
      <c r="B317" s="170"/>
      <c r="C317" s="171" t="s">
        <v>329</v>
      </c>
      <c r="D317" s="175">
        <v>52.4</v>
      </c>
      <c r="E317" s="172" t="s">
        <v>42</v>
      </c>
      <c r="F317" s="170"/>
      <c r="G317" s="205"/>
    </row>
    <row r="318" spans="2:7" x14ac:dyDescent="0.25">
      <c r="B318" s="170"/>
      <c r="C318" s="171" t="s">
        <v>330</v>
      </c>
      <c r="D318" s="175">
        <v>7.1</v>
      </c>
      <c r="E318" s="172" t="s">
        <v>42</v>
      </c>
      <c r="F318" s="170"/>
      <c r="G318" s="205"/>
    </row>
    <row r="319" spans="2:7" x14ac:dyDescent="0.25">
      <c r="B319" s="170"/>
      <c r="C319" s="171" t="s">
        <v>331</v>
      </c>
      <c r="D319" s="170">
        <v>44.69</v>
      </c>
      <c r="E319" s="172" t="s">
        <v>42</v>
      </c>
      <c r="F319" s="170"/>
      <c r="G319" s="205"/>
    </row>
    <row r="320" spans="2:7" x14ac:dyDescent="0.25">
      <c r="B320" s="170"/>
      <c r="C320" s="171" t="s">
        <v>309</v>
      </c>
      <c r="D320" s="170">
        <f>SUM(D314:D319)</f>
        <v>238.42</v>
      </c>
      <c r="E320" s="172" t="s">
        <v>42</v>
      </c>
      <c r="F320" s="170"/>
      <c r="G320" s="205"/>
    </row>
    <row r="321" spans="2:7" x14ac:dyDescent="0.25">
      <c r="B321" s="170"/>
      <c r="C321" s="171"/>
      <c r="D321" s="170"/>
      <c r="E321" s="172"/>
      <c r="F321" s="170"/>
      <c r="G321" s="205"/>
    </row>
    <row r="322" spans="2:7" x14ac:dyDescent="0.25">
      <c r="B322" s="133" t="s">
        <v>409</v>
      </c>
      <c r="C322" s="134"/>
      <c r="D322" s="134"/>
      <c r="E322" s="135" t="s">
        <v>110</v>
      </c>
      <c r="F322" s="120"/>
      <c r="G322" s="136"/>
    </row>
    <row r="323" spans="2:7" ht="22.5" x14ac:dyDescent="0.25">
      <c r="B323" s="129" t="s">
        <v>410</v>
      </c>
      <c r="C323" s="129" t="s">
        <v>79</v>
      </c>
      <c r="D323" s="129">
        <v>307731</v>
      </c>
      <c r="E323" s="130" t="s">
        <v>45</v>
      </c>
      <c r="F323" s="129" t="s">
        <v>108</v>
      </c>
      <c r="G323" s="181">
        <f>D326</f>
        <v>36</v>
      </c>
    </row>
    <row r="324" spans="2:7" s="253" customFormat="1" x14ac:dyDescent="0.25">
      <c r="B324" s="248"/>
      <c r="C324" s="249" t="s">
        <v>332</v>
      </c>
      <c r="D324" s="250">
        <f>0.25*0.4*0.03*1000</f>
        <v>3</v>
      </c>
      <c r="E324" s="251" t="s">
        <v>108</v>
      </c>
      <c r="F324" s="248"/>
      <c r="G324" s="252"/>
    </row>
    <row r="325" spans="2:7" s="253" customFormat="1" x14ac:dyDescent="0.25">
      <c r="B325" s="248"/>
      <c r="C325" s="249" t="s">
        <v>477</v>
      </c>
      <c r="D325" s="254">
        <v>12</v>
      </c>
      <c r="E325" s="251"/>
      <c r="F325" s="248"/>
      <c r="G325" s="252"/>
    </row>
    <row r="326" spans="2:7" s="253" customFormat="1" x14ac:dyDescent="0.25">
      <c r="B326" s="248"/>
      <c r="C326" s="249" t="s">
        <v>478</v>
      </c>
      <c r="D326" s="254">
        <f>D324*D325</f>
        <v>36</v>
      </c>
      <c r="E326" s="251"/>
      <c r="F326" s="248"/>
      <c r="G326" s="252"/>
    </row>
    <row r="327" spans="2:7" x14ac:dyDescent="0.25">
      <c r="B327" s="170"/>
      <c r="C327" s="171"/>
      <c r="D327" s="175"/>
      <c r="E327" s="172"/>
      <c r="F327" s="170"/>
      <c r="G327" s="205"/>
    </row>
    <row r="328" spans="2:7" ht="22.5" x14ac:dyDescent="0.25">
      <c r="B328" s="129" t="s">
        <v>411</v>
      </c>
      <c r="C328" s="129" t="s">
        <v>79</v>
      </c>
      <c r="D328" s="129">
        <v>3806417</v>
      </c>
      <c r="E328" s="130" t="s">
        <v>109</v>
      </c>
      <c r="F328" s="129" t="s">
        <v>40</v>
      </c>
      <c r="G328" s="181">
        <v>18</v>
      </c>
    </row>
    <row r="329" spans="2:7" x14ac:dyDescent="0.25">
      <c r="B329" s="170"/>
      <c r="C329" s="171" t="s">
        <v>333</v>
      </c>
      <c r="D329" s="175"/>
      <c r="E329" s="172"/>
      <c r="F329" s="170"/>
      <c r="G329" s="205"/>
    </row>
    <row r="330" spans="2:7" x14ac:dyDescent="0.25">
      <c r="B330" s="170"/>
      <c r="C330" s="171"/>
      <c r="D330" s="175"/>
      <c r="E330" s="172"/>
      <c r="F330" s="170"/>
      <c r="G330" s="205"/>
    </row>
    <row r="331" spans="2:7" x14ac:dyDescent="0.25">
      <c r="B331" s="129" t="s">
        <v>412</v>
      </c>
      <c r="C331" s="129" t="s">
        <v>79</v>
      </c>
      <c r="D331" s="129">
        <v>1600990</v>
      </c>
      <c r="E331" s="130" t="s">
        <v>111</v>
      </c>
      <c r="F331" s="129" t="s">
        <v>84</v>
      </c>
      <c r="G331" s="181">
        <f>D333</f>
        <v>0.192</v>
      </c>
    </row>
    <row r="332" spans="2:7" x14ac:dyDescent="0.25">
      <c r="B332" s="170"/>
      <c r="C332" s="171" t="s">
        <v>334</v>
      </c>
      <c r="D332" s="175"/>
      <c r="E332" s="172"/>
      <c r="F332" s="170"/>
      <c r="G332" s="205"/>
    </row>
    <row r="333" spans="2:7" x14ac:dyDescent="0.25">
      <c r="B333" s="170"/>
      <c r="C333" s="171" t="s">
        <v>335</v>
      </c>
      <c r="D333" s="175">
        <f>0.016*12</f>
        <v>0.192</v>
      </c>
      <c r="E333" s="172"/>
      <c r="F333" s="170"/>
      <c r="G333" s="205"/>
    </row>
    <row r="334" spans="2:7" x14ac:dyDescent="0.25">
      <c r="B334" s="170"/>
      <c r="C334" s="171"/>
      <c r="D334" s="175"/>
      <c r="E334" s="172"/>
      <c r="F334" s="170"/>
      <c r="G334" s="205"/>
    </row>
    <row r="335" spans="2:7" ht="22.5" x14ac:dyDescent="0.25">
      <c r="B335" s="129" t="s">
        <v>413</v>
      </c>
      <c r="C335" s="129" t="s">
        <v>79</v>
      </c>
      <c r="D335" s="129">
        <v>1108055</v>
      </c>
      <c r="E335" s="130" t="s">
        <v>112</v>
      </c>
      <c r="F335" s="129" t="s">
        <v>84</v>
      </c>
      <c r="G335" s="181">
        <f>D337</f>
        <v>9.6000000000000002E-2</v>
      </c>
    </row>
    <row r="336" spans="2:7" x14ac:dyDescent="0.25">
      <c r="B336" s="170"/>
      <c r="C336" s="171" t="s">
        <v>336</v>
      </c>
      <c r="D336" s="175"/>
      <c r="E336" s="172"/>
      <c r="F336" s="170"/>
      <c r="G336" s="205"/>
    </row>
    <row r="337" spans="2:7" x14ac:dyDescent="0.25">
      <c r="B337" s="170"/>
      <c r="C337" s="171" t="s">
        <v>337</v>
      </c>
      <c r="D337" s="175">
        <f>0.008*12</f>
        <v>9.6000000000000002E-2</v>
      </c>
      <c r="E337" s="172"/>
      <c r="F337" s="170"/>
      <c r="G337" s="205"/>
    </row>
  </sheetData>
  <mergeCells count="1">
    <mergeCell ref="C3:F3"/>
  </mergeCells>
  <conditionalFormatting sqref="C14:D14">
    <cfRule type="expression" dxfId="12" priority="316">
      <formula>IF($F14=$F$988,TRUE,FALSE)</formula>
    </cfRule>
    <cfRule type="expression" dxfId="11" priority="317">
      <formula>IF($F14=$F$987,TRUE,FALSE)</formula>
    </cfRule>
    <cfRule type="expression" dxfId="10" priority="318">
      <formula>IF($F14=$F$986,TRUE,FALSE)</formula>
    </cfRule>
    <cfRule type="expression" dxfId="9" priority="319">
      <formula>IF($F14=$F$985,TRUE,FALSE)</formula>
    </cfRule>
    <cfRule type="expression" dxfId="8" priority="320">
      <formula>IF($F14=$F$984,TRUE,FALSE)</formula>
    </cfRule>
    <cfRule type="expression" dxfId="7" priority="321">
      <formula>IF($F14=$F$983,TRUE,FALSE)</formula>
    </cfRule>
    <cfRule type="expression" dxfId="6" priority="322">
      <formula>IF($F14=$F$982,TRUE,FALSE)</formula>
    </cfRule>
  </conditionalFormatting>
  <pageMargins left="0.511811024" right="0.511811024" top="0.78740157499999996" bottom="0.78740157499999996" header="0.31496062000000002" footer="0.31496062000000002"/>
  <pageSetup paperSize="9" orientation="landscape" horizontalDpi="1200" verticalDpi="1200" r:id="rId1"/>
  <ignoredErrors>
    <ignoredError sqref="D36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P219"/>
  <sheetViews>
    <sheetView topLeftCell="A198" workbookViewId="0">
      <selection activeCell="J220" sqref="J220"/>
    </sheetView>
  </sheetViews>
  <sheetFormatPr defaultRowHeight="15" x14ac:dyDescent="0.25"/>
  <cols>
    <col min="3" max="3" width="11.28515625" customWidth="1"/>
    <col min="8" max="8" width="11.7109375" customWidth="1"/>
    <col min="13" max="13" width="11.7109375" customWidth="1"/>
  </cols>
  <sheetData>
    <row r="3" spans="1:16" ht="15.75" x14ac:dyDescent="0.25">
      <c r="B3" s="152"/>
      <c r="C3" s="372" t="s">
        <v>158</v>
      </c>
      <c r="D3" s="372"/>
      <c r="E3" s="372"/>
      <c r="F3" s="372"/>
      <c r="G3" s="372"/>
      <c r="H3" s="372"/>
      <c r="I3" s="372"/>
      <c r="J3" s="372"/>
      <c r="K3" s="372"/>
    </row>
    <row r="4" spans="1:16" x14ac:dyDescent="0.25">
      <c r="B4" s="152"/>
      <c r="C4" s="152"/>
      <c r="D4" s="152"/>
      <c r="E4" s="152"/>
      <c r="F4" s="152"/>
      <c r="G4" s="152"/>
      <c r="H4" s="153"/>
    </row>
    <row r="5" spans="1:16" x14ac:dyDescent="0.25">
      <c r="B5" s="154" t="s">
        <v>131</v>
      </c>
      <c r="D5" s="155" t="s">
        <v>160</v>
      </c>
      <c r="E5" s="152"/>
      <c r="F5" s="156"/>
      <c r="G5" s="152"/>
      <c r="H5" s="157"/>
    </row>
    <row r="7" spans="1:16" ht="16.5" thickBot="1" x14ac:dyDescent="0.3">
      <c r="B7" s="158" t="s">
        <v>159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</row>
    <row r="9" spans="1:16" x14ac:dyDescent="0.25">
      <c r="A9" s="161">
        <v>1</v>
      </c>
      <c r="B9" s="161" t="s">
        <v>161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</row>
    <row r="11" spans="1:16" x14ac:dyDescent="0.25">
      <c r="B11" t="s">
        <v>182</v>
      </c>
      <c r="C11" s="147">
        <f>E24+J24+E30+E39+J39+O39+E45+J45+E56+J56+E63+J63+J70+O70+J77+O83+E93+J93+O93+E98+J107+O113+E119+J119+E127+E135+J135+O135+O141+E150+J150+O150+E157+E170+J170+O170+E178+J178+O178+E190+J190+O190</f>
        <v>18.135999999999999</v>
      </c>
      <c r="D11" t="s">
        <v>55</v>
      </c>
    </row>
    <row r="12" spans="1:16" x14ac:dyDescent="0.25">
      <c r="B12" s="162" t="s">
        <v>183</v>
      </c>
      <c r="C12" s="162">
        <f>F24+K24+F30+F39+K39+P39+F45+K45+F56+K56+F63+K63+K70+P70+K77+P83+F93+K93+P93+F98+K107+P113+F119+K119+F127+F135+K135+P135+P141+F150+K150+P150+F157+F170+K170+P170+F178+K178+P178+F190+K190+P190</f>
        <v>243.72000000000003</v>
      </c>
      <c r="D12" s="162" t="s">
        <v>37</v>
      </c>
    </row>
    <row r="14" spans="1:16" x14ac:dyDescent="0.25">
      <c r="B14" t="s">
        <v>162</v>
      </c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</row>
    <row r="15" spans="1:16" x14ac:dyDescent="0.25">
      <c r="B15" s="371" t="s">
        <v>147</v>
      </c>
      <c r="C15" s="371"/>
      <c r="D15" s="371"/>
      <c r="E15" s="371"/>
      <c r="F15" s="162" t="s">
        <v>184</v>
      </c>
      <c r="G15" s="371" t="s">
        <v>148</v>
      </c>
      <c r="H15" s="371"/>
      <c r="I15" s="371"/>
      <c r="J15" s="371"/>
      <c r="K15" s="162" t="s">
        <v>184</v>
      </c>
      <c r="L15" s="371" t="s">
        <v>149</v>
      </c>
      <c r="M15" s="371"/>
      <c r="N15" s="371"/>
      <c r="O15" s="371"/>
      <c r="P15" s="162" t="s">
        <v>184</v>
      </c>
    </row>
    <row r="16" spans="1:16" x14ac:dyDescent="0.25">
      <c r="B16" s="148" t="s">
        <v>150</v>
      </c>
      <c r="C16" s="148" t="s">
        <v>151</v>
      </c>
      <c r="D16" s="148" t="s">
        <v>152</v>
      </c>
      <c r="E16" s="148" t="s">
        <v>153</v>
      </c>
      <c r="F16" s="146"/>
      <c r="G16" s="148" t="s">
        <v>150</v>
      </c>
      <c r="H16" s="148" t="s">
        <v>151</v>
      </c>
      <c r="I16" s="148" t="s">
        <v>152</v>
      </c>
      <c r="J16" s="148" t="s">
        <v>153</v>
      </c>
      <c r="K16" s="146"/>
      <c r="L16" s="148" t="s">
        <v>150</v>
      </c>
      <c r="M16" s="148" t="s">
        <v>151</v>
      </c>
      <c r="N16" s="148" t="s">
        <v>152</v>
      </c>
      <c r="O16" s="148" t="s">
        <v>153</v>
      </c>
    </row>
    <row r="17" spans="2:16" x14ac:dyDescent="0.25">
      <c r="B17" s="148">
        <v>1</v>
      </c>
      <c r="C17" s="149">
        <v>1</v>
      </c>
      <c r="D17" s="149">
        <v>0.2</v>
      </c>
      <c r="E17" s="148">
        <f>C17*D17</f>
        <v>0.2</v>
      </c>
      <c r="F17" s="163">
        <f>(C17+D17)*2</f>
        <v>2.4</v>
      </c>
      <c r="G17" s="148">
        <v>1</v>
      </c>
      <c r="H17" s="149">
        <v>1</v>
      </c>
      <c r="I17" s="149">
        <v>0.3</v>
      </c>
      <c r="J17" s="148">
        <f>H17*I17</f>
        <v>0.3</v>
      </c>
      <c r="K17" s="163">
        <f>(H17+I17)*2</f>
        <v>2.6</v>
      </c>
      <c r="L17" s="148">
        <v>1</v>
      </c>
      <c r="M17" s="149">
        <v>1</v>
      </c>
      <c r="N17" s="149">
        <v>0.2</v>
      </c>
      <c r="O17" s="148">
        <f>M17*N17</f>
        <v>0.2</v>
      </c>
      <c r="P17" s="163">
        <f>(M17+N17)*2</f>
        <v>2.4</v>
      </c>
    </row>
    <row r="18" spans="2:16" x14ac:dyDescent="0.25">
      <c r="B18" s="148">
        <v>2</v>
      </c>
      <c r="C18" s="149">
        <v>0.5</v>
      </c>
      <c r="D18" s="149">
        <v>0.2</v>
      </c>
      <c r="E18" s="148">
        <f>C18*D18</f>
        <v>0.1</v>
      </c>
      <c r="F18" s="163">
        <f>(C18+D18)*2</f>
        <v>1.4</v>
      </c>
      <c r="G18" s="148">
        <v>2</v>
      </c>
      <c r="H18" s="149">
        <v>0.3</v>
      </c>
      <c r="I18" s="149">
        <v>0.3</v>
      </c>
      <c r="J18" s="148">
        <f t="shared" ref="J18:J23" si="0">H18*I18</f>
        <v>0.09</v>
      </c>
      <c r="K18" s="163">
        <f t="shared" ref="K18:K23" si="1">(H18+I18)*2</f>
        <v>1.2</v>
      </c>
      <c r="L18" s="148" t="s">
        <v>154</v>
      </c>
      <c r="M18" s="149" t="s">
        <v>154</v>
      </c>
      <c r="N18" s="149" t="s">
        <v>154</v>
      </c>
      <c r="O18" s="148" t="s">
        <v>154</v>
      </c>
    </row>
    <row r="19" spans="2:16" x14ac:dyDescent="0.25">
      <c r="B19" s="148" t="s">
        <v>154</v>
      </c>
      <c r="C19" s="149" t="s">
        <v>154</v>
      </c>
      <c r="D19" s="149" t="s">
        <v>154</v>
      </c>
      <c r="E19" s="148" t="s">
        <v>154</v>
      </c>
      <c r="F19" s="146"/>
      <c r="G19" s="148">
        <v>3</v>
      </c>
      <c r="H19" s="149">
        <v>0.3</v>
      </c>
      <c r="I19" s="149">
        <v>0.3</v>
      </c>
      <c r="J19" s="148">
        <f t="shared" si="0"/>
        <v>0.09</v>
      </c>
      <c r="K19" s="163">
        <f t="shared" si="1"/>
        <v>1.2</v>
      </c>
      <c r="L19" s="148" t="s">
        <v>154</v>
      </c>
      <c r="M19" s="149" t="s">
        <v>154</v>
      </c>
      <c r="N19" s="149" t="s">
        <v>154</v>
      </c>
      <c r="O19" s="148" t="s">
        <v>154</v>
      </c>
    </row>
    <row r="20" spans="2:16" x14ac:dyDescent="0.25">
      <c r="B20" s="148" t="s">
        <v>154</v>
      </c>
      <c r="C20" s="149" t="s">
        <v>154</v>
      </c>
      <c r="D20" s="149" t="s">
        <v>154</v>
      </c>
      <c r="E20" s="148" t="s">
        <v>154</v>
      </c>
      <c r="F20" s="146"/>
      <c r="G20" s="148">
        <v>4</v>
      </c>
      <c r="H20" s="149">
        <v>0.3</v>
      </c>
      <c r="I20" s="149">
        <v>0.3</v>
      </c>
      <c r="J20" s="148">
        <f t="shared" si="0"/>
        <v>0.09</v>
      </c>
      <c r="K20" s="163">
        <f t="shared" si="1"/>
        <v>1.2</v>
      </c>
      <c r="L20" s="148" t="s">
        <v>154</v>
      </c>
      <c r="M20" s="149" t="s">
        <v>154</v>
      </c>
      <c r="N20" s="149" t="s">
        <v>154</v>
      </c>
      <c r="O20" s="148" t="s">
        <v>154</v>
      </c>
    </row>
    <row r="21" spans="2:16" x14ac:dyDescent="0.25">
      <c r="B21" s="148" t="s">
        <v>154</v>
      </c>
      <c r="C21" s="149" t="s">
        <v>154</v>
      </c>
      <c r="D21" s="149" t="s">
        <v>154</v>
      </c>
      <c r="E21" s="148" t="s">
        <v>154</v>
      </c>
      <c r="F21" s="146"/>
      <c r="G21" s="148">
        <v>5</v>
      </c>
      <c r="H21" s="149">
        <v>1.5</v>
      </c>
      <c r="I21" s="149">
        <v>0.3</v>
      </c>
      <c r="J21" s="148">
        <f t="shared" si="0"/>
        <v>0.44999999999999996</v>
      </c>
      <c r="K21" s="163">
        <f t="shared" si="1"/>
        <v>3.6</v>
      </c>
      <c r="L21" s="148" t="s">
        <v>154</v>
      </c>
      <c r="M21" s="149" t="s">
        <v>154</v>
      </c>
      <c r="N21" s="149" t="s">
        <v>154</v>
      </c>
      <c r="O21" s="148" t="s">
        <v>154</v>
      </c>
    </row>
    <row r="22" spans="2:16" x14ac:dyDescent="0.25">
      <c r="B22" s="148" t="s">
        <v>154</v>
      </c>
      <c r="C22" s="149" t="s">
        <v>154</v>
      </c>
      <c r="D22" s="149" t="s">
        <v>154</v>
      </c>
      <c r="E22" s="148" t="s">
        <v>154</v>
      </c>
      <c r="F22" s="146"/>
      <c r="G22" s="148">
        <v>6</v>
      </c>
      <c r="H22" s="149">
        <v>0.3</v>
      </c>
      <c r="I22" s="149">
        <v>0.3</v>
      </c>
      <c r="J22" s="148">
        <f t="shared" si="0"/>
        <v>0.09</v>
      </c>
      <c r="K22" s="163">
        <f t="shared" si="1"/>
        <v>1.2</v>
      </c>
      <c r="L22" s="148" t="s">
        <v>154</v>
      </c>
      <c r="M22" s="149" t="s">
        <v>154</v>
      </c>
      <c r="N22" s="149" t="s">
        <v>154</v>
      </c>
      <c r="O22" s="148" t="s">
        <v>154</v>
      </c>
    </row>
    <row r="23" spans="2:16" x14ac:dyDescent="0.25">
      <c r="B23" s="148" t="s">
        <v>154</v>
      </c>
      <c r="C23" s="149" t="s">
        <v>154</v>
      </c>
      <c r="D23" s="149" t="s">
        <v>154</v>
      </c>
      <c r="E23" s="148" t="s">
        <v>154</v>
      </c>
      <c r="F23" s="146"/>
      <c r="G23" s="148">
        <v>7</v>
      </c>
      <c r="H23" s="149">
        <v>0.1</v>
      </c>
      <c r="I23" s="149">
        <v>0.3</v>
      </c>
      <c r="J23" s="148">
        <f t="shared" si="0"/>
        <v>0.03</v>
      </c>
      <c r="K23" s="163">
        <f t="shared" si="1"/>
        <v>0.8</v>
      </c>
      <c r="L23" s="148" t="s">
        <v>154</v>
      </c>
      <c r="M23" s="149" t="s">
        <v>154</v>
      </c>
      <c r="N23" s="149" t="s">
        <v>154</v>
      </c>
      <c r="O23" s="148" t="s">
        <v>154</v>
      </c>
    </row>
    <row r="24" spans="2:16" x14ac:dyDescent="0.25">
      <c r="B24" s="150"/>
      <c r="C24" s="151"/>
      <c r="D24" s="151"/>
      <c r="E24" s="164">
        <f>SUM(E17:E23)</f>
        <v>0.30000000000000004</v>
      </c>
      <c r="F24" s="165">
        <f>SUM(F17:F23)</f>
        <v>3.8</v>
      </c>
      <c r="G24" s="150"/>
      <c r="H24" s="151"/>
      <c r="I24" s="151"/>
      <c r="J24" s="164">
        <f>SUM(J17:J23)</f>
        <v>1.1400000000000001</v>
      </c>
      <c r="K24" s="165">
        <f>SUM(K17:K23)</f>
        <v>11.8</v>
      </c>
      <c r="L24" s="150"/>
      <c r="M24" s="151"/>
      <c r="N24" s="151"/>
      <c r="O24" s="150"/>
    </row>
    <row r="26" spans="2:16" x14ac:dyDescent="0.25">
      <c r="B26" s="371" t="s">
        <v>147</v>
      </c>
      <c r="C26" s="371"/>
      <c r="D26" s="371"/>
      <c r="E26" s="371"/>
      <c r="F26" s="162" t="s">
        <v>184</v>
      </c>
      <c r="G26" s="371" t="s">
        <v>154</v>
      </c>
      <c r="H26" s="371"/>
      <c r="I26" s="371"/>
      <c r="J26" s="371"/>
      <c r="K26" s="162" t="s">
        <v>184</v>
      </c>
      <c r="L26" s="371" t="s">
        <v>154</v>
      </c>
      <c r="M26" s="371"/>
      <c r="N26" s="371"/>
      <c r="O26" s="371"/>
      <c r="P26" s="162" t="s">
        <v>184</v>
      </c>
    </row>
    <row r="27" spans="2:16" x14ac:dyDescent="0.25">
      <c r="B27" s="148" t="s">
        <v>150</v>
      </c>
      <c r="C27" s="148" t="s">
        <v>151</v>
      </c>
      <c r="D27" s="148" t="s">
        <v>152</v>
      </c>
      <c r="E27" s="148" t="s">
        <v>153</v>
      </c>
      <c r="F27" s="146"/>
      <c r="G27" s="148" t="s">
        <v>150</v>
      </c>
      <c r="H27" s="148" t="s">
        <v>151</v>
      </c>
      <c r="I27" s="148" t="s">
        <v>152</v>
      </c>
      <c r="J27" s="148" t="s">
        <v>153</v>
      </c>
      <c r="K27" s="146"/>
      <c r="L27" s="148" t="s">
        <v>150</v>
      </c>
      <c r="M27" s="148" t="s">
        <v>151</v>
      </c>
      <c r="N27" s="148" t="s">
        <v>152</v>
      </c>
      <c r="O27" s="148" t="s">
        <v>153</v>
      </c>
    </row>
    <row r="28" spans="2:16" x14ac:dyDescent="0.25">
      <c r="B28" s="148">
        <v>1</v>
      </c>
      <c r="C28" s="149">
        <v>0.1</v>
      </c>
      <c r="D28" s="149">
        <v>0.5</v>
      </c>
      <c r="E28" s="148">
        <f>C28*D28</f>
        <v>0.05</v>
      </c>
      <c r="F28" s="163">
        <f>(C28+D28)*2</f>
        <v>1.2</v>
      </c>
      <c r="G28" s="148" t="s">
        <v>154</v>
      </c>
      <c r="H28" s="149" t="s">
        <v>154</v>
      </c>
      <c r="I28" s="149" t="s">
        <v>154</v>
      </c>
      <c r="J28" s="148" t="s">
        <v>154</v>
      </c>
      <c r="K28" s="163"/>
      <c r="L28" s="148" t="s">
        <v>154</v>
      </c>
      <c r="M28" s="149" t="s">
        <v>154</v>
      </c>
      <c r="N28" s="149" t="s">
        <v>154</v>
      </c>
      <c r="O28" s="148" t="s">
        <v>154</v>
      </c>
    </row>
    <row r="29" spans="2:16" x14ac:dyDescent="0.25">
      <c r="B29" s="148">
        <v>2</v>
      </c>
      <c r="C29" s="149">
        <v>0.1</v>
      </c>
      <c r="D29" s="149">
        <v>0.1</v>
      </c>
      <c r="E29" s="148">
        <f>C29*D29</f>
        <v>1.0000000000000002E-2</v>
      </c>
      <c r="F29" s="163">
        <f>(C29+D29)*2</f>
        <v>0.4</v>
      </c>
      <c r="G29" s="148" t="s">
        <v>154</v>
      </c>
      <c r="H29" s="149" t="s">
        <v>154</v>
      </c>
      <c r="I29" s="149" t="s">
        <v>154</v>
      </c>
      <c r="J29" s="148" t="s">
        <v>154</v>
      </c>
      <c r="K29" s="146"/>
      <c r="L29" s="148" t="s">
        <v>154</v>
      </c>
      <c r="M29" s="149" t="s">
        <v>154</v>
      </c>
      <c r="N29" s="149" t="s">
        <v>154</v>
      </c>
      <c r="O29" s="148" t="s">
        <v>154</v>
      </c>
    </row>
    <row r="30" spans="2:16" x14ac:dyDescent="0.25">
      <c r="B30" s="150"/>
      <c r="C30" s="151"/>
      <c r="D30" s="151"/>
      <c r="E30" s="164">
        <f>SUM(E28:E29)</f>
        <v>6.0000000000000005E-2</v>
      </c>
      <c r="F30" s="165">
        <f>SUM(F28:F29)</f>
        <v>1.6</v>
      </c>
      <c r="G30" s="150"/>
      <c r="H30" s="151"/>
      <c r="I30" s="151"/>
      <c r="J30" s="150"/>
      <c r="K30" s="146"/>
      <c r="L30" s="150"/>
      <c r="M30" s="151"/>
      <c r="N30" s="151"/>
      <c r="O30" s="150"/>
    </row>
    <row r="32" spans="2:16" x14ac:dyDescent="0.25">
      <c r="B32" t="s">
        <v>163</v>
      </c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</row>
    <row r="33" spans="2:16" x14ac:dyDescent="0.25">
      <c r="B33" s="371" t="s">
        <v>147</v>
      </c>
      <c r="C33" s="371"/>
      <c r="D33" s="371"/>
      <c r="E33" s="371"/>
      <c r="F33" s="162" t="s">
        <v>184</v>
      </c>
      <c r="G33" s="371" t="s">
        <v>148</v>
      </c>
      <c r="H33" s="371"/>
      <c r="I33" s="371"/>
      <c r="J33" s="371"/>
      <c r="K33" s="162" t="s">
        <v>184</v>
      </c>
      <c r="L33" s="371" t="s">
        <v>149</v>
      </c>
      <c r="M33" s="371"/>
      <c r="N33" s="371"/>
      <c r="O33" s="371"/>
      <c r="P33" s="162" t="s">
        <v>184</v>
      </c>
    </row>
    <row r="34" spans="2:16" x14ac:dyDescent="0.25">
      <c r="B34" s="148" t="s">
        <v>150</v>
      </c>
      <c r="C34" s="148" t="s">
        <v>151</v>
      </c>
      <c r="D34" s="148" t="s">
        <v>152</v>
      </c>
      <c r="E34" s="148" t="s">
        <v>153</v>
      </c>
      <c r="F34" s="146"/>
      <c r="G34" s="148" t="s">
        <v>150</v>
      </c>
      <c r="H34" s="148" t="s">
        <v>151</v>
      </c>
      <c r="I34" s="148" t="s">
        <v>152</v>
      </c>
      <c r="J34" s="148" t="s">
        <v>153</v>
      </c>
      <c r="K34" s="146"/>
      <c r="L34" s="148" t="s">
        <v>150</v>
      </c>
      <c r="M34" s="148" t="s">
        <v>151</v>
      </c>
      <c r="N34" s="148" t="s">
        <v>152</v>
      </c>
      <c r="O34" s="148" t="s">
        <v>153</v>
      </c>
    </row>
    <row r="35" spans="2:16" x14ac:dyDescent="0.25">
      <c r="B35" s="148">
        <v>1</v>
      </c>
      <c r="C35" s="149">
        <v>1.1000000000000001</v>
      </c>
      <c r="D35" s="149">
        <v>0.2</v>
      </c>
      <c r="E35" s="148">
        <f>C35*D35</f>
        <v>0.22000000000000003</v>
      </c>
      <c r="F35" s="163">
        <f>(C35+D35)*2</f>
        <v>2.6</v>
      </c>
      <c r="G35" s="148">
        <v>1</v>
      </c>
      <c r="H35" s="149">
        <v>1</v>
      </c>
      <c r="I35" s="149">
        <v>0.3</v>
      </c>
      <c r="J35" s="148">
        <f>H35*I35</f>
        <v>0.3</v>
      </c>
      <c r="K35" s="163">
        <f>(H35+I35)*2</f>
        <v>2.6</v>
      </c>
      <c r="L35" s="148">
        <v>1</v>
      </c>
      <c r="M35" s="149">
        <v>0.3</v>
      </c>
      <c r="N35" s="149">
        <v>0.3</v>
      </c>
      <c r="O35" s="148">
        <f>M35*N35</f>
        <v>0.09</v>
      </c>
      <c r="P35" s="163">
        <f>(M35+N35)*2</f>
        <v>1.2</v>
      </c>
    </row>
    <row r="36" spans="2:16" x14ac:dyDescent="0.25">
      <c r="B36" s="148">
        <v>2</v>
      </c>
      <c r="C36" s="149">
        <v>1</v>
      </c>
      <c r="D36" s="149">
        <v>0.2</v>
      </c>
      <c r="E36" s="149">
        <f>C36*D36</f>
        <v>0.2</v>
      </c>
      <c r="F36" s="163">
        <f t="shared" ref="F36:F37" si="2">(C36+D36)*2</f>
        <v>2.4</v>
      </c>
      <c r="G36" s="148">
        <v>2</v>
      </c>
      <c r="H36" s="149">
        <v>1.5</v>
      </c>
      <c r="I36" s="149">
        <v>0.3</v>
      </c>
      <c r="J36" s="148">
        <f t="shared" ref="J36:J38" si="3">H36*I36</f>
        <v>0.44999999999999996</v>
      </c>
      <c r="K36" s="163">
        <f t="shared" ref="K36:K38" si="4">(H36+I36)*2</f>
        <v>3.6</v>
      </c>
      <c r="L36" s="148">
        <v>2</v>
      </c>
      <c r="M36" s="149">
        <v>3</v>
      </c>
      <c r="N36" s="149">
        <v>0.1</v>
      </c>
      <c r="O36" s="148">
        <f t="shared" ref="O36" si="5">M36*N36</f>
        <v>0.30000000000000004</v>
      </c>
      <c r="P36" s="163">
        <f>(M36+N36)*2</f>
        <v>6.2</v>
      </c>
    </row>
    <row r="37" spans="2:16" x14ac:dyDescent="0.25">
      <c r="B37" s="148">
        <v>3</v>
      </c>
      <c r="C37" s="149">
        <v>1</v>
      </c>
      <c r="D37" s="149">
        <v>0.2</v>
      </c>
      <c r="E37" s="149">
        <f>C37*D37</f>
        <v>0.2</v>
      </c>
      <c r="F37" s="163">
        <f t="shared" si="2"/>
        <v>2.4</v>
      </c>
      <c r="G37" s="148">
        <v>3</v>
      </c>
      <c r="H37" s="149">
        <v>0.7</v>
      </c>
      <c r="I37" s="149">
        <v>0.3</v>
      </c>
      <c r="J37" s="148">
        <f t="shared" si="3"/>
        <v>0.21</v>
      </c>
      <c r="K37" s="163">
        <f t="shared" si="4"/>
        <v>2</v>
      </c>
      <c r="L37" s="148" t="s">
        <v>154</v>
      </c>
      <c r="M37" s="149" t="s">
        <v>154</v>
      </c>
      <c r="N37" s="149" t="s">
        <v>154</v>
      </c>
      <c r="O37" s="148" t="s">
        <v>154</v>
      </c>
    </row>
    <row r="38" spans="2:16" x14ac:dyDescent="0.25">
      <c r="B38" s="148" t="s">
        <v>154</v>
      </c>
      <c r="C38" s="149" t="s">
        <v>154</v>
      </c>
      <c r="D38" s="149" t="s">
        <v>154</v>
      </c>
      <c r="E38" s="148" t="s">
        <v>154</v>
      </c>
      <c r="G38" s="148">
        <v>4</v>
      </c>
      <c r="H38" s="149">
        <v>1.4</v>
      </c>
      <c r="I38" s="149">
        <v>0.3</v>
      </c>
      <c r="J38" s="148">
        <f t="shared" si="3"/>
        <v>0.42</v>
      </c>
      <c r="K38" s="163">
        <f t="shared" si="4"/>
        <v>3.4</v>
      </c>
      <c r="L38" s="148" t="s">
        <v>154</v>
      </c>
      <c r="M38" s="149" t="s">
        <v>154</v>
      </c>
      <c r="N38" s="149" t="s">
        <v>154</v>
      </c>
      <c r="O38" s="148" t="s">
        <v>154</v>
      </c>
    </row>
    <row r="39" spans="2:16" x14ac:dyDescent="0.25">
      <c r="B39" s="150"/>
      <c r="C39" s="151"/>
      <c r="D39" s="151"/>
      <c r="E39" s="164">
        <f>SUM(E35:E38)</f>
        <v>0.62000000000000011</v>
      </c>
      <c r="F39" s="165">
        <f>SUM(F35:F38)</f>
        <v>7.4</v>
      </c>
      <c r="G39" s="150"/>
      <c r="H39" s="151"/>
      <c r="I39" s="151"/>
      <c r="J39" s="164">
        <f>SUM(J35:J38)</f>
        <v>1.38</v>
      </c>
      <c r="K39" s="165">
        <f>SUM(K35:K38)</f>
        <v>11.6</v>
      </c>
      <c r="L39" s="150"/>
      <c r="M39" s="151"/>
      <c r="N39" s="151"/>
      <c r="O39" s="164">
        <f>SUM(O35:O38)</f>
        <v>0.39</v>
      </c>
      <c r="P39" s="165">
        <f>SUM(P35:P38)</f>
        <v>7.4</v>
      </c>
    </row>
    <row r="41" spans="2:16" x14ac:dyDescent="0.25">
      <c r="B41" t="s">
        <v>164</v>
      </c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</row>
    <row r="42" spans="2:16" x14ac:dyDescent="0.25">
      <c r="B42" s="371" t="s">
        <v>147</v>
      </c>
      <c r="C42" s="371"/>
      <c r="D42" s="371"/>
      <c r="E42" s="371"/>
      <c r="F42" s="162" t="s">
        <v>184</v>
      </c>
      <c r="G42" s="371" t="s">
        <v>148</v>
      </c>
      <c r="H42" s="371"/>
      <c r="I42" s="371"/>
      <c r="J42" s="371"/>
      <c r="K42" s="162" t="s">
        <v>184</v>
      </c>
      <c r="L42" s="371" t="s">
        <v>149</v>
      </c>
      <c r="M42" s="371"/>
      <c r="N42" s="371"/>
      <c r="O42" s="371"/>
      <c r="P42" s="162" t="s">
        <v>184</v>
      </c>
    </row>
    <row r="43" spans="2:16" x14ac:dyDescent="0.25">
      <c r="B43" s="148" t="s">
        <v>150</v>
      </c>
      <c r="C43" s="148" t="s">
        <v>151</v>
      </c>
      <c r="D43" s="148" t="s">
        <v>152</v>
      </c>
      <c r="E43" s="148" t="s">
        <v>153</v>
      </c>
      <c r="F43" s="146"/>
      <c r="G43" s="148" t="s">
        <v>150</v>
      </c>
      <c r="H43" s="148" t="s">
        <v>151</v>
      </c>
      <c r="I43" s="148" t="s">
        <v>152</v>
      </c>
      <c r="J43" s="148" t="s">
        <v>153</v>
      </c>
      <c r="K43" s="146"/>
      <c r="L43" s="148" t="s">
        <v>150</v>
      </c>
      <c r="M43" s="148" t="s">
        <v>151</v>
      </c>
      <c r="N43" s="148" t="s">
        <v>152</v>
      </c>
      <c r="O43" s="148" t="s">
        <v>153</v>
      </c>
    </row>
    <row r="44" spans="2:16" x14ac:dyDescent="0.25">
      <c r="B44" s="148">
        <v>1</v>
      </c>
      <c r="C44" s="149">
        <v>0.3</v>
      </c>
      <c r="D44" s="149">
        <v>0.3</v>
      </c>
      <c r="E44" s="148">
        <f>C44*D44</f>
        <v>0.09</v>
      </c>
      <c r="F44" s="163">
        <f>(C44+D44)*2</f>
        <v>1.2</v>
      </c>
      <c r="G44" s="148">
        <v>1</v>
      </c>
      <c r="H44" s="149">
        <v>1</v>
      </c>
      <c r="I44" s="149">
        <v>0.3</v>
      </c>
      <c r="J44" s="148">
        <f>H44*I44</f>
        <v>0.3</v>
      </c>
      <c r="K44" s="163">
        <f>(H44+I44)*2</f>
        <v>2.6</v>
      </c>
      <c r="L44" s="148" t="s">
        <v>154</v>
      </c>
      <c r="M44" s="149" t="s">
        <v>154</v>
      </c>
      <c r="N44" s="149" t="s">
        <v>154</v>
      </c>
      <c r="O44" s="148" t="s">
        <v>154</v>
      </c>
      <c r="P44" s="163"/>
    </row>
    <row r="45" spans="2:16" x14ac:dyDescent="0.25">
      <c r="B45" s="150"/>
      <c r="C45" s="151"/>
      <c r="D45" s="151"/>
      <c r="E45" s="164">
        <f>SUM(E44)</f>
        <v>0.09</v>
      </c>
      <c r="F45" s="165">
        <f>SUM(F44)</f>
        <v>1.2</v>
      </c>
      <c r="G45" s="150"/>
      <c r="H45" s="151"/>
      <c r="I45" s="151"/>
      <c r="J45" s="164">
        <f>SUM(J44)</f>
        <v>0.3</v>
      </c>
      <c r="K45" s="165">
        <f>SUM(K44)</f>
        <v>2.6</v>
      </c>
      <c r="L45" s="150"/>
      <c r="M45" s="151"/>
      <c r="N45" s="151"/>
      <c r="O45" s="150"/>
    </row>
    <row r="47" spans="2:16" x14ac:dyDescent="0.25">
      <c r="B47" t="s">
        <v>165</v>
      </c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</row>
    <row r="48" spans="2:16" x14ac:dyDescent="0.25">
      <c r="B48" s="371" t="s">
        <v>147</v>
      </c>
      <c r="C48" s="371"/>
      <c r="D48" s="371"/>
      <c r="E48" s="371"/>
      <c r="F48" s="162" t="s">
        <v>184</v>
      </c>
      <c r="G48" s="371" t="s">
        <v>148</v>
      </c>
      <c r="H48" s="371"/>
      <c r="I48" s="371"/>
      <c r="J48" s="371"/>
      <c r="K48" s="162" t="s">
        <v>184</v>
      </c>
      <c r="L48" s="371" t="s">
        <v>149</v>
      </c>
      <c r="M48" s="371"/>
      <c r="N48" s="371"/>
      <c r="O48" s="371"/>
      <c r="P48" s="162" t="s">
        <v>184</v>
      </c>
    </row>
    <row r="49" spans="2:16" x14ac:dyDescent="0.25">
      <c r="B49" s="148" t="s">
        <v>150</v>
      </c>
      <c r="C49" s="148" t="s">
        <v>151</v>
      </c>
      <c r="D49" s="148" t="s">
        <v>152</v>
      </c>
      <c r="E49" s="148" t="s">
        <v>153</v>
      </c>
      <c r="F49" s="146"/>
      <c r="G49" s="148" t="s">
        <v>150</v>
      </c>
      <c r="H49" s="148" t="s">
        <v>151</v>
      </c>
      <c r="I49" s="148" t="s">
        <v>152</v>
      </c>
      <c r="J49" s="148" t="s">
        <v>153</v>
      </c>
      <c r="K49" s="146"/>
      <c r="L49" s="148" t="s">
        <v>150</v>
      </c>
      <c r="M49" s="148" t="s">
        <v>151</v>
      </c>
      <c r="N49" s="148" t="s">
        <v>152</v>
      </c>
      <c r="O49" s="148" t="s">
        <v>153</v>
      </c>
    </row>
    <row r="50" spans="2:16" x14ac:dyDescent="0.25">
      <c r="B50" s="148">
        <v>1</v>
      </c>
      <c r="C50" s="149">
        <v>0.5</v>
      </c>
      <c r="D50" s="149">
        <v>0.2</v>
      </c>
      <c r="E50" s="148">
        <f>C50*D50</f>
        <v>0.1</v>
      </c>
      <c r="F50" s="163">
        <f>(C50+D50)*2</f>
        <v>1.4</v>
      </c>
      <c r="G50" s="148">
        <v>1</v>
      </c>
      <c r="H50" s="149">
        <v>1</v>
      </c>
      <c r="I50" s="149">
        <v>0.3</v>
      </c>
      <c r="J50" s="148">
        <f>H50*I50</f>
        <v>0.3</v>
      </c>
      <c r="K50" s="163">
        <f>(H50+I50)*2</f>
        <v>2.6</v>
      </c>
      <c r="L50" s="148" t="s">
        <v>154</v>
      </c>
      <c r="M50" s="149" t="s">
        <v>154</v>
      </c>
      <c r="N50" s="149" t="s">
        <v>154</v>
      </c>
      <c r="O50" s="148" t="s">
        <v>154</v>
      </c>
    </row>
    <row r="51" spans="2:16" x14ac:dyDescent="0.25">
      <c r="B51" s="148" t="s">
        <v>154</v>
      </c>
      <c r="C51" s="149" t="s">
        <v>154</v>
      </c>
      <c r="D51" s="149" t="s">
        <v>154</v>
      </c>
      <c r="E51" s="148" t="s">
        <v>154</v>
      </c>
      <c r="G51" s="148">
        <v>2</v>
      </c>
      <c r="H51" s="149">
        <v>0.3</v>
      </c>
      <c r="I51" s="149">
        <v>0.3</v>
      </c>
      <c r="J51" s="148">
        <f t="shared" ref="J51:J55" si="6">H51*I51</f>
        <v>0.09</v>
      </c>
      <c r="K51" s="163">
        <f t="shared" ref="K51:K55" si="7">(H51+I51)*2</f>
        <v>1.2</v>
      </c>
      <c r="L51" s="148" t="s">
        <v>154</v>
      </c>
      <c r="M51" s="149" t="s">
        <v>154</v>
      </c>
      <c r="N51" s="149" t="s">
        <v>154</v>
      </c>
      <c r="O51" s="148" t="s">
        <v>154</v>
      </c>
    </row>
    <row r="52" spans="2:16" x14ac:dyDescent="0.25">
      <c r="B52" s="148" t="s">
        <v>154</v>
      </c>
      <c r="C52" s="149" t="s">
        <v>154</v>
      </c>
      <c r="D52" s="149" t="s">
        <v>154</v>
      </c>
      <c r="E52" s="148" t="s">
        <v>154</v>
      </c>
      <c r="G52" s="148">
        <v>3</v>
      </c>
      <c r="H52" s="149">
        <v>0.3</v>
      </c>
      <c r="I52" s="149">
        <v>0.3</v>
      </c>
      <c r="J52" s="148">
        <f t="shared" si="6"/>
        <v>0.09</v>
      </c>
      <c r="K52" s="163">
        <f t="shared" si="7"/>
        <v>1.2</v>
      </c>
      <c r="L52" s="148" t="s">
        <v>154</v>
      </c>
      <c r="M52" s="149" t="s">
        <v>154</v>
      </c>
      <c r="N52" s="149" t="s">
        <v>154</v>
      </c>
      <c r="O52" s="148" t="s">
        <v>154</v>
      </c>
    </row>
    <row r="53" spans="2:16" x14ac:dyDescent="0.25">
      <c r="B53" s="148" t="s">
        <v>154</v>
      </c>
      <c r="C53" s="149" t="s">
        <v>154</v>
      </c>
      <c r="D53" s="149" t="s">
        <v>154</v>
      </c>
      <c r="E53" s="148" t="s">
        <v>154</v>
      </c>
      <c r="G53" s="148">
        <v>4</v>
      </c>
      <c r="H53" s="149">
        <v>0.8</v>
      </c>
      <c r="I53" s="149">
        <v>0.3</v>
      </c>
      <c r="J53" s="148">
        <f t="shared" si="6"/>
        <v>0.24</v>
      </c>
      <c r="K53" s="163">
        <f t="shared" si="7"/>
        <v>2.2000000000000002</v>
      </c>
      <c r="L53" s="148" t="s">
        <v>154</v>
      </c>
      <c r="M53" s="149" t="s">
        <v>154</v>
      </c>
      <c r="N53" s="149" t="s">
        <v>154</v>
      </c>
      <c r="O53" s="148" t="s">
        <v>154</v>
      </c>
    </row>
    <row r="54" spans="2:16" x14ac:dyDescent="0.25">
      <c r="B54" s="148" t="s">
        <v>154</v>
      </c>
      <c r="C54" s="149" t="s">
        <v>154</v>
      </c>
      <c r="D54" s="149" t="s">
        <v>154</v>
      </c>
      <c r="E54" s="148" t="s">
        <v>154</v>
      </c>
      <c r="G54" s="148">
        <v>5</v>
      </c>
      <c r="H54" s="149">
        <v>0.3</v>
      </c>
      <c r="I54" s="149">
        <v>0.3</v>
      </c>
      <c r="J54" s="148">
        <f t="shared" si="6"/>
        <v>0.09</v>
      </c>
      <c r="K54" s="163">
        <f t="shared" si="7"/>
        <v>1.2</v>
      </c>
      <c r="L54" s="148" t="s">
        <v>154</v>
      </c>
      <c r="M54" s="149" t="s">
        <v>154</v>
      </c>
      <c r="N54" s="149" t="s">
        <v>154</v>
      </c>
      <c r="O54" s="148" t="s">
        <v>154</v>
      </c>
    </row>
    <row r="55" spans="2:16" x14ac:dyDescent="0.25">
      <c r="B55" s="148" t="s">
        <v>154</v>
      </c>
      <c r="C55" s="149" t="s">
        <v>154</v>
      </c>
      <c r="D55" s="149" t="s">
        <v>154</v>
      </c>
      <c r="E55" s="148" t="s">
        <v>154</v>
      </c>
      <c r="G55" s="148">
        <v>6</v>
      </c>
      <c r="H55" s="149">
        <v>0.5</v>
      </c>
      <c r="I55" s="149">
        <v>0.3</v>
      </c>
      <c r="J55" s="148">
        <f t="shared" si="6"/>
        <v>0.15</v>
      </c>
      <c r="K55" s="163">
        <f t="shared" si="7"/>
        <v>1.6</v>
      </c>
      <c r="L55" s="148" t="s">
        <v>154</v>
      </c>
      <c r="M55" s="149" t="s">
        <v>154</v>
      </c>
      <c r="N55" s="149" t="s">
        <v>154</v>
      </c>
      <c r="O55" s="148" t="s">
        <v>154</v>
      </c>
    </row>
    <row r="56" spans="2:16" x14ac:dyDescent="0.25">
      <c r="B56" s="150"/>
      <c r="C56" s="151"/>
      <c r="D56" s="151"/>
      <c r="E56" s="164">
        <f>SUM(E50:E55)</f>
        <v>0.1</v>
      </c>
      <c r="F56" s="165">
        <f>SUM(F50:F55)</f>
        <v>1.4</v>
      </c>
      <c r="G56" s="150"/>
      <c r="H56" s="151"/>
      <c r="I56" s="151"/>
      <c r="J56" s="164">
        <f>SUM(J50:J55)</f>
        <v>0.96</v>
      </c>
      <c r="K56" s="165">
        <f>SUM(K50:K55)</f>
        <v>10</v>
      </c>
      <c r="L56" s="150"/>
      <c r="M56" s="151"/>
      <c r="N56" s="151"/>
      <c r="O56" s="150"/>
    </row>
    <row r="58" spans="2:16" x14ac:dyDescent="0.25">
      <c r="B58" t="s">
        <v>166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</row>
    <row r="59" spans="2:16" x14ac:dyDescent="0.25">
      <c r="B59" s="371" t="s">
        <v>147</v>
      </c>
      <c r="C59" s="371"/>
      <c r="D59" s="371"/>
      <c r="E59" s="371"/>
      <c r="F59" s="162" t="s">
        <v>184</v>
      </c>
      <c r="G59" s="371" t="s">
        <v>148</v>
      </c>
      <c r="H59" s="371"/>
      <c r="I59" s="371"/>
      <c r="J59" s="371"/>
      <c r="K59" s="162" t="s">
        <v>184</v>
      </c>
      <c r="L59" s="371" t="s">
        <v>149</v>
      </c>
      <c r="M59" s="371"/>
      <c r="N59" s="371"/>
      <c r="O59" s="371"/>
      <c r="P59" s="162" t="s">
        <v>184</v>
      </c>
    </row>
    <row r="60" spans="2:16" x14ac:dyDescent="0.25">
      <c r="B60" s="148" t="s">
        <v>150</v>
      </c>
      <c r="C60" s="148" t="s">
        <v>151</v>
      </c>
      <c r="D60" s="148" t="s">
        <v>152</v>
      </c>
      <c r="E60" s="148" t="s">
        <v>153</v>
      </c>
      <c r="F60" s="146"/>
      <c r="G60" s="148" t="s">
        <v>150</v>
      </c>
      <c r="H60" s="148" t="s">
        <v>151</v>
      </c>
      <c r="I60" s="148" t="s">
        <v>152</v>
      </c>
      <c r="J60" s="148" t="s">
        <v>153</v>
      </c>
      <c r="K60" s="146"/>
      <c r="L60" s="148" t="s">
        <v>150</v>
      </c>
      <c r="M60" s="148" t="s">
        <v>151</v>
      </c>
      <c r="N60" s="148" t="s">
        <v>152</v>
      </c>
      <c r="O60" s="148" t="s">
        <v>153</v>
      </c>
    </row>
    <row r="61" spans="2:16" x14ac:dyDescent="0.25">
      <c r="B61" s="148">
        <v>1</v>
      </c>
      <c r="C61" s="149">
        <v>2</v>
      </c>
      <c r="D61" s="149">
        <v>0.1</v>
      </c>
      <c r="E61" s="148">
        <f>C61*D61</f>
        <v>0.2</v>
      </c>
      <c r="F61" s="163">
        <f>(C61+D61)*2</f>
        <v>4.2</v>
      </c>
      <c r="G61" s="148">
        <v>1</v>
      </c>
      <c r="H61" s="149">
        <v>9</v>
      </c>
      <c r="I61" s="149">
        <v>0.3</v>
      </c>
      <c r="J61" s="148">
        <f>H61*I61</f>
        <v>2.6999999999999997</v>
      </c>
      <c r="K61" s="163">
        <f>(H61+I61)*2</f>
        <v>18.600000000000001</v>
      </c>
      <c r="L61" s="148" t="s">
        <v>154</v>
      </c>
      <c r="M61" s="149" t="s">
        <v>154</v>
      </c>
      <c r="N61" s="149" t="s">
        <v>154</v>
      </c>
      <c r="O61" s="148" t="s">
        <v>154</v>
      </c>
    </row>
    <row r="62" spans="2:16" x14ac:dyDescent="0.25">
      <c r="B62" s="148">
        <v>2</v>
      </c>
      <c r="C62" s="149">
        <v>1</v>
      </c>
      <c r="D62" s="149">
        <v>0.2</v>
      </c>
      <c r="E62" s="148">
        <f>C62*D62</f>
        <v>0.2</v>
      </c>
      <c r="F62" s="163">
        <f>(C62+D62)*2</f>
        <v>2.4</v>
      </c>
      <c r="G62" s="148" t="s">
        <v>154</v>
      </c>
      <c r="H62" s="149" t="s">
        <v>154</v>
      </c>
      <c r="I62" s="149" t="s">
        <v>154</v>
      </c>
      <c r="J62" s="148" t="s">
        <v>154</v>
      </c>
      <c r="L62" s="148" t="s">
        <v>154</v>
      </c>
      <c r="M62" s="149" t="s">
        <v>154</v>
      </c>
      <c r="N62" s="149" t="s">
        <v>154</v>
      </c>
      <c r="O62" s="148" t="s">
        <v>154</v>
      </c>
    </row>
    <row r="63" spans="2:16" x14ac:dyDescent="0.25">
      <c r="B63" s="150"/>
      <c r="C63" s="151"/>
      <c r="D63" s="151"/>
      <c r="E63" s="164">
        <f>SUM(E61:E62)</f>
        <v>0.4</v>
      </c>
      <c r="F63" s="165">
        <f>SUM(F61:F62)</f>
        <v>6.6</v>
      </c>
      <c r="G63" s="150"/>
      <c r="H63" s="151"/>
      <c r="I63" s="151"/>
      <c r="J63" s="164">
        <f>SUM(J61:J62)</f>
        <v>2.6999999999999997</v>
      </c>
      <c r="K63" s="165">
        <f>SUM(K61:K62)</f>
        <v>18.600000000000001</v>
      </c>
      <c r="L63" s="150"/>
      <c r="M63" s="151"/>
      <c r="N63" s="151"/>
      <c r="O63" s="150"/>
    </row>
    <row r="65" spans="2:16" x14ac:dyDescent="0.25">
      <c r="B65" t="s">
        <v>167</v>
      </c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</row>
    <row r="66" spans="2:16" x14ac:dyDescent="0.25">
      <c r="B66" s="371" t="s">
        <v>147</v>
      </c>
      <c r="C66" s="371"/>
      <c r="D66" s="371"/>
      <c r="E66" s="371"/>
      <c r="F66" s="162" t="s">
        <v>184</v>
      </c>
      <c r="G66" s="371" t="s">
        <v>148</v>
      </c>
      <c r="H66" s="371"/>
      <c r="I66" s="371"/>
      <c r="J66" s="371"/>
      <c r="K66" s="162" t="s">
        <v>184</v>
      </c>
      <c r="L66" s="371" t="s">
        <v>149</v>
      </c>
      <c r="M66" s="371"/>
      <c r="N66" s="371"/>
      <c r="O66" s="371"/>
      <c r="P66" s="162" t="s">
        <v>184</v>
      </c>
    </row>
    <row r="67" spans="2:16" x14ac:dyDescent="0.25">
      <c r="B67" s="148" t="s">
        <v>150</v>
      </c>
      <c r="C67" s="148" t="s">
        <v>151</v>
      </c>
      <c r="D67" s="148" t="s">
        <v>152</v>
      </c>
      <c r="E67" s="148" t="s">
        <v>153</v>
      </c>
      <c r="F67" s="146"/>
      <c r="G67" s="148" t="s">
        <v>150</v>
      </c>
      <c r="H67" s="148" t="s">
        <v>151</v>
      </c>
      <c r="I67" s="148" t="s">
        <v>152</v>
      </c>
      <c r="J67" s="148" t="s">
        <v>153</v>
      </c>
      <c r="K67" s="146"/>
      <c r="L67" s="148" t="s">
        <v>150</v>
      </c>
      <c r="M67" s="148" t="s">
        <v>151</v>
      </c>
      <c r="N67" s="148" t="s">
        <v>152</v>
      </c>
      <c r="O67" s="148" t="s">
        <v>153</v>
      </c>
    </row>
    <row r="68" spans="2:16" x14ac:dyDescent="0.25">
      <c r="B68" s="148" t="s">
        <v>154</v>
      </c>
      <c r="C68" s="149" t="s">
        <v>154</v>
      </c>
      <c r="D68" s="149" t="s">
        <v>154</v>
      </c>
      <c r="E68" s="148" t="s">
        <v>154</v>
      </c>
      <c r="F68" s="146"/>
      <c r="G68" s="148">
        <v>1</v>
      </c>
      <c r="H68" s="149">
        <v>5</v>
      </c>
      <c r="I68" s="149">
        <v>0.3</v>
      </c>
      <c r="J68" s="148">
        <f>H68*I68</f>
        <v>1.5</v>
      </c>
      <c r="K68" s="163">
        <f>(H68+I68)*2</f>
        <v>10.6</v>
      </c>
      <c r="L68" s="148">
        <v>1</v>
      </c>
      <c r="M68" s="149">
        <v>2</v>
      </c>
      <c r="N68" s="149">
        <v>0.2</v>
      </c>
      <c r="O68" s="148">
        <f>M68*N68</f>
        <v>0.4</v>
      </c>
      <c r="P68" s="163">
        <f>(M68+N68)*2</f>
        <v>4.4000000000000004</v>
      </c>
    </row>
    <row r="69" spans="2:16" x14ac:dyDescent="0.25">
      <c r="B69" s="148" t="s">
        <v>154</v>
      </c>
      <c r="C69" s="149" t="s">
        <v>154</v>
      </c>
      <c r="D69" s="149" t="s">
        <v>154</v>
      </c>
      <c r="E69" s="148" t="s">
        <v>154</v>
      </c>
      <c r="G69" s="148">
        <v>2</v>
      </c>
      <c r="H69" s="149">
        <v>2.2000000000000002</v>
      </c>
      <c r="I69" s="149">
        <v>0.3</v>
      </c>
      <c r="J69" s="148">
        <f>H69*I69</f>
        <v>0.66</v>
      </c>
      <c r="K69" s="163">
        <f>(H69+I69)*2</f>
        <v>5</v>
      </c>
      <c r="L69" s="148" t="s">
        <v>154</v>
      </c>
      <c r="M69" s="149" t="s">
        <v>154</v>
      </c>
      <c r="N69" s="149" t="s">
        <v>154</v>
      </c>
      <c r="O69" s="148" t="s">
        <v>154</v>
      </c>
    </row>
    <row r="70" spans="2:16" x14ac:dyDescent="0.25">
      <c r="B70" s="150"/>
      <c r="C70" s="151"/>
      <c r="D70" s="151"/>
      <c r="E70" s="150"/>
      <c r="G70" s="150"/>
      <c r="H70" s="151"/>
      <c r="I70" s="151"/>
      <c r="J70" s="164">
        <f>SUM(J68:J69)</f>
        <v>2.16</v>
      </c>
      <c r="K70" s="165">
        <f>SUM(K68:K69)</f>
        <v>15.6</v>
      </c>
      <c r="L70" s="150"/>
      <c r="M70" s="151"/>
      <c r="N70" s="151"/>
      <c r="O70" s="164">
        <f>SUM(O68:O69)</f>
        <v>0.4</v>
      </c>
      <c r="P70" s="165">
        <f>SUM(P68:P69)</f>
        <v>4.4000000000000004</v>
      </c>
    </row>
    <row r="72" spans="2:16" x14ac:dyDescent="0.25">
      <c r="B72" t="s">
        <v>168</v>
      </c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</row>
    <row r="73" spans="2:16" x14ac:dyDescent="0.25">
      <c r="B73" s="371" t="s">
        <v>147</v>
      </c>
      <c r="C73" s="371"/>
      <c r="D73" s="371"/>
      <c r="E73" s="371"/>
      <c r="F73" s="162" t="s">
        <v>184</v>
      </c>
      <c r="G73" s="371" t="s">
        <v>148</v>
      </c>
      <c r="H73" s="371"/>
      <c r="I73" s="371"/>
      <c r="J73" s="371"/>
      <c r="K73" s="162" t="s">
        <v>184</v>
      </c>
      <c r="L73" s="371" t="s">
        <v>149</v>
      </c>
      <c r="M73" s="371"/>
      <c r="N73" s="371"/>
      <c r="O73" s="371"/>
      <c r="P73" s="162" t="s">
        <v>184</v>
      </c>
    </row>
    <row r="74" spans="2:16" x14ac:dyDescent="0.25">
      <c r="B74" s="148" t="s">
        <v>150</v>
      </c>
      <c r="C74" s="148" t="s">
        <v>151</v>
      </c>
      <c r="D74" s="148" t="s">
        <v>152</v>
      </c>
      <c r="E74" s="148" t="s">
        <v>153</v>
      </c>
      <c r="F74" s="146"/>
      <c r="G74" s="148" t="s">
        <v>150</v>
      </c>
      <c r="H74" s="148" t="s">
        <v>151</v>
      </c>
      <c r="I74" s="148" t="s">
        <v>152</v>
      </c>
      <c r="J74" s="148" t="s">
        <v>153</v>
      </c>
      <c r="K74" s="146"/>
      <c r="L74" s="148" t="s">
        <v>150</v>
      </c>
      <c r="M74" s="148" t="s">
        <v>151</v>
      </c>
      <c r="N74" s="148" t="s">
        <v>152</v>
      </c>
      <c r="O74" s="148" t="s">
        <v>153</v>
      </c>
    </row>
    <row r="75" spans="2:16" x14ac:dyDescent="0.25">
      <c r="B75" s="148" t="s">
        <v>154</v>
      </c>
      <c r="C75" s="149" t="s">
        <v>154</v>
      </c>
      <c r="D75" s="149" t="s">
        <v>154</v>
      </c>
      <c r="E75" s="148" t="s">
        <v>154</v>
      </c>
      <c r="F75" s="146"/>
      <c r="G75" s="148">
        <v>1</v>
      </c>
      <c r="H75" s="149">
        <v>0.1</v>
      </c>
      <c r="I75" s="149">
        <v>0.3</v>
      </c>
      <c r="J75" s="148">
        <f>H75*I75</f>
        <v>0.03</v>
      </c>
      <c r="K75" s="163">
        <f>(H75+I75)*2</f>
        <v>0.8</v>
      </c>
      <c r="L75" s="148" t="s">
        <v>154</v>
      </c>
      <c r="M75" s="149" t="s">
        <v>154</v>
      </c>
      <c r="N75" s="149" t="s">
        <v>154</v>
      </c>
      <c r="O75" s="148" t="s">
        <v>154</v>
      </c>
    </row>
    <row r="76" spans="2:16" x14ac:dyDescent="0.25">
      <c r="B76" s="148" t="s">
        <v>154</v>
      </c>
      <c r="C76" s="149" t="s">
        <v>154</v>
      </c>
      <c r="D76" s="149" t="s">
        <v>154</v>
      </c>
      <c r="E76" s="148" t="s">
        <v>154</v>
      </c>
      <c r="G76" s="148">
        <v>2</v>
      </c>
      <c r="H76" s="149">
        <v>0.1</v>
      </c>
      <c r="I76" s="149">
        <v>0.3</v>
      </c>
      <c r="J76" s="148">
        <f>H76*I76</f>
        <v>0.03</v>
      </c>
      <c r="K76" s="163">
        <f>(H76+I76)*2</f>
        <v>0.8</v>
      </c>
      <c r="L76" s="148" t="s">
        <v>154</v>
      </c>
      <c r="M76" s="149" t="s">
        <v>154</v>
      </c>
      <c r="N76" s="149" t="s">
        <v>154</v>
      </c>
      <c r="O76" s="148" t="s">
        <v>154</v>
      </c>
    </row>
    <row r="77" spans="2:16" x14ac:dyDescent="0.25">
      <c r="B77" s="150"/>
      <c r="C77" s="151"/>
      <c r="D77" s="151"/>
      <c r="E77" s="150"/>
      <c r="G77" s="150"/>
      <c r="H77" s="151"/>
      <c r="I77" s="151"/>
      <c r="J77" s="164">
        <f>SUM(J75:J76)</f>
        <v>0.06</v>
      </c>
      <c r="K77" s="165">
        <f>SUM(K75:K76)</f>
        <v>1.6</v>
      </c>
      <c r="L77" s="150"/>
      <c r="M77" s="151"/>
      <c r="N77" s="151"/>
      <c r="O77" s="150"/>
    </row>
    <row r="79" spans="2:16" x14ac:dyDescent="0.25">
      <c r="B79" s="371" t="s">
        <v>147</v>
      </c>
      <c r="C79" s="371"/>
      <c r="D79" s="371"/>
      <c r="E79" s="371"/>
      <c r="F79" s="162" t="s">
        <v>184</v>
      </c>
      <c r="G79" s="371" t="s">
        <v>148</v>
      </c>
      <c r="H79" s="371"/>
      <c r="I79" s="371"/>
      <c r="J79" s="371"/>
      <c r="K79" s="162" t="s">
        <v>184</v>
      </c>
      <c r="L79" s="371" t="s">
        <v>149</v>
      </c>
      <c r="M79" s="371"/>
      <c r="N79" s="371"/>
      <c r="O79" s="371"/>
      <c r="P79" s="162" t="s">
        <v>184</v>
      </c>
    </row>
    <row r="80" spans="2:16" x14ac:dyDescent="0.25">
      <c r="B80" s="148" t="s">
        <v>150</v>
      </c>
      <c r="C80" s="148" t="s">
        <v>151</v>
      </c>
      <c r="D80" s="148" t="s">
        <v>152</v>
      </c>
      <c r="E80" s="148" t="s">
        <v>153</v>
      </c>
      <c r="F80" s="146"/>
      <c r="G80" s="148" t="s">
        <v>150</v>
      </c>
      <c r="H80" s="148" t="s">
        <v>151</v>
      </c>
      <c r="I80" s="148" t="s">
        <v>152</v>
      </c>
      <c r="J80" s="148" t="s">
        <v>153</v>
      </c>
      <c r="K80" s="146"/>
      <c r="L80" s="148" t="s">
        <v>150</v>
      </c>
      <c r="M80" s="148" t="s">
        <v>151</v>
      </c>
      <c r="N80" s="148" t="s">
        <v>152</v>
      </c>
      <c r="O80" s="148" t="s">
        <v>153</v>
      </c>
    </row>
    <row r="81" spans="2:16" x14ac:dyDescent="0.25">
      <c r="B81" s="148" t="s">
        <v>154</v>
      </c>
      <c r="C81" s="149" t="s">
        <v>154</v>
      </c>
      <c r="D81" s="149" t="s">
        <v>154</v>
      </c>
      <c r="E81" s="148" t="s">
        <v>154</v>
      </c>
      <c r="F81" s="146"/>
      <c r="G81" s="148" t="s">
        <v>154</v>
      </c>
      <c r="H81" s="149" t="s">
        <v>154</v>
      </c>
      <c r="I81" s="149" t="s">
        <v>154</v>
      </c>
      <c r="J81" s="148" t="s">
        <v>154</v>
      </c>
      <c r="K81" s="146"/>
      <c r="L81" s="148">
        <v>1</v>
      </c>
      <c r="M81" s="149">
        <v>1</v>
      </c>
      <c r="N81" s="149">
        <v>0.1</v>
      </c>
      <c r="O81" s="148">
        <f>M81*N81</f>
        <v>0.1</v>
      </c>
      <c r="P81" s="163">
        <f>(M81+N81)*2</f>
        <v>2.2000000000000002</v>
      </c>
    </row>
    <row r="82" spans="2:16" x14ac:dyDescent="0.25">
      <c r="B82" s="148" t="s">
        <v>154</v>
      </c>
      <c r="C82" s="149" t="s">
        <v>154</v>
      </c>
      <c r="D82" s="149" t="s">
        <v>154</v>
      </c>
      <c r="E82" s="148" t="s">
        <v>154</v>
      </c>
      <c r="F82" s="146"/>
      <c r="G82" s="148" t="s">
        <v>154</v>
      </c>
      <c r="H82" s="149" t="s">
        <v>154</v>
      </c>
      <c r="I82" s="149" t="s">
        <v>154</v>
      </c>
      <c r="J82" s="148" t="s">
        <v>154</v>
      </c>
      <c r="K82" s="146"/>
      <c r="L82" s="148">
        <v>2</v>
      </c>
      <c r="M82" s="149">
        <v>1</v>
      </c>
      <c r="N82" s="149">
        <v>0.1</v>
      </c>
      <c r="O82" s="148">
        <f>M82*N82</f>
        <v>0.1</v>
      </c>
      <c r="P82" s="163">
        <f>(M82+N82)*2</f>
        <v>2.2000000000000002</v>
      </c>
    </row>
    <row r="83" spans="2:16" x14ac:dyDescent="0.25">
      <c r="B83" s="150"/>
      <c r="C83" s="151"/>
      <c r="D83" s="151"/>
      <c r="E83" s="150"/>
      <c r="F83" s="146"/>
      <c r="G83" s="150"/>
      <c r="H83" s="151"/>
      <c r="I83" s="151"/>
      <c r="J83" s="150"/>
      <c r="K83" s="146"/>
      <c r="L83" s="150"/>
      <c r="M83" s="151"/>
      <c r="N83" s="151"/>
      <c r="O83" s="164">
        <f>SUM(O81:O82)</f>
        <v>0.2</v>
      </c>
      <c r="P83" s="165">
        <f>SUM(P81:P82)</f>
        <v>4.4000000000000004</v>
      </c>
    </row>
    <row r="85" spans="2:16" x14ac:dyDescent="0.25">
      <c r="B85" t="s">
        <v>169</v>
      </c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</row>
    <row r="86" spans="2:16" x14ac:dyDescent="0.25">
      <c r="B86" s="371" t="s">
        <v>147</v>
      </c>
      <c r="C86" s="371"/>
      <c r="D86" s="371"/>
      <c r="E86" s="371"/>
      <c r="F86" s="162" t="s">
        <v>184</v>
      </c>
      <c r="G86" s="371" t="s">
        <v>148</v>
      </c>
      <c r="H86" s="371"/>
      <c r="I86" s="371"/>
      <c r="J86" s="371"/>
      <c r="K86" s="162" t="s">
        <v>184</v>
      </c>
      <c r="L86" s="371" t="s">
        <v>149</v>
      </c>
      <c r="M86" s="371"/>
      <c r="N86" s="371"/>
      <c r="O86" s="371"/>
      <c r="P86" s="162" t="s">
        <v>184</v>
      </c>
    </row>
    <row r="87" spans="2:16" x14ac:dyDescent="0.25">
      <c r="B87" s="148" t="s">
        <v>150</v>
      </c>
      <c r="C87" s="148" t="s">
        <v>151</v>
      </c>
      <c r="D87" s="148" t="s">
        <v>152</v>
      </c>
      <c r="E87" s="148" t="s">
        <v>153</v>
      </c>
      <c r="F87" s="146"/>
      <c r="G87" s="148" t="s">
        <v>150</v>
      </c>
      <c r="H87" s="148" t="s">
        <v>151</v>
      </c>
      <c r="I87" s="148" t="s">
        <v>152</v>
      </c>
      <c r="J87" s="148" t="s">
        <v>153</v>
      </c>
      <c r="K87" s="146"/>
      <c r="L87" s="148" t="s">
        <v>150</v>
      </c>
      <c r="M87" s="148" t="s">
        <v>151</v>
      </c>
      <c r="N87" s="148" t="s">
        <v>152</v>
      </c>
      <c r="O87" s="148" t="s">
        <v>153</v>
      </c>
    </row>
    <row r="88" spans="2:16" x14ac:dyDescent="0.25">
      <c r="B88" s="148">
        <v>1</v>
      </c>
      <c r="C88" s="149">
        <v>2</v>
      </c>
      <c r="D88" s="149">
        <v>0.1</v>
      </c>
      <c r="E88" s="148">
        <f>C88*D88</f>
        <v>0.2</v>
      </c>
      <c r="F88" s="163">
        <f>(C88+D88)*2</f>
        <v>4.2</v>
      </c>
      <c r="G88" s="148">
        <v>1</v>
      </c>
      <c r="H88" s="149">
        <v>0.4</v>
      </c>
      <c r="I88" s="149">
        <v>0.1</v>
      </c>
      <c r="J88" s="148">
        <f>H88*I88</f>
        <v>4.0000000000000008E-2</v>
      </c>
      <c r="K88" s="163">
        <f>(H88+I88)*2</f>
        <v>1</v>
      </c>
      <c r="L88" s="148">
        <v>1</v>
      </c>
      <c r="M88" s="149">
        <v>0.4</v>
      </c>
      <c r="N88" s="149">
        <v>0.1</v>
      </c>
      <c r="O88" s="148">
        <f>M88*N88</f>
        <v>4.0000000000000008E-2</v>
      </c>
      <c r="P88" s="163">
        <f>(M88+N88)*2</f>
        <v>1</v>
      </c>
    </row>
    <row r="89" spans="2:16" x14ac:dyDescent="0.25">
      <c r="B89" s="148">
        <v>2</v>
      </c>
      <c r="C89" s="149">
        <v>0.4</v>
      </c>
      <c r="D89" s="149">
        <v>0.1</v>
      </c>
      <c r="E89" s="148">
        <f>C89*D89</f>
        <v>4.0000000000000008E-2</v>
      </c>
      <c r="F89" s="163">
        <f t="shared" ref="F89:F92" si="8">(C89+D89)*2</f>
        <v>1</v>
      </c>
      <c r="G89" s="148">
        <v>2</v>
      </c>
      <c r="H89" s="149">
        <v>4.8</v>
      </c>
      <c r="I89" s="149">
        <v>0.1</v>
      </c>
      <c r="J89" s="148">
        <f>H89*I89</f>
        <v>0.48</v>
      </c>
      <c r="K89" s="163">
        <f t="shared" ref="K89" si="9">(H89+I89)*2</f>
        <v>9.7999999999999989</v>
      </c>
      <c r="L89" s="148">
        <v>2</v>
      </c>
      <c r="M89" s="149">
        <v>0.4</v>
      </c>
      <c r="N89" s="149">
        <v>0.1</v>
      </c>
      <c r="O89" s="148">
        <f>M89*N89</f>
        <v>4.0000000000000008E-2</v>
      </c>
      <c r="P89" s="163">
        <f t="shared" ref="P89:P91" si="10">(M89+N89)*2</f>
        <v>1</v>
      </c>
    </row>
    <row r="90" spans="2:16" x14ac:dyDescent="0.25">
      <c r="B90" s="148">
        <v>3</v>
      </c>
      <c r="C90" s="149">
        <v>0.05</v>
      </c>
      <c r="D90" s="149">
        <v>0.3</v>
      </c>
      <c r="E90" s="148">
        <f t="shared" ref="E90:E92" si="11">C90*D90</f>
        <v>1.4999999999999999E-2</v>
      </c>
      <c r="F90" s="163">
        <f t="shared" si="8"/>
        <v>0.7</v>
      </c>
      <c r="G90" s="148" t="s">
        <v>154</v>
      </c>
      <c r="H90" s="149" t="s">
        <v>154</v>
      </c>
      <c r="I90" s="149" t="s">
        <v>154</v>
      </c>
      <c r="J90" s="148" t="s">
        <v>154</v>
      </c>
      <c r="K90" s="163"/>
      <c r="L90" s="148">
        <v>3</v>
      </c>
      <c r="M90" s="149">
        <v>1</v>
      </c>
      <c r="N90" s="149">
        <v>0.1</v>
      </c>
      <c r="O90" s="148">
        <f>M90*N90</f>
        <v>0.1</v>
      </c>
      <c r="P90" s="163">
        <f t="shared" si="10"/>
        <v>2.2000000000000002</v>
      </c>
    </row>
    <row r="91" spans="2:16" x14ac:dyDescent="0.25">
      <c r="B91" s="148">
        <v>4</v>
      </c>
      <c r="C91" s="149">
        <v>0.05</v>
      </c>
      <c r="D91" s="149">
        <v>0.3</v>
      </c>
      <c r="E91" s="148">
        <f t="shared" si="11"/>
        <v>1.4999999999999999E-2</v>
      </c>
      <c r="F91" s="163">
        <f t="shared" si="8"/>
        <v>0.7</v>
      </c>
      <c r="G91" s="148" t="s">
        <v>154</v>
      </c>
      <c r="H91" s="149" t="s">
        <v>154</v>
      </c>
      <c r="I91" s="149" t="s">
        <v>154</v>
      </c>
      <c r="J91" s="148" t="s">
        <v>154</v>
      </c>
      <c r="K91" s="163"/>
      <c r="L91" s="148">
        <v>4</v>
      </c>
      <c r="M91" s="149">
        <v>0.3</v>
      </c>
      <c r="N91" s="149">
        <v>0.1</v>
      </c>
      <c r="O91" s="148">
        <f>M91*N91</f>
        <v>0.03</v>
      </c>
      <c r="P91" s="163">
        <f t="shared" si="10"/>
        <v>0.8</v>
      </c>
    </row>
    <row r="92" spans="2:16" x14ac:dyDescent="0.25">
      <c r="B92" s="148">
        <v>5</v>
      </c>
      <c r="C92" s="149">
        <v>0.05</v>
      </c>
      <c r="D92" s="149">
        <v>0.3</v>
      </c>
      <c r="E92" s="148">
        <f t="shared" si="11"/>
        <v>1.4999999999999999E-2</v>
      </c>
      <c r="F92" s="163">
        <f t="shared" si="8"/>
        <v>0.7</v>
      </c>
      <c r="G92" s="148" t="s">
        <v>154</v>
      </c>
      <c r="H92" s="149" t="s">
        <v>154</v>
      </c>
      <c r="I92" s="149" t="s">
        <v>154</v>
      </c>
      <c r="J92" s="148" t="s">
        <v>154</v>
      </c>
      <c r="K92" s="163"/>
      <c r="L92" s="148" t="s">
        <v>154</v>
      </c>
      <c r="M92" s="149" t="s">
        <v>154</v>
      </c>
      <c r="N92" s="149" t="s">
        <v>154</v>
      </c>
      <c r="O92" s="148" t="s">
        <v>154</v>
      </c>
    </row>
    <row r="93" spans="2:16" x14ac:dyDescent="0.25">
      <c r="B93" s="150"/>
      <c r="C93" s="151"/>
      <c r="D93" s="151"/>
      <c r="E93" s="164">
        <f>SUM(E88:E92)</f>
        <v>0.28500000000000003</v>
      </c>
      <c r="F93" s="165">
        <f>SUM(F88:F92)</f>
        <v>7.3000000000000007</v>
      </c>
      <c r="G93" s="150"/>
      <c r="H93" s="151"/>
      <c r="I93" s="151"/>
      <c r="J93" s="164">
        <f>SUM(J88:J92)</f>
        <v>0.52</v>
      </c>
      <c r="K93" s="165">
        <f>SUM(K88:K92)</f>
        <v>10.799999999999999</v>
      </c>
      <c r="L93" s="150"/>
      <c r="M93" s="151"/>
      <c r="N93" s="151"/>
      <c r="O93" s="164">
        <f>SUM(O88:O92)</f>
        <v>0.21000000000000002</v>
      </c>
      <c r="P93" s="165">
        <f>SUM(P88:P92)</f>
        <v>5</v>
      </c>
    </row>
    <row r="95" spans="2:16" x14ac:dyDescent="0.25">
      <c r="B95" s="371" t="s">
        <v>147</v>
      </c>
      <c r="C95" s="371"/>
      <c r="D95" s="371"/>
      <c r="E95" s="371"/>
      <c r="F95" s="162" t="s">
        <v>184</v>
      </c>
      <c r="G95" s="371" t="s">
        <v>148</v>
      </c>
      <c r="H95" s="371"/>
      <c r="I95" s="371"/>
      <c r="J95" s="371"/>
      <c r="K95" s="162" t="s">
        <v>184</v>
      </c>
      <c r="L95" s="371" t="s">
        <v>149</v>
      </c>
      <c r="M95" s="371"/>
      <c r="N95" s="371"/>
      <c r="O95" s="371"/>
      <c r="P95" s="162" t="s">
        <v>184</v>
      </c>
    </row>
    <row r="96" spans="2:16" x14ac:dyDescent="0.25">
      <c r="B96" s="148" t="s">
        <v>150</v>
      </c>
      <c r="C96" s="148" t="s">
        <v>151</v>
      </c>
      <c r="D96" s="148" t="s">
        <v>152</v>
      </c>
      <c r="E96" s="148" t="s">
        <v>153</v>
      </c>
      <c r="F96" s="146"/>
      <c r="G96" s="148" t="s">
        <v>150</v>
      </c>
      <c r="H96" s="148" t="s">
        <v>151</v>
      </c>
      <c r="I96" s="148" t="s">
        <v>152</v>
      </c>
      <c r="J96" s="148" t="s">
        <v>153</v>
      </c>
      <c r="K96" s="146"/>
      <c r="L96" s="148" t="s">
        <v>150</v>
      </c>
      <c r="M96" s="148" t="s">
        <v>151</v>
      </c>
      <c r="N96" s="148" t="s">
        <v>152</v>
      </c>
      <c r="O96" s="148" t="s">
        <v>153</v>
      </c>
    </row>
    <row r="97" spans="2:16" x14ac:dyDescent="0.25">
      <c r="B97" s="148">
        <v>1</v>
      </c>
      <c r="C97" s="149">
        <v>0.3</v>
      </c>
      <c r="D97" s="149">
        <v>0.1</v>
      </c>
      <c r="E97" s="148">
        <f>C97*D97</f>
        <v>0.03</v>
      </c>
      <c r="F97" s="163">
        <f>(C97+D97)*2</f>
        <v>0.8</v>
      </c>
      <c r="G97" s="148" t="s">
        <v>154</v>
      </c>
      <c r="H97" s="149" t="s">
        <v>154</v>
      </c>
      <c r="I97" s="149" t="s">
        <v>154</v>
      </c>
      <c r="J97" s="148" t="s">
        <v>154</v>
      </c>
      <c r="K97" s="146"/>
      <c r="L97" s="148" t="s">
        <v>154</v>
      </c>
      <c r="M97" s="149" t="s">
        <v>154</v>
      </c>
      <c r="N97" s="149" t="s">
        <v>154</v>
      </c>
      <c r="O97" s="148" t="s">
        <v>154</v>
      </c>
    </row>
    <row r="98" spans="2:16" x14ac:dyDescent="0.25">
      <c r="B98" s="150"/>
      <c r="C98" s="151"/>
      <c r="D98" s="151"/>
      <c r="E98" s="164">
        <f>SUM(E97)</f>
        <v>0.03</v>
      </c>
      <c r="F98" s="165">
        <f>SUM(F97)</f>
        <v>0.8</v>
      </c>
      <c r="G98" s="150"/>
      <c r="H98" s="151"/>
      <c r="I98" s="151"/>
      <c r="J98" s="150"/>
      <c r="K98" s="146"/>
      <c r="L98" s="150"/>
      <c r="M98" s="151"/>
      <c r="N98" s="151"/>
      <c r="O98" s="150"/>
    </row>
    <row r="100" spans="2:16" x14ac:dyDescent="0.25">
      <c r="B100" t="s">
        <v>170</v>
      </c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</row>
    <row r="101" spans="2:16" x14ac:dyDescent="0.25">
      <c r="B101" s="371" t="s">
        <v>147</v>
      </c>
      <c r="C101" s="371"/>
      <c r="D101" s="371"/>
      <c r="E101" s="371"/>
      <c r="F101" s="162" t="s">
        <v>184</v>
      </c>
      <c r="G101" s="371" t="s">
        <v>148</v>
      </c>
      <c r="H101" s="371"/>
      <c r="I101" s="371"/>
      <c r="J101" s="371"/>
      <c r="K101" s="162" t="s">
        <v>184</v>
      </c>
      <c r="L101" s="371" t="s">
        <v>149</v>
      </c>
      <c r="M101" s="371"/>
      <c r="N101" s="371"/>
      <c r="O101" s="371"/>
      <c r="P101" s="162" t="s">
        <v>184</v>
      </c>
    </row>
    <row r="102" spans="2:16" x14ac:dyDescent="0.25">
      <c r="B102" s="148" t="s">
        <v>150</v>
      </c>
      <c r="C102" s="148" t="s">
        <v>151</v>
      </c>
      <c r="D102" s="148" t="s">
        <v>152</v>
      </c>
      <c r="E102" s="148" t="s">
        <v>153</v>
      </c>
      <c r="F102" s="146"/>
      <c r="G102" s="148" t="s">
        <v>150</v>
      </c>
      <c r="H102" s="148" t="s">
        <v>151</v>
      </c>
      <c r="I102" s="148" t="s">
        <v>152</v>
      </c>
      <c r="J102" s="148" t="s">
        <v>153</v>
      </c>
      <c r="K102" s="146"/>
      <c r="L102" s="148" t="s">
        <v>150</v>
      </c>
      <c r="M102" s="148" t="s">
        <v>151</v>
      </c>
      <c r="N102" s="148" t="s">
        <v>152</v>
      </c>
      <c r="O102" s="148" t="s">
        <v>153</v>
      </c>
    </row>
    <row r="103" spans="2:16" x14ac:dyDescent="0.25">
      <c r="B103" s="148" t="s">
        <v>154</v>
      </c>
      <c r="C103" s="149" t="s">
        <v>154</v>
      </c>
      <c r="D103" s="149" t="s">
        <v>154</v>
      </c>
      <c r="E103" s="148" t="s">
        <v>154</v>
      </c>
      <c r="F103" s="146"/>
      <c r="G103" s="148">
        <v>1</v>
      </c>
      <c r="H103" s="149">
        <v>1</v>
      </c>
      <c r="I103" s="149">
        <v>0.3</v>
      </c>
      <c r="J103" s="148">
        <f>H103*I103</f>
        <v>0.3</v>
      </c>
      <c r="K103" s="163">
        <f>(H103+I103)*2</f>
        <v>2.6</v>
      </c>
      <c r="L103" s="148" t="s">
        <v>154</v>
      </c>
      <c r="M103" s="149" t="s">
        <v>154</v>
      </c>
      <c r="N103" s="149" t="s">
        <v>154</v>
      </c>
      <c r="O103" s="148" t="s">
        <v>154</v>
      </c>
    </row>
    <row r="104" spans="2:16" x14ac:dyDescent="0.25">
      <c r="B104" s="148" t="s">
        <v>154</v>
      </c>
      <c r="C104" s="149" t="s">
        <v>154</v>
      </c>
      <c r="D104" s="149" t="s">
        <v>154</v>
      </c>
      <c r="E104" s="148" t="s">
        <v>154</v>
      </c>
      <c r="F104" s="146"/>
      <c r="G104" s="148">
        <v>2</v>
      </c>
      <c r="H104" s="149">
        <v>0.4</v>
      </c>
      <c r="I104" s="149">
        <v>0.3</v>
      </c>
      <c r="J104" s="148">
        <f>H104*I104</f>
        <v>0.12</v>
      </c>
      <c r="K104" s="163">
        <f t="shared" ref="K104:K106" si="12">(H104+I104)*2</f>
        <v>1.4</v>
      </c>
      <c r="L104" s="148" t="s">
        <v>154</v>
      </c>
      <c r="M104" s="149" t="s">
        <v>154</v>
      </c>
      <c r="N104" s="149" t="s">
        <v>154</v>
      </c>
      <c r="O104" s="148" t="s">
        <v>154</v>
      </c>
    </row>
    <row r="105" spans="2:16" x14ac:dyDescent="0.25">
      <c r="B105" s="148" t="s">
        <v>154</v>
      </c>
      <c r="C105" s="149" t="s">
        <v>154</v>
      </c>
      <c r="D105" s="149" t="s">
        <v>154</v>
      </c>
      <c r="E105" s="148" t="s">
        <v>154</v>
      </c>
      <c r="F105" s="146"/>
      <c r="G105" s="148">
        <v>3</v>
      </c>
      <c r="H105" s="149">
        <v>0.6</v>
      </c>
      <c r="I105" s="149">
        <v>0.3</v>
      </c>
      <c r="J105" s="148">
        <f t="shared" ref="J105:J106" si="13">H105*I105</f>
        <v>0.18</v>
      </c>
      <c r="K105" s="163">
        <f t="shared" si="12"/>
        <v>1.7999999999999998</v>
      </c>
      <c r="L105" s="148" t="s">
        <v>154</v>
      </c>
      <c r="M105" s="149" t="s">
        <v>154</v>
      </c>
      <c r="N105" s="149" t="s">
        <v>154</v>
      </c>
      <c r="O105" s="148" t="s">
        <v>154</v>
      </c>
    </row>
    <row r="106" spans="2:16" x14ac:dyDescent="0.25">
      <c r="B106" s="148" t="s">
        <v>154</v>
      </c>
      <c r="C106" s="149" t="s">
        <v>154</v>
      </c>
      <c r="D106" s="149" t="s">
        <v>154</v>
      </c>
      <c r="E106" s="148" t="s">
        <v>154</v>
      </c>
      <c r="F106" s="146"/>
      <c r="G106" s="148">
        <v>4</v>
      </c>
      <c r="H106" s="149">
        <v>0.1</v>
      </c>
      <c r="I106" s="149">
        <v>0.3</v>
      </c>
      <c r="J106" s="148">
        <f t="shared" si="13"/>
        <v>0.03</v>
      </c>
      <c r="K106" s="163">
        <f t="shared" si="12"/>
        <v>0.8</v>
      </c>
      <c r="L106" s="148" t="s">
        <v>154</v>
      </c>
      <c r="M106" s="149" t="s">
        <v>154</v>
      </c>
      <c r="N106" s="149" t="s">
        <v>154</v>
      </c>
      <c r="O106" s="148" t="s">
        <v>154</v>
      </c>
    </row>
    <row r="107" spans="2:16" x14ac:dyDescent="0.25">
      <c r="B107" s="150"/>
      <c r="C107" s="151"/>
      <c r="D107" s="151"/>
      <c r="E107" s="150"/>
      <c r="F107" s="146"/>
      <c r="G107" s="150"/>
      <c r="H107" s="151"/>
      <c r="I107" s="151"/>
      <c r="J107" s="164">
        <f>SUM(J103:J106)</f>
        <v>0.63</v>
      </c>
      <c r="K107" s="165">
        <f>SUM(K103:K106)</f>
        <v>6.6</v>
      </c>
      <c r="L107" s="150"/>
      <c r="M107" s="151"/>
      <c r="N107" s="151"/>
      <c r="O107" s="150"/>
    </row>
    <row r="109" spans="2:16" x14ac:dyDescent="0.25">
      <c r="B109" t="s">
        <v>171</v>
      </c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</row>
    <row r="110" spans="2:16" x14ac:dyDescent="0.25">
      <c r="B110" s="371" t="s">
        <v>155</v>
      </c>
      <c r="C110" s="371"/>
      <c r="D110" s="371"/>
      <c r="E110" s="371"/>
      <c r="F110" s="162" t="s">
        <v>184</v>
      </c>
      <c r="G110" s="371" t="s">
        <v>148</v>
      </c>
      <c r="H110" s="371"/>
      <c r="I110" s="371"/>
      <c r="J110" s="371"/>
      <c r="K110" s="162" t="s">
        <v>184</v>
      </c>
      <c r="L110" s="371" t="s">
        <v>156</v>
      </c>
      <c r="M110" s="371"/>
      <c r="N110" s="371"/>
      <c r="O110" s="371"/>
      <c r="P110" s="162" t="s">
        <v>184</v>
      </c>
    </row>
    <row r="111" spans="2:16" x14ac:dyDescent="0.25">
      <c r="B111" s="148" t="s">
        <v>150</v>
      </c>
      <c r="C111" s="148" t="s">
        <v>151</v>
      </c>
      <c r="D111" s="148" t="s">
        <v>152</v>
      </c>
      <c r="E111" s="148" t="s">
        <v>153</v>
      </c>
      <c r="F111" s="146"/>
      <c r="G111" s="148" t="s">
        <v>150</v>
      </c>
      <c r="H111" s="148" t="s">
        <v>151</v>
      </c>
      <c r="I111" s="148" t="s">
        <v>152</v>
      </c>
      <c r="J111" s="148" t="s">
        <v>153</v>
      </c>
      <c r="K111" s="146"/>
      <c r="L111" s="148" t="s">
        <v>150</v>
      </c>
      <c r="M111" s="148" t="s">
        <v>151</v>
      </c>
      <c r="N111" s="148" t="s">
        <v>152</v>
      </c>
      <c r="O111" s="148" t="s">
        <v>153</v>
      </c>
    </row>
    <row r="112" spans="2:16" x14ac:dyDescent="0.25">
      <c r="B112" s="148" t="s">
        <v>154</v>
      </c>
      <c r="C112" s="149" t="s">
        <v>154</v>
      </c>
      <c r="D112" s="149" t="s">
        <v>154</v>
      </c>
      <c r="E112" s="148" t="s">
        <v>154</v>
      </c>
      <c r="F112" s="146"/>
      <c r="G112" s="148" t="s">
        <v>154</v>
      </c>
      <c r="H112" s="149" t="s">
        <v>154</v>
      </c>
      <c r="I112" s="149" t="s">
        <v>154</v>
      </c>
      <c r="J112" s="148" t="s">
        <v>154</v>
      </c>
      <c r="K112" s="146"/>
      <c r="L112" s="148">
        <v>1</v>
      </c>
      <c r="M112" s="149">
        <v>0.1</v>
      </c>
      <c r="N112" s="149">
        <v>0.1</v>
      </c>
      <c r="O112" s="148">
        <f>M112*N112</f>
        <v>1.0000000000000002E-2</v>
      </c>
      <c r="P112" s="163">
        <f>(M112+N112)*2</f>
        <v>0.4</v>
      </c>
    </row>
    <row r="113" spans="2:16" x14ac:dyDescent="0.25">
      <c r="B113" s="150"/>
      <c r="C113" s="151"/>
      <c r="D113" s="151"/>
      <c r="E113" s="150"/>
      <c r="F113" s="146"/>
      <c r="G113" s="150"/>
      <c r="H113" s="151"/>
      <c r="I113" s="151"/>
      <c r="J113" s="150"/>
      <c r="K113" s="146"/>
      <c r="L113" s="150"/>
      <c r="M113" s="151"/>
      <c r="N113" s="151"/>
      <c r="O113" s="164">
        <f>SUM(O112)</f>
        <v>1.0000000000000002E-2</v>
      </c>
      <c r="P113" s="165">
        <f>SUM(P112)</f>
        <v>0.4</v>
      </c>
    </row>
    <row r="115" spans="2:16" x14ac:dyDescent="0.25">
      <c r="B115" t="s">
        <v>172</v>
      </c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</row>
    <row r="116" spans="2:16" x14ac:dyDescent="0.25">
      <c r="B116" s="371" t="s">
        <v>155</v>
      </c>
      <c r="C116" s="371"/>
      <c r="D116" s="371"/>
      <c r="E116" s="371"/>
      <c r="F116" s="162" t="s">
        <v>184</v>
      </c>
      <c r="G116" s="371" t="s">
        <v>148</v>
      </c>
      <c r="H116" s="371"/>
      <c r="I116" s="371"/>
      <c r="J116" s="371"/>
      <c r="K116" s="162" t="s">
        <v>184</v>
      </c>
      <c r="L116" s="371" t="s">
        <v>156</v>
      </c>
      <c r="M116" s="371"/>
      <c r="N116" s="371"/>
      <c r="O116" s="371"/>
      <c r="P116" s="162" t="s">
        <v>184</v>
      </c>
    </row>
    <row r="117" spans="2:16" x14ac:dyDescent="0.25">
      <c r="B117" s="148" t="s">
        <v>150</v>
      </c>
      <c r="C117" s="148" t="s">
        <v>151</v>
      </c>
      <c r="D117" s="148" t="s">
        <v>152</v>
      </c>
      <c r="E117" s="148" t="s">
        <v>153</v>
      </c>
      <c r="F117" s="146"/>
      <c r="G117" s="148" t="s">
        <v>150</v>
      </c>
      <c r="H117" s="148" t="s">
        <v>151</v>
      </c>
      <c r="I117" s="148" t="s">
        <v>152</v>
      </c>
      <c r="J117" s="148" t="s">
        <v>153</v>
      </c>
      <c r="K117" s="146"/>
      <c r="L117" s="148" t="s">
        <v>150</v>
      </c>
      <c r="M117" s="148" t="s">
        <v>151</v>
      </c>
      <c r="N117" s="148" t="s">
        <v>152</v>
      </c>
      <c r="O117" s="148" t="s">
        <v>153</v>
      </c>
    </row>
    <row r="118" spans="2:16" x14ac:dyDescent="0.25">
      <c r="B118" s="148">
        <v>1</v>
      </c>
      <c r="C118" s="149">
        <v>1.77</v>
      </c>
      <c r="D118" s="149">
        <v>0.1</v>
      </c>
      <c r="E118" s="148">
        <f>C118*D118</f>
        <v>0.17700000000000002</v>
      </c>
      <c r="F118" s="163">
        <f>(C118+D118)*2</f>
        <v>3.74</v>
      </c>
      <c r="G118" s="148">
        <v>1</v>
      </c>
      <c r="H118" s="149">
        <v>1.4</v>
      </c>
      <c r="I118" s="149">
        <v>0.2</v>
      </c>
      <c r="J118" s="148">
        <f>H118*I118</f>
        <v>0.27999999999999997</v>
      </c>
      <c r="K118" s="163">
        <f>(H118+I118)*2</f>
        <v>3.1999999999999997</v>
      </c>
      <c r="L118" s="148" t="s">
        <v>154</v>
      </c>
      <c r="M118" s="149" t="s">
        <v>154</v>
      </c>
      <c r="N118" s="149" t="s">
        <v>154</v>
      </c>
      <c r="O118" s="148" t="s">
        <v>154</v>
      </c>
    </row>
    <row r="119" spans="2:16" x14ac:dyDescent="0.25">
      <c r="B119" s="150"/>
      <c r="C119" s="151"/>
      <c r="D119" s="151"/>
      <c r="E119" s="164">
        <f>SUM(E118)</f>
        <v>0.17700000000000002</v>
      </c>
      <c r="F119" s="165">
        <f>SUM(F118)</f>
        <v>3.74</v>
      </c>
      <c r="G119" s="150"/>
      <c r="H119" s="151"/>
      <c r="I119" s="151"/>
      <c r="J119" s="164">
        <f>SUM(J118)</f>
        <v>0.27999999999999997</v>
      </c>
      <c r="K119" s="165">
        <f>SUM(K118)</f>
        <v>3.1999999999999997</v>
      </c>
      <c r="L119" s="150"/>
      <c r="M119" s="151"/>
      <c r="N119" s="151"/>
      <c r="O119" s="150"/>
    </row>
    <row r="121" spans="2:16" x14ac:dyDescent="0.25">
      <c r="B121" t="s">
        <v>173</v>
      </c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</row>
    <row r="122" spans="2:16" x14ac:dyDescent="0.25">
      <c r="B122" s="371" t="s">
        <v>155</v>
      </c>
      <c r="C122" s="371"/>
      <c r="D122" s="371"/>
      <c r="E122" s="371"/>
      <c r="F122" s="162" t="s">
        <v>184</v>
      </c>
      <c r="G122" s="371" t="s">
        <v>148</v>
      </c>
      <c r="H122" s="371"/>
      <c r="I122" s="371"/>
      <c r="J122" s="371"/>
      <c r="K122" s="162" t="s">
        <v>184</v>
      </c>
      <c r="L122" s="371" t="s">
        <v>156</v>
      </c>
      <c r="M122" s="371"/>
      <c r="N122" s="371"/>
      <c r="O122" s="371"/>
      <c r="P122" s="162" t="s">
        <v>184</v>
      </c>
    </row>
    <row r="123" spans="2:16" x14ac:dyDescent="0.25">
      <c r="B123" s="148" t="s">
        <v>150</v>
      </c>
      <c r="C123" s="148" t="s">
        <v>151</v>
      </c>
      <c r="D123" s="148" t="s">
        <v>152</v>
      </c>
      <c r="E123" s="148" t="s">
        <v>153</v>
      </c>
      <c r="F123" s="146"/>
      <c r="G123" s="148" t="s">
        <v>150</v>
      </c>
      <c r="H123" s="148" t="s">
        <v>151</v>
      </c>
      <c r="I123" s="148" t="s">
        <v>152</v>
      </c>
      <c r="J123" s="148" t="s">
        <v>153</v>
      </c>
      <c r="K123" s="146"/>
      <c r="L123" s="148" t="s">
        <v>150</v>
      </c>
      <c r="M123" s="148" t="s">
        <v>151</v>
      </c>
      <c r="N123" s="148" t="s">
        <v>152</v>
      </c>
      <c r="O123" s="148" t="s">
        <v>153</v>
      </c>
    </row>
    <row r="124" spans="2:16" x14ac:dyDescent="0.25">
      <c r="B124" s="148">
        <v>1</v>
      </c>
      <c r="C124" s="149">
        <v>0.3</v>
      </c>
      <c r="D124" s="149">
        <v>0.1</v>
      </c>
      <c r="E124" s="148">
        <f>C124*D124</f>
        <v>0.03</v>
      </c>
      <c r="F124" s="163">
        <f>(C124+D124)*2</f>
        <v>0.8</v>
      </c>
      <c r="G124" s="148" t="s">
        <v>154</v>
      </c>
      <c r="H124" s="149" t="s">
        <v>154</v>
      </c>
      <c r="I124" s="149" t="s">
        <v>154</v>
      </c>
      <c r="J124" s="148" t="s">
        <v>154</v>
      </c>
      <c r="K124" s="146"/>
      <c r="L124" s="148" t="s">
        <v>154</v>
      </c>
      <c r="M124" s="149" t="s">
        <v>154</v>
      </c>
      <c r="N124" s="149" t="s">
        <v>154</v>
      </c>
      <c r="O124" s="148" t="s">
        <v>154</v>
      </c>
    </row>
    <row r="125" spans="2:16" x14ac:dyDescent="0.25">
      <c r="B125" s="148">
        <v>2</v>
      </c>
      <c r="C125" s="149">
        <v>0.3</v>
      </c>
      <c r="D125" s="149">
        <v>0.1</v>
      </c>
      <c r="E125" s="148">
        <f>C125*D125</f>
        <v>0.03</v>
      </c>
      <c r="F125" s="163">
        <f t="shared" ref="F125:F126" si="14">(C125+D125)*2</f>
        <v>0.8</v>
      </c>
      <c r="G125" s="148" t="s">
        <v>154</v>
      </c>
      <c r="H125" s="149" t="s">
        <v>154</v>
      </c>
      <c r="I125" s="149" t="s">
        <v>154</v>
      </c>
      <c r="J125" s="148" t="s">
        <v>154</v>
      </c>
      <c r="K125" s="146"/>
      <c r="L125" s="148" t="s">
        <v>154</v>
      </c>
      <c r="M125" s="149" t="s">
        <v>154</v>
      </c>
      <c r="N125" s="149" t="s">
        <v>154</v>
      </c>
      <c r="O125" s="148" t="s">
        <v>154</v>
      </c>
    </row>
    <row r="126" spans="2:16" x14ac:dyDescent="0.25">
      <c r="B126" s="148">
        <v>3</v>
      </c>
      <c r="C126" s="149">
        <v>0.3</v>
      </c>
      <c r="D126" s="149">
        <v>0.1</v>
      </c>
      <c r="E126" s="148">
        <f>C126*D126</f>
        <v>0.03</v>
      </c>
      <c r="F126" s="163">
        <f t="shared" si="14"/>
        <v>0.8</v>
      </c>
      <c r="G126" s="148" t="s">
        <v>154</v>
      </c>
      <c r="H126" s="149" t="s">
        <v>154</v>
      </c>
      <c r="I126" s="149" t="s">
        <v>154</v>
      </c>
      <c r="J126" s="148" t="s">
        <v>154</v>
      </c>
      <c r="K126" s="146"/>
      <c r="L126" s="148" t="s">
        <v>154</v>
      </c>
      <c r="M126" s="149" t="s">
        <v>154</v>
      </c>
      <c r="N126" s="149" t="s">
        <v>154</v>
      </c>
      <c r="O126" s="148" t="s">
        <v>154</v>
      </c>
    </row>
    <row r="127" spans="2:16" x14ac:dyDescent="0.25">
      <c r="B127" s="150"/>
      <c r="C127" s="151"/>
      <c r="D127" s="151"/>
      <c r="E127" s="164">
        <f t="shared" ref="E127:F127" si="15">SUM(E124:E126)</f>
        <v>0.09</v>
      </c>
      <c r="F127" s="165">
        <f t="shared" si="15"/>
        <v>2.4000000000000004</v>
      </c>
      <c r="G127" s="150"/>
      <c r="H127" s="151"/>
      <c r="I127" s="151"/>
      <c r="J127" s="150"/>
      <c r="K127" s="146"/>
      <c r="L127" s="150"/>
      <c r="M127" s="151"/>
      <c r="N127" s="151"/>
      <c r="O127" s="150"/>
    </row>
    <row r="129" spans="2:16" x14ac:dyDescent="0.25">
      <c r="B129" t="s">
        <v>174</v>
      </c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</row>
    <row r="130" spans="2:16" x14ac:dyDescent="0.25">
      <c r="B130" s="371" t="s">
        <v>155</v>
      </c>
      <c r="C130" s="371"/>
      <c r="D130" s="371"/>
      <c r="E130" s="371"/>
      <c r="F130" s="162" t="s">
        <v>184</v>
      </c>
      <c r="G130" s="371" t="s">
        <v>148</v>
      </c>
      <c r="H130" s="371"/>
      <c r="I130" s="371"/>
      <c r="J130" s="371"/>
      <c r="K130" s="162" t="s">
        <v>184</v>
      </c>
      <c r="L130" s="371" t="s">
        <v>156</v>
      </c>
      <c r="M130" s="371"/>
      <c r="N130" s="371"/>
      <c r="O130" s="371"/>
      <c r="P130" s="162" t="s">
        <v>184</v>
      </c>
    </row>
    <row r="131" spans="2:16" x14ac:dyDescent="0.25">
      <c r="B131" s="148" t="s">
        <v>150</v>
      </c>
      <c r="C131" s="148" t="s">
        <v>151</v>
      </c>
      <c r="D131" s="148" t="s">
        <v>152</v>
      </c>
      <c r="E131" s="148" t="s">
        <v>153</v>
      </c>
      <c r="F131" s="146"/>
      <c r="G131" s="148" t="s">
        <v>150</v>
      </c>
      <c r="H131" s="148" t="s">
        <v>151</v>
      </c>
      <c r="I131" s="148" t="s">
        <v>152</v>
      </c>
      <c r="J131" s="148" t="s">
        <v>153</v>
      </c>
      <c r="K131" s="146"/>
      <c r="L131" s="148" t="s">
        <v>150</v>
      </c>
      <c r="M131" s="148" t="s">
        <v>151</v>
      </c>
      <c r="N131" s="148" t="s">
        <v>152</v>
      </c>
      <c r="O131" s="148" t="s">
        <v>153</v>
      </c>
    </row>
    <row r="132" spans="2:16" x14ac:dyDescent="0.25">
      <c r="B132" s="148">
        <v>1</v>
      </c>
      <c r="C132" s="149">
        <v>0.4</v>
      </c>
      <c r="D132" s="149">
        <v>0.1</v>
      </c>
      <c r="E132" s="148">
        <f>C132*D132</f>
        <v>4.0000000000000008E-2</v>
      </c>
      <c r="F132" s="163">
        <f>(C132+D132)*2</f>
        <v>1</v>
      </c>
      <c r="G132" s="148">
        <v>1</v>
      </c>
      <c r="H132" s="149">
        <v>5</v>
      </c>
      <c r="I132" s="149">
        <v>0.2</v>
      </c>
      <c r="J132" s="148">
        <f>H132*I132</f>
        <v>1</v>
      </c>
      <c r="K132" s="163">
        <f>(H132+I132)*2</f>
        <v>10.4</v>
      </c>
      <c r="L132" s="148">
        <v>1</v>
      </c>
      <c r="M132" s="149">
        <v>1.77</v>
      </c>
      <c r="N132" s="149">
        <v>0.1</v>
      </c>
      <c r="O132" s="148">
        <f>M132*N132</f>
        <v>0.17700000000000002</v>
      </c>
      <c r="P132" s="163">
        <f>(M132+N132)*2</f>
        <v>3.74</v>
      </c>
    </row>
    <row r="133" spans="2:16" x14ac:dyDescent="0.25">
      <c r="B133" s="148">
        <v>2</v>
      </c>
      <c r="C133" s="149">
        <v>1.77</v>
      </c>
      <c r="D133" s="149">
        <v>0.1</v>
      </c>
      <c r="E133" s="148">
        <f>C133*D133</f>
        <v>0.17700000000000002</v>
      </c>
      <c r="F133" s="163">
        <f>(C133+D133)*2</f>
        <v>3.74</v>
      </c>
      <c r="G133" s="148" t="s">
        <v>154</v>
      </c>
      <c r="H133" s="149" t="s">
        <v>154</v>
      </c>
      <c r="I133" s="149" t="s">
        <v>154</v>
      </c>
      <c r="J133" s="148" t="s">
        <v>154</v>
      </c>
      <c r="K133" s="146"/>
      <c r="L133" s="148">
        <v>2</v>
      </c>
      <c r="M133" s="149">
        <v>0.3</v>
      </c>
      <c r="N133" s="149">
        <v>0.1</v>
      </c>
      <c r="O133" s="148">
        <f t="shared" ref="O133:O134" si="16">M133*N133</f>
        <v>0.03</v>
      </c>
      <c r="P133" s="163">
        <f t="shared" ref="P133:P134" si="17">(M133+N133)*2</f>
        <v>0.8</v>
      </c>
    </row>
    <row r="134" spans="2:16" x14ac:dyDescent="0.25">
      <c r="B134" s="148" t="s">
        <v>154</v>
      </c>
      <c r="C134" s="149" t="s">
        <v>154</v>
      </c>
      <c r="D134" s="149" t="s">
        <v>154</v>
      </c>
      <c r="E134" s="148" t="s">
        <v>154</v>
      </c>
      <c r="F134" s="146"/>
      <c r="G134" s="148" t="s">
        <v>154</v>
      </c>
      <c r="H134" s="149" t="s">
        <v>154</v>
      </c>
      <c r="I134" s="149" t="s">
        <v>154</v>
      </c>
      <c r="J134" s="148" t="s">
        <v>154</v>
      </c>
      <c r="K134" s="146"/>
      <c r="L134" s="148">
        <v>3</v>
      </c>
      <c r="M134" s="149">
        <v>0.3</v>
      </c>
      <c r="N134" s="149">
        <v>0.1</v>
      </c>
      <c r="O134" s="148">
        <f t="shared" si="16"/>
        <v>0.03</v>
      </c>
      <c r="P134" s="163">
        <f t="shared" si="17"/>
        <v>0.8</v>
      </c>
    </row>
    <row r="135" spans="2:16" x14ac:dyDescent="0.25">
      <c r="B135" s="150"/>
      <c r="C135" s="151"/>
      <c r="D135" s="151"/>
      <c r="E135" s="164">
        <f>SUM(E132:E134)</f>
        <v>0.21700000000000003</v>
      </c>
      <c r="F135" s="165">
        <f>SUM(F132:F134)</f>
        <v>4.74</v>
      </c>
      <c r="G135" s="150"/>
      <c r="H135" s="151"/>
      <c r="I135" s="151"/>
      <c r="J135" s="164">
        <f>SUM(J132:J134)</f>
        <v>1</v>
      </c>
      <c r="K135" s="165">
        <f>SUM(K132:K134)</f>
        <v>10.4</v>
      </c>
      <c r="L135" s="150"/>
      <c r="M135" s="151"/>
      <c r="N135" s="151"/>
      <c r="O135" s="164">
        <f>SUM(O132:O134)</f>
        <v>0.23700000000000002</v>
      </c>
      <c r="P135" s="165">
        <f>SUM(P132:P134)</f>
        <v>5.34</v>
      </c>
    </row>
    <row r="137" spans="2:16" x14ac:dyDescent="0.25">
      <c r="B137" t="s">
        <v>175</v>
      </c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</row>
    <row r="138" spans="2:16" x14ac:dyDescent="0.25">
      <c r="B138" s="371" t="s">
        <v>155</v>
      </c>
      <c r="C138" s="371"/>
      <c r="D138" s="371"/>
      <c r="E138" s="371"/>
      <c r="F138" s="162" t="s">
        <v>184</v>
      </c>
      <c r="G138" s="371" t="s">
        <v>148</v>
      </c>
      <c r="H138" s="371"/>
      <c r="I138" s="371"/>
      <c r="J138" s="371"/>
      <c r="K138" s="162" t="s">
        <v>184</v>
      </c>
      <c r="L138" s="371" t="s">
        <v>156</v>
      </c>
      <c r="M138" s="371"/>
      <c r="N138" s="371"/>
      <c r="O138" s="371"/>
      <c r="P138" s="162" t="s">
        <v>184</v>
      </c>
    </row>
    <row r="139" spans="2:16" x14ac:dyDescent="0.25">
      <c r="B139" s="148" t="s">
        <v>150</v>
      </c>
      <c r="C139" s="148" t="s">
        <v>151</v>
      </c>
      <c r="D139" s="148" t="s">
        <v>152</v>
      </c>
      <c r="E139" s="148" t="s">
        <v>153</v>
      </c>
      <c r="F139" s="146"/>
      <c r="G139" s="148" t="s">
        <v>150</v>
      </c>
      <c r="H139" s="148" t="s">
        <v>151</v>
      </c>
      <c r="I139" s="148" t="s">
        <v>152</v>
      </c>
      <c r="J139" s="148" t="s">
        <v>153</v>
      </c>
      <c r="K139" s="146"/>
      <c r="L139" s="148" t="s">
        <v>150</v>
      </c>
      <c r="M139" s="148" t="s">
        <v>151</v>
      </c>
      <c r="N139" s="148" t="s">
        <v>152</v>
      </c>
      <c r="O139" s="148" t="s">
        <v>153</v>
      </c>
    </row>
    <row r="140" spans="2:16" x14ac:dyDescent="0.25">
      <c r="B140" s="148" t="s">
        <v>154</v>
      </c>
      <c r="C140" s="149" t="s">
        <v>154</v>
      </c>
      <c r="D140" s="149" t="s">
        <v>154</v>
      </c>
      <c r="E140" s="148" t="s">
        <v>154</v>
      </c>
      <c r="F140" s="146"/>
      <c r="G140" s="148" t="s">
        <v>154</v>
      </c>
      <c r="H140" s="149" t="s">
        <v>154</v>
      </c>
      <c r="I140" s="149" t="s">
        <v>154</v>
      </c>
      <c r="J140" s="148" t="s">
        <v>154</v>
      </c>
      <c r="K140" s="146"/>
      <c r="L140" s="148">
        <v>1</v>
      </c>
      <c r="M140" s="149">
        <v>0.4</v>
      </c>
      <c r="N140" s="149">
        <v>0.1</v>
      </c>
      <c r="O140" s="148">
        <f>M140*N140</f>
        <v>4.0000000000000008E-2</v>
      </c>
      <c r="P140" s="163">
        <f>(M140+N140)*2</f>
        <v>1</v>
      </c>
    </row>
    <row r="141" spans="2:16" x14ac:dyDescent="0.25">
      <c r="B141" s="150"/>
      <c r="C141" s="151"/>
      <c r="D141" s="151"/>
      <c r="E141" s="150"/>
      <c r="F141" s="146"/>
      <c r="G141" s="150"/>
      <c r="H141" s="151"/>
      <c r="I141" s="151"/>
      <c r="J141" s="150"/>
      <c r="K141" s="146"/>
      <c r="L141" s="150"/>
      <c r="M141" s="151"/>
      <c r="N141" s="151"/>
      <c r="O141" s="164">
        <f>SUM(O140)</f>
        <v>4.0000000000000008E-2</v>
      </c>
      <c r="P141" s="165">
        <f>SUM(P140)</f>
        <v>1</v>
      </c>
    </row>
    <row r="143" spans="2:16" x14ac:dyDescent="0.25">
      <c r="B143" t="s">
        <v>176</v>
      </c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</row>
    <row r="144" spans="2:16" x14ac:dyDescent="0.25">
      <c r="B144" s="371" t="s">
        <v>155</v>
      </c>
      <c r="C144" s="371"/>
      <c r="D144" s="371"/>
      <c r="E144" s="371"/>
      <c r="F144" s="162" t="s">
        <v>184</v>
      </c>
      <c r="G144" s="371" t="s">
        <v>148</v>
      </c>
      <c r="H144" s="371"/>
      <c r="I144" s="371"/>
      <c r="J144" s="371"/>
      <c r="K144" s="162" t="s">
        <v>184</v>
      </c>
      <c r="L144" s="371" t="s">
        <v>156</v>
      </c>
      <c r="M144" s="371"/>
      <c r="N144" s="371"/>
      <c r="O144" s="371"/>
      <c r="P144" s="162" t="s">
        <v>184</v>
      </c>
    </row>
    <row r="145" spans="2:16" x14ac:dyDescent="0.25">
      <c r="B145" s="148" t="s">
        <v>150</v>
      </c>
      <c r="C145" s="148" t="s">
        <v>151</v>
      </c>
      <c r="D145" s="148" t="s">
        <v>152</v>
      </c>
      <c r="E145" s="148" t="s">
        <v>153</v>
      </c>
      <c r="F145" s="146"/>
      <c r="G145" s="148" t="s">
        <v>150</v>
      </c>
      <c r="H145" s="148" t="s">
        <v>151</v>
      </c>
      <c r="I145" s="148" t="s">
        <v>152</v>
      </c>
      <c r="J145" s="148" t="s">
        <v>153</v>
      </c>
      <c r="K145" s="146"/>
      <c r="L145" s="148" t="s">
        <v>150</v>
      </c>
      <c r="M145" s="148" t="s">
        <v>151</v>
      </c>
      <c r="N145" s="148" t="s">
        <v>152</v>
      </c>
      <c r="O145" s="148" t="s">
        <v>153</v>
      </c>
    </row>
    <row r="146" spans="2:16" x14ac:dyDescent="0.25">
      <c r="B146" s="148">
        <v>1</v>
      </c>
      <c r="C146" s="149">
        <v>1.5</v>
      </c>
      <c r="D146" s="149">
        <v>0.1</v>
      </c>
      <c r="E146" s="148">
        <f>C146*D146</f>
        <v>0.15000000000000002</v>
      </c>
      <c r="F146" s="163">
        <f>(C146+D146)*2</f>
        <v>3.2</v>
      </c>
      <c r="G146" s="148">
        <v>1</v>
      </c>
      <c r="H146" s="149">
        <v>2.5</v>
      </c>
      <c r="I146" s="149">
        <v>0.3</v>
      </c>
      <c r="J146" s="149">
        <f>I146</f>
        <v>0.3</v>
      </c>
      <c r="K146" s="163">
        <f>(H146+I146)*2</f>
        <v>5.6</v>
      </c>
      <c r="L146" s="148">
        <v>1</v>
      </c>
      <c r="M146" s="149">
        <v>0.3</v>
      </c>
      <c r="N146" s="149">
        <v>0.1</v>
      </c>
      <c r="O146" s="148">
        <f>M146*N146</f>
        <v>0.03</v>
      </c>
      <c r="P146" s="163">
        <f>(M146+N146)*2</f>
        <v>0.8</v>
      </c>
    </row>
    <row r="147" spans="2:16" x14ac:dyDescent="0.25">
      <c r="B147" s="148" t="s">
        <v>154</v>
      </c>
      <c r="C147" s="149" t="s">
        <v>154</v>
      </c>
      <c r="D147" s="149" t="s">
        <v>154</v>
      </c>
      <c r="E147" s="148" t="s">
        <v>154</v>
      </c>
      <c r="F147" s="146"/>
      <c r="G147" s="148">
        <v>2</v>
      </c>
      <c r="H147" s="149">
        <v>0.4</v>
      </c>
      <c r="I147" s="149">
        <v>0.2</v>
      </c>
      <c r="J147" s="149">
        <f>I147</f>
        <v>0.2</v>
      </c>
      <c r="K147" s="163">
        <f>(H147+I147)*2</f>
        <v>1.2000000000000002</v>
      </c>
      <c r="L147" s="148">
        <v>2</v>
      </c>
      <c r="M147" s="149">
        <v>0.3</v>
      </c>
      <c r="N147" s="149">
        <v>0.1</v>
      </c>
      <c r="O147" s="148">
        <f t="shared" ref="O147:O149" si="18">M147*N147</f>
        <v>0.03</v>
      </c>
      <c r="P147" s="163">
        <f t="shared" ref="P147:P149" si="19">(M147+N147)*2</f>
        <v>0.8</v>
      </c>
    </row>
    <row r="148" spans="2:16" x14ac:dyDescent="0.25">
      <c r="B148" s="148" t="s">
        <v>154</v>
      </c>
      <c r="C148" s="149" t="s">
        <v>154</v>
      </c>
      <c r="D148" s="149" t="s">
        <v>154</v>
      </c>
      <c r="E148" s="148" t="s">
        <v>154</v>
      </c>
      <c r="F148" s="146"/>
      <c r="G148" s="148" t="s">
        <v>154</v>
      </c>
      <c r="H148" s="149" t="s">
        <v>154</v>
      </c>
      <c r="I148" s="149" t="s">
        <v>154</v>
      </c>
      <c r="J148" s="148" t="s">
        <v>154</v>
      </c>
      <c r="K148" s="146"/>
      <c r="L148" s="148">
        <v>3</v>
      </c>
      <c r="M148" s="149">
        <v>0.3</v>
      </c>
      <c r="N148" s="149">
        <v>0.1</v>
      </c>
      <c r="O148" s="148">
        <f t="shared" si="18"/>
        <v>0.03</v>
      </c>
      <c r="P148" s="163">
        <f t="shared" si="19"/>
        <v>0.8</v>
      </c>
    </row>
    <row r="149" spans="2:16" x14ac:dyDescent="0.25">
      <c r="B149" s="148" t="s">
        <v>154</v>
      </c>
      <c r="C149" s="149" t="s">
        <v>154</v>
      </c>
      <c r="D149" s="149" t="s">
        <v>154</v>
      </c>
      <c r="E149" s="148" t="s">
        <v>154</v>
      </c>
      <c r="G149" s="148" t="s">
        <v>154</v>
      </c>
      <c r="H149" s="149" t="s">
        <v>154</v>
      </c>
      <c r="I149" s="149" t="s">
        <v>154</v>
      </c>
      <c r="J149" s="148" t="s">
        <v>154</v>
      </c>
      <c r="L149" s="148">
        <v>4</v>
      </c>
      <c r="M149" s="149">
        <v>0.3</v>
      </c>
      <c r="N149" s="149">
        <v>0.1</v>
      </c>
      <c r="O149" s="148">
        <f t="shared" si="18"/>
        <v>0.03</v>
      </c>
      <c r="P149" s="163">
        <f t="shared" si="19"/>
        <v>0.8</v>
      </c>
    </row>
    <row r="150" spans="2:16" x14ac:dyDescent="0.25">
      <c r="B150" s="150"/>
      <c r="C150" s="151"/>
      <c r="D150" s="151"/>
      <c r="E150" s="164">
        <f>SUM(E146:E149)</f>
        <v>0.15000000000000002</v>
      </c>
      <c r="F150" s="165">
        <f>SUM(F146:F149)</f>
        <v>3.2</v>
      </c>
      <c r="G150" s="150"/>
      <c r="H150" s="151"/>
      <c r="I150" s="151"/>
      <c r="J150" s="166">
        <f>SUM(J146:J149)</f>
        <v>0.5</v>
      </c>
      <c r="K150" s="165">
        <f>SUM(K146:K149)</f>
        <v>6.8</v>
      </c>
      <c r="L150" s="150"/>
      <c r="M150" s="151"/>
      <c r="N150" s="151"/>
      <c r="O150" s="164">
        <f t="shared" ref="O150:P150" si="20">SUM(O146:O149)</f>
        <v>0.12</v>
      </c>
      <c r="P150" s="165">
        <f t="shared" si="20"/>
        <v>3.2</v>
      </c>
    </row>
    <row r="152" spans="2:16" x14ac:dyDescent="0.25">
      <c r="B152" t="s">
        <v>177</v>
      </c>
      <c r="C152" s="146"/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</row>
    <row r="153" spans="2:16" x14ac:dyDescent="0.25">
      <c r="B153" s="371" t="s">
        <v>155</v>
      </c>
      <c r="C153" s="371"/>
      <c r="D153" s="371"/>
      <c r="E153" s="371"/>
      <c r="F153" s="162" t="s">
        <v>184</v>
      </c>
      <c r="G153" s="371" t="s">
        <v>148</v>
      </c>
      <c r="H153" s="371"/>
      <c r="I153" s="371"/>
      <c r="J153" s="371"/>
      <c r="K153" s="162" t="s">
        <v>184</v>
      </c>
      <c r="L153" s="371" t="s">
        <v>156</v>
      </c>
      <c r="M153" s="371"/>
      <c r="N153" s="371"/>
      <c r="O153" s="371"/>
      <c r="P153" s="162" t="s">
        <v>184</v>
      </c>
    </row>
    <row r="154" spans="2:16" x14ac:dyDescent="0.25">
      <c r="B154" s="148" t="s">
        <v>150</v>
      </c>
      <c r="C154" s="148" t="s">
        <v>151</v>
      </c>
      <c r="D154" s="148" t="s">
        <v>152</v>
      </c>
      <c r="E154" s="148" t="s">
        <v>153</v>
      </c>
      <c r="F154" s="146"/>
      <c r="G154" s="148" t="s">
        <v>150</v>
      </c>
      <c r="H154" s="148" t="s">
        <v>151</v>
      </c>
      <c r="I154" s="148" t="s">
        <v>152</v>
      </c>
      <c r="J154" s="148" t="s">
        <v>153</v>
      </c>
      <c r="K154" s="146"/>
      <c r="L154" s="148" t="s">
        <v>150</v>
      </c>
      <c r="M154" s="148" t="s">
        <v>151</v>
      </c>
      <c r="N154" s="148" t="s">
        <v>152</v>
      </c>
      <c r="O154" s="148" t="s">
        <v>153</v>
      </c>
    </row>
    <row r="155" spans="2:16" x14ac:dyDescent="0.25">
      <c r="B155" s="148">
        <v>1</v>
      </c>
      <c r="C155" s="149">
        <v>0.3</v>
      </c>
      <c r="D155" s="149">
        <v>0.1</v>
      </c>
      <c r="E155" s="148">
        <f>C155*D155</f>
        <v>0.03</v>
      </c>
      <c r="F155" s="163">
        <f>(C155+D155)*2</f>
        <v>0.8</v>
      </c>
      <c r="G155" s="148" t="s">
        <v>154</v>
      </c>
      <c r="H155" s="149" t="s">
        <v>154</v>
      </c>
      <c r="I155" s="149" t="s">
        <v>154</v>
      </c>
      <c r="J155" s="148" t="s">
        <v>154</v>
      </c>
      <c r="K155" s="146"/>
      <c r="L155" s="148" t="s">
        <v>154</v>
      </c>
      <c r="M155" s="149" t="s">
        <v>154</v>
      </c>
      <c r="N155" s="149" t="s">
        <v>154</v>
      </c>
      <c r="O155" s="148" t="s">
        <v>154</v>
      </c>
    </row>
    <row r="156" spans="2:16" x14ac:dyDescent="0.25">
      <c r="B156" s="148">
        <v>2</v>
      </c>
      <c r="C156" s="149">
        <v>0.3</v>
      </c>
      <c r="D156" s="149">
        <v>0.1</v>
      </c>
      <c r="E156" s="148">
        <f>C156*D156</f>
        <v>0.03</v>
      </c>
      <c r="F156" s="163">
        <f>(C156+D156)*2</f>
        <v>0.8</v>
      </c>
      <c r="G156" s="148" t="s">
        <v>154</v>
      </c>
      <c r="H156" s="149" t="s">
        <v>154</v>
      </c>
      <c r="I156" s="149" t="s">
        <v>154</v>
      </c>
      <c r="J156" s="148" t="s">
        <v>154</v>
      </c>
      <c r="K156" s="146"/>
      <c r="L156" s="148" t="s">
        <v>154</v>
      </c>
      <c r="M156" s="149" t="s">
        <v>154</v>
      </c>
      <c r="N156" s="149" t="s">
        <v>154</v>
      </c>
      <c r="O156" s="148" t="s">
        <v>154</v>
      </c>
    </row>
    <row r="157" spans="2:16" x14ac:dyDescent="0.25">
      <c r="B157" s="150"/>
      <c r="C157" s="151"/>
      <c r="D157" s="151"/>
      <c r="E157" s="164">
        <f>SUM(E155:E156)</f>
        <v>0.06</v>
      </c>
      <c r="F157" s="165">
        <f>SUM(F155:F156)</f>
        <v>1.6</v>
      </c>
      <c r="G157" s="150"/>
      <c r="H157" s="151"/>
      <c r="I157" s="151"/>
      <c r="J157" s="150"/>
      <c r="K157" s="146"/>
      <c r="L157" s="150"/>
      <c r="M157" s="151"/>
      <c r="N157" s="151"/>
      <c r="O157" s="150"/>
    </row>
    <row r="159" spans="2:16" x14ac:dyDescent="0.25">
      <c r="B159" t="s">
        <v>178</v>
      </c>
      <c r="C159" s="146"/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</row>
    <row r="160" spans="2:16" x14ac:dyDescent="0.25">
      <c r="B160" s="371" t="s">
        <v>148</v>
      </c>
      <c r="C160" s="371"/>
      <c r="D160" s="371"/>
      <c r="E160" s="371"/>
      <c r="F160" s="162" t="s">
        <v>184</v>
      </c>
      <c r="G160" s="371" t="s">
        <v>148</v>
      </c>
      <c r="H160" s="371"/>
      <c r="I160" s="371"/>
      <c r="J160" s="371"/>
      <c r="K160" s="162" t="s">
        <v>184</v>
      </c>
      <c r="L160" s="371" t="s">
        <v>148</v>
      </c>
      <c r="M160" s="371"/>
      <c r="N160" s="371"/>
      <c r="O160" s="371"/>
      <c r="P160" s="162" t="s">
        <v>184</v>
      </c>
    </row>
    <row r="161" spans="2:16" x14ac:dyDescent="0.25">
      <c r="B161" s="148" t="s">
        <v>150</v>
      </c>
      <c r="C161" s="148" t="s">
        <v>151</v>
      </c>
      <c r="D161" s="148" t="s">
        <v>152</v>
      </c>
      <c r="E161" s="148" t="s">
        <v>153</v>
      </c>
      <c r="F161" s="146"/>
      <c r="G161" s="148" t="s">
        <v>150</v>
      </c>
      <c r="H161" s="148" t="s">
        <v>151</v>
      </c>
      <c r="I161" s="148" t="s">
        <v>152</v>
      </c>
      <c r="J161" s="148" t="s">
        <v>153</v>
      </c>
      <c r="K161" s="146"/>
      <c r="L161" s="148" t="s">
        <v>150</v>
      </c>
      <c r="M161" s="148" t="s">
        <v>151</v>
      </c>
      <c r="N161" s="148" t="s">
        <v>152</v>
      </c>
      <c r="O161" s="148" t="s">
        <v>153</v>
      </c>
    </row>
    <row r="162" spans="2:16" x14ac:dyDescent="0.25">
      <c r="B162" s="148">
        <v>1</v>
      </c>
      <c r="C162" s="149">
        <v>2.8</v>
      </c>
      <c r="D162" s="149">
        <v>0.1</v>
      </c>
      <c r="E162" s="148">
        <f t="shared" ref="E162:E169" si="21">C162*D162</f>
        <v>0.27999999999999997</v>
      </c>
      <c r="F162" s="163">
        <f>(C162+D162)*2</f>
        <v>5.8</v>
      </c>
      <c r="G162" s="148">
        <v>9</v>
      </c>
      <c r="H162" s="149">
        <v>0.2</v>
      </c>
      <c r="I162" s="149">
        <v>0.1</v>
      </c>
      <c r="J162" s="148">
        <f t="shared" ref="J162:J169" si="22">H162*I162</f>
        <v>2.0000000000000004E-2</v>
      </c>
      <c r="K162" s="163">
        <f>(H162+I162)*2</f>
        <v>0.60000000000000009</v>
      </c>
      <c r="L162" s="148">
        <v>17</v>
      </c>
      <c r="M162" s="149">
        <v>0.1</v>
      </c>
      <c r="N162" s="149">
        <v>0.1</v>
      </c>
      <c r="O162" s="148">
        <f t="shared" ref="O162:O169" si="23">M162*N162</f>
        <v>1.0000000000000002E-2</v>
      </c>
      <c r="P162" s="163">
        <f>(M162+N162)*2</f>
        <v>0.4</v>
      </c>
    </row>
    <row r="163" spans="2:16" x14ac:dyDescent="0.25">
      <c r="B163" s="148">
        <v>2</v>
      </c>
      <c r="C163" s="149">
        <v>0.2</v>
      </c>
      <c r="D163" s="149">
        <v>0.1</v>
      </c>
      <c r="E163" s="148">
        <f t="shared" si="21"/>
        <v>2.0000000000000004E-2</v>
      </c>
      <c r="F163" s="163">
        <f t="shared" ref="F163:F169" si="24">(C163+D163)*2</f>
        <v>0.60000000000000009</v>
      </c>
      <c r="G163" s="148">
        <v>10</v>
      </c>
      <c r="H163" s="149">
        <v>0.1</v>
      </c>
      <c r="I163" s="149">
        <v>0.1</v>
      </c>
      <c r="J163" s="148">
        <f t="shared" si="22"/>
        <v>1.0000000000000002E-2</v>
      </c>
      <c r="K163" s="163">
        <f t="shared" ref="K163:K169" si="25">(H163+I163)*2</f>
        <v>0.4</v>
      </c>
      <c r="L163" s="148">
        <v>18</v>
      </c>
      <c r="M163" s="149">
        <v>0.1</v>
      </c>
      <c r="N163" s="149">
        <v>0.1</v>
      </c>
      <c r="O163" s="148">
        <f t="shared" si="23"/>
        <v>1.0000000000000002E-2</v>
      </c>
      <c r="P163" s="163">
        <f t="shared" ref="P163:P169" si="26">(M163+N163)*2</f>
        <v>0.4</v>
      </c>
    </row>
    <row r="164" spans="2:16" x14ac:dyDescent="0.25">
      <c r="B164" s="148">
        <v>3</v>
      </c>
      <c r="C164" s="149">
        <v>0.1</v>
      </c>
      <c r="D164" s="149">
        <v>0.1</v>
      </c>
      <c r="E164" s="148">
        <f t="shared" si="21"/>
        <v>1.0000000000000002E-2</v>
      </c>
      <c r="F164" s="163">
        <f t="shared" si="24"/>
        <v>0.4</v>
      </c>
      <c r="G164" s="148">
        <v>11</v>
      </c>
      <c r="H164" s="149">
        <v>0.3</v>
      </c>
      <c r="I164" s="149">
        <v>0.1</v>
      </c>
      <c r="J164" s="148">
        <f t="shared" si="22"/>
        <v>0.03</v>
      </c>
      <c r="K164" s="163">
        <f t="shared" si="25"/>
        <v>0.8</v>
      </c>
      <c r="L164" s="148">
        <v>19</v>
      </c>
      <c r="M164" s="149">
        <v>0.1</v>
      </c>
      <c r="N164" s="149">
        <v>0.1</v>
      </c>
      <c r="O164" s="148">
        <f t="shared" si="23"/>
        <v>1.0000000000000002E-2</v>
      </c>
      <c r="P164" s="163">
        <f t="shared" si="26"/>
        <v>0.4</v>
      </c>
    </row>
    <row r="165" spans="2:16" x14ac:dyDescent="0.25">
      <c r="B165" s="148">
        <v>4</v>
      </c>
      <c r="C165" s="149">
        <v>0.3</v>
      </c>
      <c r="D165" s="149">
        <v>0.1</v>
      </c>
      <c r="E165" s="148">
        <f t="shared" si="21"/>
        <v>0.03</v>
      </c>
      <c r="F165" s="163">
        <f t="shared" si="24"/>
        <v>0.8</v>
      </c>
      <c r="G165" s="148">
        <v>12</v>
      </c>
      <c r="H165" s="149">
        <v>0.3</v>
      </c>
      <c r="I165" s="149">
        <v>0.1</v>
      </c>
      <c r="J165" s="148">
        <f t="shared" si="22"/>
        <v>0.03</v>
      </c>
      <c r="K165" s="163">
        <f t="shared" si="25"/>
        <v>0.8</v>
      </c>
      <c r="L165" s="148">
        <v>20</v>
      </c>
      <c r="M165" s="149">
        <v>0.2</v>
      </c>
      <c r="N165" s="149">
        <v>0.1</v>
      </c>
      <c r="O165" s="148">
        <f t="shared" si="23"/>
        <v>2.0000000000000004E-2</v>
      </c>
      <c r="P165" s="163">
        <f t="shared" si="26"/>
        <v>0.60000000000000009</v>
      </c>
    </row>
    <row r="166" spans="2:16" x14ac:dyDescent="0.25">
      <c r="B166" s="148">
        <v>5</v>
      </c>
      <c r="C166" s="149">
        <v>0.3</v>
      </c>
      <c r="D166" s="149">
        <v>0.1</v>
      </c>
      <c r="E166" s="148">
        <f t="shared" si="21"/>
        <v>0.03</v>
      </c>
      <c r="F166" s="163">
        <f t="shared" si="24"/>
        <v>0.8</v>
      </c>
      <c r="G166" s="148">
        <v>13</v>
      </c>
      <c r="H166" s="149">
        <v>0.3</v>
      </c>
      <c r="I166" s="149">
        <v>0.1</v>
      </c>
      <c r="J166" s="148">
        <f t="shared" si="22"/>
        <v>0.03</v>
      </c>
      <c r="K166" s="163">
        <f t="shared" si="25"/>
        <v>0.8</v>
      </c>
      <c r="L166" s="148">
        <v>21</v>
      </c>
      <c r="M166" s="149">
        <v>0.2</v>
      </c>
      <c r="N166" s="149">
        <v>0.1</v>
      </c>
      <c r="O166" s="148">
        <f t="shared" si="23"/>
        <v>2.0000000000000004E-2</v>
      </c>
      <c r="P166" s="163">
        <f t="shared" si="26"/>
        <v>0.60000000000000009</v>
      </c>
    </row>
    <row r="167" spans="2:16" x14ac:dyDescent="0.25">
      <c r="B167" s="148">
        <v>6</v>
      </c>
      <c r="C167" s="149">
        <v>0.3</v>
      </c>
      <c r="D167" s="149">
        <v>0.1</v>
      </c>
      <c r="E167" s="148">
        <f t="shared" si="21"/>
        <v>0.03</v>
      </c>
      <c r="F167" s="163">
        <f t="shared" si="24"/>
        <v>0.8</v>
      </c>
      <c r="G167" s="148">
        <v>14</v>
      </c>
      <c r="H167" s="149">
        <v>0.3</v>
      </c>
      <c r="I167" s="149">
        <v>0.1</v>
      </c>
      <c r="J167" s="148">
        <f t="shared" si="22"/>
        <v>0.03</v>
      </c>
      <c r="K167" s="163">
        <f t="shared" si="25"/>
        <v>0.8</v>
      </c>
      <c r="L167" s="148">
        <v>22</v>
      </c>
      <c r="M167" s="149">
        <v>0.1</v>
      </c>
      <c r="N167" s="149">
        <v>0.1</v>
      </c>
      <c r="O167" s="148">
        <f t="shared" si="23"/>
        <v>1.0000000000000002E-2</v>
      </c>
      <c r="P167" s="163">
        <f t="shared" si="26"/>
        <v>0.4</v>
      </c>
    </row>
    <row r="168" spans="2:16" x14ac:dyDescent="0.25">
      <c r="B168" s="148">
        <v>7</v>
      </c>
      <c r="C168" s="149">
        <v>0.3</v>
      </c>
      <c r="D168" s="149">
        <v>0.1</v>
      </c>
      <c r="E168" s="148">
        <f t="shared" si="21"/>
        <v>0.03</v>
      </c>
      <c r="F168" s="163">
        <f t="shared" si="24"/>
        <v>0.8</v>
      </c>
      <c r="G168" s="148">
        <v>15</v>
      </c>
      <c r="H168" s="149">
        <v>0.3</v>
      </c>
      <c r="I168" s="149">
        <v>0.1</v>
      </c>
      <c r="J168" s="148">
        <f t="shared" si="22"/>
        <v>0.03</v>
      </c>
      <c r="K168" s="163">
        <f t="shared" si="25"/>
        <v>0.8</v>
      </c>
      <c r="L168" s="148">
        <v>23</v>
      </c>
      <c r="M168" s="149">
        <v>0.1</v>
      </c>
      <c r="N168" s="149">
        <v>0.1</v>
      </c>
      <c r="O168" s="148">
        <f t="shared" si="23"/>
        <v>1.0000000000000002E-2</v>
      </c>
      <c r="P168" s="163">
        <f t="shared" si="26"/>
        <v>0.4</v>
      </c>
    </row>
    <row r="169" spans="2:16" x14ac:dyDescent="0.25">
      <c r="B169" s="148">
        <v>8</v>
      </c>
      <c r="C169" s="149">
        <v>0.2</v>
      </c>
      <c r="D169" s="149">
        <v>0.1</v>
      </c>
      <c r="E169" s="148">
        <f t="shared" si="21"/>
        <v>2.0000000000000004E-2</v>
      </c>
      <c r="F169" s="163">
        <f t="shared" si="24"/>
        <v>0.60000000000000009</v>
      </c>
      <c r="G169" s="148">
        <v>16</v>
      </c>
      <c r="H169" s="149">
        <v>0.3</v>
      </c>
      <c r="I169" s="149">
        <v>0.1</v>
      </c>
      <c r="J169" s="148">
        <f t="shared" si="22"/>
        <v>0.03</v>
      </c>
      <c r="K169" s="163">
        <f t="shared" si="25"/>
        <v>0.8</v>
      </c>
      <c r="L169" s="148">
        <v>24</v>
      </c>
      <c r="M169" s="149">
        <v>0.1</v>
      </c>
      <c r="N169" s="149">
        <v>0.1</v>
      </c>
      <c r="O169" s="148">
        <f t="shared" si="23"/>
        <v>1.0000000000000002E-2</v>
      </c>
      <c r="P169" s="163">
        <f t="shared" si="26"/>
        <v>0.4</v>
      </c>
    </row>
    <row r="170" spans="2:16" x14ac:dyDescent="0.25">
      <c r="B170" s="150"/>
      <c r="C170" s="151"/>
      <c r="D170" s="151"/>
      <c r="E170" s="164">
        <f>SUM(E162:E169)</f>
        <v>0.45000000000000007</v>
      </c>
      <c r="F170" s="165">
        <f>SUM(F162:F169)</f>
        <v>10.600000000000001</v>
      </c>
      <c r="G170" s="150"/>
      <c r="H170" s="151"/>
      <c r="I170" s="151"/>
      <c r="J170" s="164">
        <f>SUM(J162:J169)</f>
        <v>0.21</v>
      </c>
      <c r="K170" s="165">
        <f>SUM(K162:K169)</f>
        <v>5.8</v>
      </c>
      <c r="L170" s="150"/>
      <c r="M170" s="151"/>
      <c r="N170" s="151"/>
      <c r="O170" s="164">
        <f>SUM(O162:O169)</f>
        <v>0.10000000000000003</v>
      </c>
      <c r="P170" s="165">
        <f>SUM(P162:P169)</f>
        <v>3.6</v>
      </c>
    </row>
    <row r="172" spans="2:16" x14ac:dyDescent="0.25">
      <c r="B172" t="s">
        <v>179</v>
      </c>
      <c r="C172" s="146"/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6"/>
    </row>
    <row r="173" spans="2:16" x14ac:dyDescent="0.25">
      <c r="B173" s="371" t="s">
        <v>148</v>
      </c>
      <c r="C173" s="371"/>
      <c r="D173" s="371"/>
      <c r="E173" s="371"/>
      <c r="F173" s="162" t="s">
        <v>184</v>
      </c>
      <c r="G173" s="371" t="s">
        <v>148</v>
      </c>
      <c r="H173" s="371"/>
      <c r="I173" s="371"/>
      <c r="J173" s="371"/>
      <c r="K173" s="162" t="s">
        <v>184</v>
      </c>
      <c r="L173" s="371" t="s">
        <v>148</v>
      </c>
      <c r="M173" s="371"/>
      <c r="N173" s="371"/>
      <c r="O173" s="371"/>
      <c r="P173" s="162" t="s">
        <v>184</v>
      </c>
    </row>
    <row r="174" spans="2:16" x14ac:dyDescent="0.25">
      <c r="B174" s="148" t="s">
        <v>150</v>
      </c>
      <c r="C174" s="148" t="s">
        <v>151</v>
      </c>
      <c r="D174" s="148" t="s">
        <v>152</v>
      </c>
      <c r="E174" s="148" t="s">
        <v>153</v>
      </c>
      <c r="F174" s="146"/>
      <c r="G174" s="148" t="s">
        <v>150</v>
      </c>
      <c r="H174" s="148" t="s">
        <v>151</v>
      </c>
      <c r="I174" s="148" t="s">
        <v>152</v>
      </c>
      <c r="J174" s="148" t="s">
        <v>153</v>
      </c>
      <c r="K174" s="146"/>
      <c r="L174" s="148" t="s">
        <v>150</v>
      </c>
      <c r="M174" s="148" t="s">
        <v>151</v>
      </c>
      <c r="N174" s="148" t="s">
        <v>152</v>
      </c>
      <c r="O174" s="148" t="s">
        <v>153</v>
      </c>
    </row>
    <row r="175" spans="2:16" x14ac:dyDescent="0.25">
      <c r="B175" s="148">
        <v>1</v>
      </c>
      <c r="C175" s="149">
        <v>2.9</v>
      </c>
      <c r="D175" s="149">
        <v>0.1</v>
      </c>
      <c r="E175" s="148">
        <f>C175*D175</f>
        <v>0.28999999999999998</v>
      </c>
      <c r="F175" s="163">
        <f>(C175+D175)*2</f>
        <v>6</v>
      </c>
      <c r="G175" s="148">
        <v>4</v>
      </c>
      <c r="H175" s="149">
        <v>0.3</v>
      </c>
      <c r="I175" s="149">
        <v>0.1</v>
      </c>
      <c r="J175" s="148">
        <f>H175*I175</f>
        <v>0.03</v>
      </c>
      <c r="K175" s="163">
        <f>(H175+I175)*2</f>
        <v>0.8</v>
      </c>
      <c r="L175" s="148">
        <v>7</v>
      </c>
      <c r="M175" s="149">
        <v>2</v>
      </c>
      <c r="N175" s="149">
        <v>0.1</v>
      </c>
      <c r="O175" s="148">
        <f>M175*N175</f>
        <v>0.2</v>
      </c>
      <c r="P175" s="163">
        <f>(M175+N175)*2</f>
        <v>4.2</v>
      </c>
    </row>
    <row r="176" spans="2:16" x14ac:dyDescent="0.25">
      <c r="B176" s="148">
        <v>2</v>
      </c>
      <c r="C176" s="149">
        <v>0.3</v>
      </c>
      <c r="D176" s="149">
        <v>0.1</v>
      </c>
      <c r="E176" s="148">
        <f>C176*D176</f>
        <v>0.03</v>
      </c>
      <c r="F176" s="163">
        <f t="shared" ref="F176:F177" si="27">(C176+D176)*2</f>
        <v>0.8</v>
      </c>
      <c r="G176" s="148">
        <v>5</v>
      </c>
      <c r="H176" s="149">
        <v>0.3</v>
      </c>
      <c r="I176" s="149">
        <v>0.1</v>
      </c>
      <c r="J176" s="148">
        <f>H176*I176</f>
        <v>0.03</v>
      </c>
      <c r="K176" s="163">
        <f t="shared" ref="K176:K177" si="28">(H176+I176)*2</f>
        <v>0.8</v>
      </c>
      <c r="L176" s="148">
        <v>8</v>
      </c>
      <c r="M176" s="149">
        <v>0.2</v>
      </c>
      <c r="N176" s="149">
        <v>0.1</v>
      </c>
      <c r="O176" s="148">
        <f>M176*N176</f>
        <v>2.0000000000000004E-2</v>
      </c>
      <c r="P176" s="163">
        <f t="shared" ref="P176:P177" si="29">(M176+N176)*2</f>
        <v>0.60000000000000009</v>
      </c>
    </row>
    <row r="177" spans="1:16" x14ac:dyDescent="0.25">
      <c r="B177" s="148">
        <v>3</v>
      </c>
      <c r="C177" s="149">
        <v>0.3</v>
      </c>
      <c r="D177" s="149">
        <v>0.1</v>
      </c>
      <c r="E177" s="148">
        <f>C177*D177</f>
        <v>0.03</v>
      </c>
      <c r="F177" s="163">
        <f t="shared" si="27"/>
        <v>0.8</v>
      </c>
      <c r="G177" s="148">
        <v>6</v>
      </c>
      <c r="H177" s="149">
        <v>0.3</v>
      </c>
      <c r="I177" s="149">
        <v>0.1</v>
      </c>
      <c r="J177" s="148">
        <f>H177*I177</f>
        <v>0.03</v>
      </c>
      <c r="K177" s="163">
        <f t="shared" si="28"/>
        <v>0.8</v>
      </c>
      <c r="L177" s="148">
        <v>9</v>
      </c>
      <c r="M177" s="149">
        <v>0.2</v>
      </c>
      <c r="N177" s="149">
        <v>0.1</v>
      </c>
      <c r="O177" s="148">
        <f>M177*N177</f>
        <v>2.0000000000000004E-2</v>
      </c>
      <c r="P177" s="163">
        <f t="shared" si="29"/>
        <v>0.60000000000000009</v>
      </c>
    </row>
    <row r="178" spans="1:16" x14ac:dyDescent="0.25">
      <c r="B178" s="150"/>
      <c r="C178" s="151"/>
      <c r="D178" s="151"/>
      <c r="E178" s="164">
        <f>SUM(E175:E177)</f>
        <v>0.35</v>
      </c>
      <c r="F178" s="165">
        <f>SUM(F175:F177)</f>
        <v>7.6</v>
      </c>
      <c r="G178" s="150"/>
      <c r="H178" s="151"/>
      <c r="I178" s="151"/>
      <c r="J178" s="164">
        <f>SUM(J175:J177)</f>
        <v>0.09</v>
      </c>
      <c r="K178" s="165">
        <f>SUM(K175:K177)</f>
        <v>2.4000000000000004</v>
      </c>
      <c r="L178" s="150"/>
      <c r="M178" s="151"/>
      <c r="N178" s="151"/>
      <c r="O178" s="164">
        <f>SUM(O175:O177)</f>
        <v>0.24000000000000005</v>
      </c>
      <c r="P178" s="165">
        <f>SUM(P175:P177)</f>
        <v>5.4</v>
      </c>
    </row>
    <row r="180" spans="1:16" x14ac:dyDescent="0.25">
      <c r="B180" t="s">
        <v>180</v>
      </c>
      <c r="C180" s="146"/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6"/>
    </row>
    <row r="181" spans="1:16" x14ac:dyDescent="0.25">
      <c r="B181" s="371" t="s">
        <v>148</v>
      </c>
      <c r="C181" s="371"/>
      <c r="D181" s="371"/>
      <c r="E181" s="371"/>
      <c r="F181" s="162" t="s">
        <v>184</v>
      </c>
      <c r="G181" s="371" t="s">
        <v>148</v>
      </c>
      <c r="H181" s="371"/>
      <c r="I181" s="371"/>
      <c r="J181" s="371"/>
      <c r="K181" s="162" t="s">
        <v>184</v>
      </c>
      <c r="L181" s="371" t="s">
        <v>148</v>
      </c>
      <c r="M181" s="371"/>
      <c r="N181" s="371"/>
      <c r="O181" s="371"/>
      <c r="P181" s="162" t="s">
        <v>184</v>
      </c>
    </row>
    <row r="182" spans="1:16" x14ac:dyDescent="0.25">
      <c r="B182" s="148" t="s">
        <v>150</v>
      </c>
      <c r="C182" s="148" t="s">
        <v>151</v>
      </c>
      <c r="D182" s="148" t="s">
        <v>152</v>
      </c>
      <c r="E182" s="148" t="s">
        <v>153</v>
      </c>
      <c r="F182" s="146"/>
      <c r="G182" s="148" t="s">
        <v>150</v>
      </c>
      <c r="H182" s="148" t="s">
        <v>151</v>
      </c>
      <c r="I182" s="148" t="s">
        <v>152</v>
      </c>
      <c r="J182" s="148" t="s">
        <v>153</v>
      </c>
      <c r="K182" s="146"/>
      <c r="L182" s="148" t="s">
        <v>150</v>
      </c>
      <c r="M182" s="148" t="s">
        <v>151</v>
      </c>
      <c r="N182" s="148" t="s">
        <v>152</v>
      </c>
      <c r="O182" s="148" t="s">
        <v>153</v>
      </c>
    </row>
    <row r="183" spans="1:16" x14ac:dyDescent="0.25">
      <c r="B183" s="148">
        <v>1</v>
      </c>
      <c r="C183" s="149">
        <v>0.2</v>
      </c>
      <c r="D183" s="149">
        <v>0.1</v>
      </c>
      <c r="E183" s="148">
        <f t="shared" ref="E183:E189" si="30">C183*D183</f>
        <v>2.0000000000000004E-2</v>
      </c>
      <c r="F183" s="163">
        <f>(C183+D183)*2</f>
        <v>0.60000000000000009</v>
      </c>
      <c r="G183" s="148">
        <v>8</v>
      </c>
      <c r="H183" s="149">
        <v>0.4</v>
      </c>
      <c r="I183" s="149">
        <v>0.1</v>
      </c>
      <c r="J183" s="148">
        <f t="shared" ref="J183:J189" si="31">H183*I183</f>
        <v>4.0000000000000008E-2</v>
      </c>
      <c r="K183" s="163">
        <f>(H183+I183)*2</f>
        <v>1</v>
      </c>
      <c r="L183" s="148">
        <v>15</v>
      </c>
      <c r="M183" s="149">
        <v>0.4</v>
      </c>
      <c r="N183" s="149">
        <v>0.1</v>
      </c>
      <c r="O183" s="148">
        <f t="shared" ref="O183:O189" si="32">M183*N183</f>
        <v>4.0000000000000008E-2</v>
      </c>
      <c r="P183" s="163">
        <f>(M183+N183)*2</f>
        <v>1</v>
      </c>
    </row>
    <row r="184" spans="1:16" x14ac:dyDescent="0.25">
      <c r="B184" s="148">
        <v>2</v>
      </c>
      <c r="C184" s="149">
        <v>0.2</v>
      </c>
      <c r="D184" s="149">
        <v>0.1</v>
      </c>
      <c r="E184" s="148">
        <f t="shared" si="30"/>
        <v>2.0000000000000004E-2</v>
      </c>
      <c r="F184" s="163">
        <f t="shared" ref="F184:F189" si="33">(C184+D184)*2</f>
        <v>0.60000000000000009</v>
      </c>
      <c r="G184" s="148">
        <v>9</v>
      </c>
      <c r="H184" s="149">
        <v>0.4</v>
      </c>
      <c r="I184" s="149">
        <v>0.1</v>
      </c>
      <c r="J184" s="148">
        <f t="shared" si="31"/>
        <v>4.0000000000000008E-2</v>
      </c>
      <c r="K184" s="163">
        <f t="shared" ref="K184:K189" si="34">(H184+I184)*2</f>
        <v>1</v>
      </c>
      <c r="L184" s="148">
        <v>16</v>
      </c>
      <c r="M184" s="149">
        <v>0.4</v>
      </c>
      <c r="N184" s="149">
        <v>0.1</v>
      </c>
      <c r="O184" s="148">
        <f t="shared" si="32"/>
        <v>4.0000000000000008E-2</v>
      </c>
      <c r="P184" s="163">
        <f t="shared" ref="P184:P189" si="35">(M184+N184)*2</f>
        <v>1</v>
      </c>
    </row>
    <row r="185" spans="1:16" x14ac:dyDescent="0.25">
      <c r="B185" s="148">
        <v>3</v>
      </c>
      <c r="C185" s="149">
        <v>0.2</v>
      </c>
      <c r="D185" s="149">
        <v>0.1</v>
      </c>
      <c r="E185" s="148">
        <f t="shared" si="30"/>
        <v>2.0000000000000004E-2</v>
      </c>
      <c r="F185" s="163">
        <f t="shared" si="33"/>
        <v>0.60000000000000009</v>
      </c>
      <c r="G185" s="148">
        <v>10</v>
      </c>
      <c r="H185" s="149">
        <v>1.5</v>
      </c>
      <c r="I185" s="149">
        <v>0.1</v>
      </c>
      <c r="J185" s="148">
        <f t="shared" si="31"/>
        <v>0.15000000000000002</v>
      </c>
      <c r="K185" s="163">
        <f t="shared" si="34"/>
        <v>3.2</v>
      </c>
      <c r="L185" s="148">
        <v>17</v>
      </c>
      <c r="M185" s="149">
        <v>0.4</v>
      </c>
      <c r="N185" s="149">
        <v>0.1</v>
      </c>
      <c r="O185" s="148">
        <f t="shared" si="32"/>
        <v>4.0000000000000008E-2</v>
      </c>
      <c r="P185" s="163">
        <f t="shared" si="35"/>
        <v>1</v>
      </c>
    </row>
    <row r="186" spans="1:16" x14ac:dyDescent="0.25">
      <c r="B186" s="148">
        <v>4</v>
      </c>
      <c r="C186" s="149">
        <v>0.2</v>
      </c>
      <c r="D186" s="149">
        <v>0.1</v>
      </c>
      <c r="E186" s="148">
        <f t="shared" si="30"/>
        <v>2.0000000000000004E-2</v>
      </c>
      <c r="F186" s="163">
        <f t="shared" si="33"/>
        <v>0.60000000000000009</v>
      </c>
      <c r="G186" s="148">
        <v>11</v>
      </c>
      <c r="H186" s="149">
        <v>1.5</v>
      </c>
      <c r="I186" s="149">
        <v>0.1</v>
      </c>
      <c r="J186" s="148">
        <f t="shared" si="31"/>
        <v>0.15000000000000002</v>
      </c>
      <c r="K186" s="163">
        <f t="shared" si="34"/>
        <v>3.2</v>
      </c>
      <c r="L186" s="148">
        <v>18</v>
      </c>
      <c r="M186" s="149">
        <v>0.2</v>
      </c>
      <c r="N186" s="149">
        <v>0.1</v>
      </c>
      <c r="O186" s="148">
        <f t="shared" si="32"/>
        <v>2.0000000000000004E-2</v>
      </c>
      <c r="P186" s="163">
        <f t="shared" si="35"/>
        <v>0.60000000000000009</v>
      </c>
    </row>
    <row r="187" spans="1:16" x14ac:dyDescent="0.25">
      <c r="B187" s="148">
        <v>5</v>
      </c>
      <c r="C187" s="149">
        <v>0.2</v>
      </c>
      <c r="D187" s="149">
        <v>0.1</v>
      </c>
      <c r="E187" s="148">
        <f t="shared" si="30"/>
        <v>2.0000000000000004E-2</v>
      </c>
      <c r="F187" s="163">
        <f t="shared" si="33"/>
        <v>0.60000000000000009</v>
      </c>
      <c r="G187" s="148">
        <v>12</v>
      </c>
      <c r="H187" s="149">
        <v>0.4</v>
      </c>
      <c r="I187" s="149">
        <v>0.1</v>
      </c>
      <c r="J187" s="148">
        <f t="shared" si="31"/>
        <v>4.0000000000000008E-2</v>
      </c>
      <c r="K187" s="163">
        <f t="shared" si="34"/>
        <v>1</v>
      </c>
      <c r="L187" s="148">
        <v>19</v>
      </c>
      <c r="M187" s="149">
        <v>0.2</v>
      </c>
      <c r="N187" s="149">
        <v>0.1</v>
      </c>
      <c r="O187" s="148">
        <f t="shared" si="32"/>
        <v>2.0000000000000004E-2</v>
      </c>
      <c r="P187" s="163">
        <f t="shared" si="35"/>
        <v>0.60000000000000009</v>
      </c>
    </row>
    <row r="188" spans="1:16" x14ac:dyDescent="0.25">
      <c r="B188" s="148">
        <v>6</v>
      </c>
      <c r="C188" s="149">
        <v>0.4</v>
      </c>
      <c r="D188" s="149">
        <v>0.1</v>
      </c>
      <c r="E188" s="148">
        <f t="shared" si="30"/>
        <v>4.0000000000000008E-2</v>
      </c>
      <c r="F188" s="163">
        <f t="shared" si="33"/>
        <v>1</v>
      </c>
      <c r="G188" s="148">
        <v>13</v>
      </c>
      <c r="H188" s="149">
        <v>0.4</v>
      </c>
      <c r="I188" s="149">
        <v>0.1</v>
      </c>
      <c r="J188" s="148">
        <f t="shared" si="31"/>
        <v>4.0000000000000008E-2</v>
      </c>
      <c r="K188" s="163">
        <f t="shared" si="34"/>
        <v>1</v>
      </c>
      <c r="L188" s="148">
        <v>20</v>
      </c>
      <c r="M188" s="149">
        <v>0.2</v>
      </c>
      <c r="N188" s="149">
        <v>0.1</v>
      </c>
      <c r="O188" s="148">
        <f t="shared" si="32"/>
        <v>2.0000000000000004E-2</v>
      </c>
      <c r="P188" s="163">
        <f t="shared" si="35"/>
        <v>0.60000000000000009</v>
      </c>
    </row>
    <row r="189" spans="1:16" x14ac:dyDescent="0.25">
      <c r="B189" s="148">
        <v>7</v>
      </c>
      <c r="C189" s="149">
        <v>0.4</v>
      </c>
      <c r="D189" s="149">
        <v>0.1</v>
      </c>
      <c r="E189" s="148">
        <f t="shared" si="30"/>
        <v>4.0000000000000008E-2</v>
      </c>
      <c r="F189" s="163">
        <f t="shared" si="33"/>
        <v>1</v>
      </c>
      <c r="G189" s="148">
        <v>14</v>
      </c>
      <c r="H189" s="149">
        <v>0.4</v>
      </c>
      <c r="I189" s="149">
        <v>0.1</v>
      </c>
      <c r="J189" s="148">
        <f t="shared" si="31"/>
        <v>4.0000000000000008E-2</v>
      </c>
      <c r="K189" s="163">
        <f t="shared" si="34"/>
        <v>1</v>
      </c>
      <c r="L189" s="148">
        <v>21</v>
      </c>
      <c r="M189" s="149">
        <v>0.2</v>
      </c>
      <c r="N189" s="149">
        <v>0.1</v>
      </c>
      <c r="O189" s="148">
        <f t="shared" si="32"/>
        <v>2.0000000000000004E-2</v>
      </c>
      <c r="P189" s="163">
        <f t="shared" si="35"/>
        <v>0.60000000000000009</v>
      </c>
    </row>
    <row r="190" spans="1:16" x14ac:dyDescent="0.25">
      <c r="B190" s="150"/>
      <c r="C190" s="151"/>
      <c r="D190" s="151"/>
      <c r="E190" s="164">
        <f>SUM(E183:E189)</f>
        <v>0.18000000000000002</v>
      </c>
      <c r="F190" s="165">
        <f>SUM(F183:F189)</f>
        <v>5</v>
      </c>
      <c r="G190" s="150"/>
      <c r="H190" s="151"/>
      <c r="I190" s="151"/>
      <c r="J190" s="164">
        <f>SUM(J183:J189)</f>
        <v>0.50000000000000011</v>
      </c>
      <c r="K190" s="165">
        <f>SUM(K183:K189)</f>
        <v>11.4</v>
      </c>
      <c r="L190" s="150"/>
      <c r="M190" s="151"/>
      <c r="N190" s="151"/>
      <c r="O190" s="164">
        <f>SUM(O183:O189)</f>
        <v>0.20000000000000007</v>
      </c>
      <c r="P190" s="165">
        <f>SUM(P183:P189)</f>
        <v>5.4</v>
      </c>
    </row>
    <row r="192" spans="1:16" x14ac:dyDescent="0.25">
      <c r="A192" s="160">
        <v>2</v>
      </c>
      <c r="B192" s="160" t="s">
        <v>181</v>
      </c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</row>
    <row r="194" spans="2:16" x14ac:dyDescent="0.25">
      <c r="B194" t="s">
        <v>182</v>
      </c>
      <c r="C194">
        <f>E201+E207+E213+E219</f>
        <v>20.7225</v>
      </c>
      <c r="D194" t="s">
        <v>55</v>
      </c>
    </row>
    <row r="195" spans="2:16" x14ac:dyDescent="0.25">
      <c r="B195" s="162" t="s">
        <v>183</v>
      </c>
      <c r="C195" s="162">
        <f>F201+F207+F213+F219</f>
        <v>32.4</v>
      </c>
      <c r="D195" s="162" t="s">
        <v>37</v>
      </c>
    </row>
    <row r="197" spans="2:16" x14ac:dyDescent="0.25">
      <c r="B197" t="s">
        <v>185</v>
      </c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46"/>
      <c r="O197" s="146"/>
    </row>
    <row r="198" spans="2:16" x14ac:dyDescent="0.25">
      <c r="B198" s="371" t="s">
        <v>149</v>
      </c>
      <c r="C198" s="371"/>
      <c r="D198" s="371"/>
      <c r="E198" s="371"/>
      <c r="F198" s="162" t="s">
        <v>184</v>
      </c>
      <c r="G198" s="371" t="s">
        <v>154</v>
      </c>
      <c r="H198" s="371"/>
      <c r="I198" s="371"/>
      <c r="J198" s="371"/>
      <c r="K198" s="162" t="s">
        <v>184</v>
      </c>
      <c r="L198" s="371" t="s">
        <v>154</v>
      </c>
      <c r="M198" s="371"/>
      <c r="N198" s="371"/>
      <c r="O198" s="371"/>
      <c r="P198" s="162" t="s">
        <v>184</v>
      </c>
    </row>
    <row r="199" spans="2:16" x14ac:dyDescent="0.25">
      <c r="B199" s="148" t="s">
        <v>150</v>
      </c>
      <c r="C199" s="148" t="s">
        <v>151</v>
      </c>
      <c r="D199" s="148" t="s">
        <v>152</v>
      </c>
      <c r="E199" s="148" t="s">
        <v>153</v>
      </c>
      <c r="F199" s="146"/>
      <c r="G199" s="148" t="s">
        <v>150</v>
      </c>
      <c r="H199" s="148" t="s">
        <v>151</v>
      </c>
      <c r="I199" s="148" t="s">
        <v>152</v>
      </c>
      <c r="J199" s="148" t="s">
        <v>153</v>
      </c>
      <c r="K199" s="146"/>
      <c r="L199" s="148" t="s">
        <v>150</v>
      </c>
      <c r="M199" s="148" t="s">
        <v>151</v>
      </c>
      <c r="N199" s="148" t="s">
        <v>152</v>
      </c>
      <c r="O199" s="148" t="s">
        <v>153</v>
      </c>
    </row>
    <row r="200" spans="2:16" x14ac:dyDescent="0.25">
      <c r="B200" s="148">
        <v>1</v>
      </c>
      <c r="C200" s="149">
        <v>1.5</v>
      </c>
      <c r="D200" s="149">
        <v>0.2</v>
      </c>
      <c r="E200" s="148">
        <f>C200*D200</f>
        <v>0.30000000000000004</v>
      </c>
      <c r="F200" s="163">
        <f>(C200+D200)*2</f>
        <v>3.4</v>
      </c>
      <c r="G200" s="148" t="s">
        <v>154</v>
      </c>
      <c r="H200" s="149" t="s">
        <v>154</v>
      </c>
      <c r="I200" s="149" t="s">
        <v>154</v>
      </c>
      <c r="J200" s="148" t="s">
        <v>154</v>
      </c>
      <c r="K200" s="146"/>
      <c r="L200" s="148" t="s">
        <v>154</v>
      </c>
      <c r="M200" s="149" t="s">
        <v>154</v>
      </c>
      <c r="N200" s="149" t="s">
        <v>154</v>
      </c>
      <c r="O200" s="148" t="s">
        <v>154</v>
      </c>
    </row>
    <row r="201" spans="2:16" x14ac:dyDescent="0.25">
      <c r="B201" s="150"/>
      <c r="C201" s="151"/>
      <c r="D201" s="151"/>
      <c r="E201" s="164">
        <f>SUM(E200)</f>
        <v>0.30000000000000004</v>
      </c>
      <c r="F201" s="165">
        <f>SUM(F200)</f>
        <v>3.4</v>
      </c>
      <c r="G201" s="150"/>
      <c r="H201" s="151"/>
      <c r="I201" s="151"/>
      <c r="J201" s="150"/>
      <c r="K201" s="146"/>
      <c r="L201" s="150"/>
      <c r="M201" s="151"/>
      <c r="N201" s="151"/>
      <c r="O201" s="150"/>
    </row>
    <row r="203" spans="2:16" x14ac:dyDescent="0.25">
      <c r="B203" t="s">
        <v>172</v>
      </c>
      <c r="C203" s="146"/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  <c r="N203" s="146"/>
      <c r="O203" s="146"/>
    </row>
    <row r="204" spans="2:16" x14ac:dyDescent="0.25">
      <c r="B204" s="371" t="s">
        <v>155</v>
      </c>
      <c r="C204" s="371"/>
      <c r="D204" s="371"/>
      <c r="E204" s="371"/>
      <c r="F204" s="162" t="s">
        <v>184</v>
      </c>
      <c r="G204" s="371" t="s">
        <v>148</v>
      </c>
      <c r="H204" s="371"/>
      <c r="I204" s="371"/>
      <c r="J204" s="371"/>
      <c r="K204" s="162" t="s">
        <v>184</v>
      </c>
      <c r="L204" s="371" t="s">
        <v>156</v>
      </c>
      <c r="M204" s="371"/>
      <c r="N204" s="371"/>
      <c r="O204" s="371"/>
      <c r="P204" s="162" t="s">
        <v>184</v>
      </c>
    </row>
    <row r="205" spans="2:16" x14ac:dyDescent="0.25">
      <c r="B205" s="148" t="s">
        <v>150</v>
      </c>
      <c r="C205" s="148" t="s">
        <v>151</v>
      </c>
      <c r="D205" s="148" t="s">
        <v>152</v>
      </c>
      <c r="E205" s="148" t="s">
        <v>153</v>
      </c>
      <c r="F205" s="146"/>
      <c r="G205" s="148" t="s">
        <v>150</v>
      </c>
      <c r="H205" s="148" t="s">
        <v>151</v>
      </c>
      <c r="I205" s="148" t="s">
        <v>152</v>
      </c>
      <c r="J205" s="148" t="s">
        <v>153</v>
      </c>
      <c r="K205" s="146"/>
      <c r="L205" s="148" t="s">
        <v>150</v>
      </c>
      <c r="M205" s="148" t="s">
        <v>151</v>
      </c>
      <c r="N205" s="148" t="s">
        <v>152</v>
      </c>
      <c r="O205" s="148" t="s">
        <v>153</v>
      </c>
    </row>
    <row r="206" spans="2:16" x14ac:dyDescent="0.25">
      <c r="B206" s="148">
        <v>1</v>
      </c>
      <c r="C206" s="149">
        <v>0.15</v>
      </c>
      <c r="D206" s="149">
        <v>0.15</v>
      </c>
      <c r="E206" s="148">
        <f>C206*D206</f>
        <v>2.2499999999999999E-2</v>
      </c>
      <c r="F206" s="163">
        <f>(C206+D206)*2</f>
        <v>0.6</v>
      </c>
      <c r="G206" s="148" t="s">
        <v>154</v>
      </c>
      <c r="H206" s="149" t="s">
        <v>154</v>
      </c>
      <c r="I206" s="149" t="s">
        <v>154</v>
      </c>
      <c r="J206" s="148" t="s">
        <v>154</v>
      </c>
      <c r="K206" s="146"/>
      <c r="L206" s="148" t="s">
        <v>154</v>
      </c>
      <c r="M206" s="149" t="s">
        <v>154</v>
      </c>
      <c r="N206" s="149" t="s">
        <v>154</v>
      </c>
      <c r="O206" s="148" t="s">
        <v>154</v>
      </c>
    </row>
    <row r="207" spans="2:16" x14ac:dyDescent="0.25">
      <c r="B207" s="150"/>
      <c r="C207" s="151"/>
      <c r="D207" s="151"/>
      <c r="E207" s="164">
        <f>SUM(E206)</f>
        <v>2.2499999999999999E-2</v>
      </c>
      <c r="F207" s="165">
        <f>SUM(F206)</f>
        <v>0.6</v>
      </c>
      <c r="G207" s="150"/>
      <c r="H207" s="151"/>
      <c r="I207" s="151"/>
      <c r="J207" s="150"/>
      <c r="K207" s="146"/>
      <c r="L207" s="150"/>
      <c r="M207" s="151"/>
      <c r="N207" s="151"/>
      <c r="O207" s="150"/>
    </row>
    <row r="209" spans="2:16" x14ac:dyDescent="0.25">
      <c r="B209" t="s">
        <v>178</v>
      </c>
      <c r="C209" s="146"/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  <c r="N209" s="146"/>
      <c r="O209" s="146"/>
    </row>
    <row r="210" spans="2:16" x14ac:dyDescent="0.25">
      <c r="B210" s="371" t="s">
        <v>157</v>
      </c>
      <c r="C210" s="371"/>
      <c r="D210" s="371"/>
      <c r="E210" s="371"/>
      <c r="F210" s="162" t="s">
        <v>184</v>
      </c>
      <c r="G210" s="371" t="s">
        <v>148</v>
      </c>
      <c r="H210" s="371"/>
      <c r="I210" s="371"/>
      <c r="J210" s="371"/>
      <c r="K210" s="162" t="s">
        <v>184</v>
      </c>
      <c r="L210" s="371" t="s">
        <v>148</v>
      </c>
      <c r="M210" s="371"/>
      <c r="N210" s="371"/>
      <c r="O210" s="371"/>
      <c r="P210" s="162" t="s">
        <v>184</v>
      </c>
    </row>
    <row r="211" spans="2:16" x14ac:dyDescent="0.25">
      <c r="B211" s="148" t="s">
        <v>150</v>
      </c>
      <c r="C211" s="148" t="s">
        <v>151</v>
      </c>
      <c r="D211" s="148" t="s">
        <v>152</v>
      </c>
      <c r="E211" s="148" t="s">
        <v>153</v>
      </c>
      <c r="F211" s="146"/>
      <c r="G211" s="148" t="s">
        <v>150</v>
      </c>
      <c r="H211" s="148" t="s">
        <v>151</v>
      </c>
      <c r="I211" s="148" t="s">
        <v>152</v>
      </c>
      <c r="J211" s="148" t="s">
        <v>153</v>
      </c>
      <c r="K211" s="146"/>
      <c r="L211" s="148" t="s">
        <v>150</v>
      </c>
      <c r="M211" s="148" t="s">
        <v>151</v>
      </c>
      <c r="N211" s="148" t="s">
        <v>152</v>
      </c>
      <c r="O211" s="148" t="s">
        <v>153</v>
      </c>
    </row>
    <row r="212" spans="2:16" x14ac:dyDescent="0.25">
      <c r="B212" s="148">
        <v>1</v>
      </c>
      <c r="C212" s="149">
        <v>10</v>
      </c>
      <c r="D212" s="149">
        <v>2</v>
      </c>
      <c r="E212" s="148">
        <f>C212*D212</f>
        <v>20</v>
      </c>
      <c r="F212" s="163">
        <f>(C212+D212)*2</f>
        <v>24</v>
      </c>
      <c r="G212" s="148" t="s">
        <v>154</v>
      </c>
      <c r="H212" s="149" t="s">
        <v>154</v>
      </c>
      <c r="I212" s="149" t="s">
        <v>154</v>
      </c>
      <c r="J212" s="148" t="s">
        <v>154</v>
      </c>
      <c r="K212" s="146"/>
      <c r="L212" s="148" t="s">
        <v>154</v>
      </c>
      <c r="M212" s="149" t="s">
        <v>154</v>
      </c>
      <c r="N212" s="149" t="s">
        <v>154</v>
      </c>
      <c r="O212" s="148" t="s">
        <v>154</v>
      </c>
    </row>
    <row r="213" spans="2:16" x14ac:dyDescent="0.25">
      <c r="B213" s="150"/>
      <c r="C213" s="151"/>
      <c r="D213" s="151"/>
      <c r="E213" s="164">
        <f>SUM(E212)</f>
        <v>20</v>
      </c>
      <c r="F213" s="165">
        <f>SUM(F212)</f>
        <v>24</v>
      </c>
      <c r="G213" s="150"/>
      <c r="H213" s="151"/>
      <c r="I213" s="151"/>
      <c r="J213" s="150"/>
      <c r="K213" s="146"/>
      <c r="L213" s="150"/>
      <c r="M213" s="151"/>
      <c r="N213" s="151"/>
      <c r="O213" s="150"/>
    </row>
    <row r="215" spans="2:16" x14ac:dyDescent="0.25">
      <c r="B215" t="s">
        <v>186</v>
      </c>
      <c r="C215" s="146"/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146"/>
      <c r="O215" s="146"/>
    </row>
    <row r="216" spans="2:16" x14ac:dyDescent="0.25">
      <c r="B216" s="371" t="s">
        <v>157</v>
      </c>
      <c r="C216" s="371"/>
      <c r="D216" s="371"/>
      <c r="E216" s="371"/>
      <c r="F216" s="162" t="s">
        <v>184</v>
      </c>
      <c r="G216" s="371" t="s">
        <v>154</v>
      </c>
      <c r="H216" s="371"/>
      <c r="I216" s="371"/>
      <c r="J216" s="371"/>
      <c r="K216" s="162" t="s">
        <v>184</v>
      </c>
      <c r="L216" s="371" t="s">
        <v>154</v>
      </c>
      <c r="M216" s="371"/>
      <c r="N216" s="371"/>
      <c r="O216" s="371"/>
      <c r="P216" s="162" t="s">
        <v>184</v>
      </c>
    </row>
    <row r="217" spans="2:16" x14ac:dyDescent="0.25">
      <c r="B217" s="148" t="s">
        <v>150</v>
      </c>
      <c r="C217" s="148" t="s">
        <v>151</v>
      </c>
      <c r="D217" s="148" t="s">
        <v>152</v>
      </c>
      <c r="E217" s="148" t="s">
        <v>153</v>
      </c>
      <c r="F217" s="146"/>
      <c r="G217" s="148" t="s">
        <v>150</v>
      </c>
      <c r="H217" s="148" t="s">
        <v>151</v>
      </c>
      <c r="I217" s="148" t="s">
        <v>152</v>
      </c>
      <c r="J217" s="148" t="s">
        <v>153</v>
      </c>
      <c r="K217" s="146"/>
      <c r="L217" s="148" t="s">
        <v>150</v>
      </c>
      <c r="M217" s="148" t="s">
        <v>151</v>
      </c>
      <c r="N217" s="148" t="s">
        <v>152</v>
      </c>
      <c r="O217" s="148" t="s">
        <v>153</v>
      </c>
    </row>
    <row r="218" spans="2:16" x14ac:dyDescent="0.25">
      <c r="B218" s="148">
        <v>1</v>
      </c>
      <c r="C218" s="149">
        <v>2</v>
      </c>
      <c r="D218" s="149">
        <v>0.2</v>
      </c>
      <c r="E218" s="148">
        <f>C218*D218</f>
        <v>0.4</v>
      </c>
      <c r="F218" s="163">
        <f>(C218+D218)*2</f>
        <v>4.4000000000000004</v>
      </c>
      <c r="G218" s="148" t="s">
        <v>154</v>
      </c>
      <c r="H218" s="149" t="s">
        <v>154</v>
      </c>
      <c r="I218" s="149" t="s">
        <v>154</v>
      </c>
      <c r="J218" s="148" t="s">
        <v>154</v>
      </c>
      <c r="K218" s="146"/>
      <c r="L218" s="148" t="s">
        <v>154</v>
      </c>
      <c r="M218" s="149" t="s">
        <v>154</v>
      </c>
      <c r="N218" s="149" t="s">
        <v>154</v>
      </c>
      <c r="O218" s="148" t="s">
        <v>154</v>
      </c>
    </row>
    <row r="219" spans="2:16" x14ac:dyDescent="0.25">
      <c r="E219" s="167">
        <f>SUM(E218)</f>
        <v>0.4</v>
      </c>
      <c r="F219" s="165">
        <f>SUM(F218)</f>
        <v>4.4000000000000004</v>
      </c>
    </row>
  </sheetData>
  <mergeCells count="79">
    <mergeCell ref="B216:E216"/>
    <mergeCell ref="G216:J216"/>
    <mergeCell ref="L216:O216"/>
    <mergeCell ref="G204:J204"/>
    <mergeCell ref="L204:O204"/>
    <mergeCell ref="B210:E210"/>
    <mergeCell ref="G210:J210"/>
    <mergeCell ref="L210:O210"/>
    <mergeCell ref="B198:E198"/>
    <mergeCell ref="G198:J198"/>
    <mergeCell ref="L198:O198"/>
    <mergeCell ref="B204:E204"/>
    <mergeCell ref="B181:E181"/>
    <mergeCell ref="G181:J181"/>
    <mergeCell ref="L181:O181"/>
    <mergeCell ref="B160:E160"/>
    <mergeCell ref="G160:J160"/>
    <mergeCell ref="L160:O160"/>
    <mergeCell ref="B173:E173"/>
    <mergeCell ref="G173:J173"/>
    <mergeCell ref="L173:O173"/>
    <mergeCell ref="B144:E144"/>
    <mergeCell ref="G144:J144"/>
    <mergeCell ref="L144:O144"/>
    <mergeCell ref="B153:E153"/>
    <mergeCell ref="G153:J153"/>
    <mergeCell ref="L153:O153"/>
    <mergeCell ref="B130:E130"/>
    <mergeCell ref="G130:J130"/>
    <mergeCell ref="L130:O130"/>
    <mergeCell ref="B138:E138"/>
    <mergeCell ref="G138:J138"/>
    <mergeCell ref="L138:O138"/>
    <mergeCell ref="B116:E116"/>
    <mergeCell ref="G116:J116"/>
    <mergeCell ref="L116:O116"/>
    <mergeCell ref="B122:E122"/>
    <mergeCell ref="G122:J122"/>
    <mergeCell ref="L122:O122"/>
    <mergeCell ref="B101:E101"/>
    <mergeCell ref="G101:J101"/>
    <mergeCell ref="L101:O101"/>
    <mergeCell ref="B110:E110"/>
    <mergeCell ref="G110:J110"/>
    <mergeCell ref="L110:O110"/>
    <mergeCell ref="B86:E86"/>
    <mergeCell ref="G86:J86"/>
    <mergeCell ref="L86:O86"/>
    <mergeCell ref="B95:E95"/>
    <mergeCell ref="G95:J95"/>
    <mergeCell ref="L95:O95"/>
    <mergeCell ref="B73:E73"/>
    <mergeCell ref="G73:J73"/>
    <mergeCell ref="L73:O73"/>
    <mergeCell ref="B79:E79"/>
    <mergeCell ref="G79:J79"/>
    <mergeCell ref="L79:O79"/>
    <mergeCell ref="B59:E59"/>
    <mergeCell ref="G59:J59"/>
    <mergeCell ref="L59:O59"/>
    <mergeCell ref="B66:E66"/>
    <mergeCell ref="G66:J66"/>
    <mergeCell ref="L66:O66"/>
    <mergeCell ref="B42:E42"/>
    <mergeCell ref="G42:J42"/>
    <mergeCell ref="L42:O42"/>
    <mergeCell ref="B48:E48"/>
    <mergeCell ref="G48:J48"/>
    <mergeCell ref="L48:O48"/>
    <mergeCell ref="B33:E33"/>
    <mergeCell ref="G33:J33"/>
    <mergeCell ref="L33:O33"/>
    <mergeCell ref="C3:K3"/>
    <mergeCell ref="B15:E15"/>
    <mergeCell ref="G15:J15"/>
    <mergeCell ref="L15:O15"/>
    <mergeCell ref="B26:E26"/>
    <mergeCell ref="G26:J26"/>
    <mergeCell ref="L26:O26"/>
  </mergeCells>
  <pageMargins left="0.51181102362204722" right="0.51181102362204722" top="0.78740157480314965" bottom="0.78740157480314965" header="0.31496062992125984" footer="0.31496062992125984"/>
  <pageSetup paperSize="9" scale="89" fitToHeight="2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4"/>
  <sheetViews>
    <sheetView workbookViewId="0"/>
  </sheetViews>
  <sheetFormatPr defaultRowHeight="15" x14ac:dyDescent="0.25"/>
  <cols>
    <col min="1" max="1" width="7.140625" style="189" bestFit="1" customWidth="1"/>
    <col min="2" max="2" width="18.7109375" style="189" bestFit="1" customWidth="1"/>
    <col min="3" max="4" width="14.7109375" style="189" customWidth="1"/>
    <col min="5" max="5" width="13.7109375" style="189" customWidth="1"/>
    <col min="6" max="6" width="21.28515625" style="189" customWidth="1"/>
    <col min="8" max="8" width="44.28515625" bestFit="1" customWidth="1"/>
  </cols>
  <sheetData>
    <row r="1" spans="1:10" ht="33.75" x14ac:dyDescent="0.25">
      <c r="A1" s="190" t="s">
        <v>199</v>
      </c>
      <c r="B1" s="191" t="s">
        <v>200</v>
      </c>
      <c r="C1" s="190" t="s">
        <v>201</v>
      </c>
      <c r="D1" s="192" t="s">
        <v>202</v>
      </c>
      <c r="E1" s="191" t="s">
        <v>203</v>
      </c>
      <c r="F1" s="191" t="s">
        <v>204</v>
      </c>
    </row>
    <row r="2" spans="1:10" x14ac:dyDescent="0.25">
      <c r="A2" s="195" t="s">
        <v>205</v>
      </c>
      <c r="B2" s="195" t="s">
        <v>206</v>
      </c>
      <c r="C2" s="195" t="s">
        <v>207</v>
      </c>
      <c r="D2" s="196">
        <v>2.8</v>
      </c>
      <c r="E2" s="197">
        <v>8</v>
      </c>
      <c r="F2" s="198" t="s">
        <v>208</v>
      </c>
    </row>
    <row r="3" spans="1:10" x14ac:dyDescent="0.25">
      <c r="A3" s="195" t="s">
        <v>209</v>
      </c>
      <c r="B3" s="195" t="s">
        <v>210</v>
      </c>
      <c r="C3" s="195" t="s">
        <v>207</v>
      </c>
      <c r="D3" s="196">
        <v>2</v>
      </c>
      <c r="E3" s="197">
        <v>2</v>
      </c>
      <c r="F3" s="198" t="s">
        <v>211</v>
      </c>
      <c r="H3" s="162" t="s">
        <v>429</v>
      </c>
      <c r="I3" s="203">
        <f>SUM(D2:D24)</f>
        <v>31.699999999999996</v>
      </c>
      <c r="J3" s="162" t="s">
        <v>37</v>
      </c>
    </row>
    <row r="4" spans="1:10" x14ac:dyDescent="0.25">
      <c r="A4" s="195" t="s">
        <v>212</v>
      </c>
      <c r="B4" s="195" t="s">
        <v>210</v>
      </c>
      <c r="C4" s="195" t="s">
        <v>207</v>
      </c>
      <c r="D4" s="196">
        <v>1.5</v>
      </c>
      <c r="E4" s="197">
        <v>2</v>
      </c>
      <c r="F4" s="198" t="s">
        <v>213</v>
      </c>
      <c r="H4" s="162"/>
      <c r="I4" s="162"/>
      <c r="J4" s="162"/>
    </row>
    <row r="5" spans="1:10" x14ac:dyDescent="0.25">
      <c r="A5" s="195" t="s">
        <v>214</v>
      </c>
      <c r="B5" s="195" t="s">
        <v>210</v>
      </c>
      <c r="C5" s="195" t="s">
        <v>207</v>
      </c>
      <c r="D5" s="196">
        <v>1.6</v>
      </c>
      <c r="E5" s="197">
        <v>2</v>
      </c>
      <c r="F5" s="198" t="s">
        <v>215</v>
      </c>
      <c r="H5" s="162" t="s">
        <v>270</v>
      </c>
      <c r="I5" s="203">
        <f>SUM(D25:D31)</f>
        <v>14.159999999999998</v>
      </c>
      <c r="J5" s="162" t="s">
        <v>37</v>
      </c>
    </row>
    <row r="6" spans="1:10" x14ac:dyDescent="0.25">
      <c r="A6" s="195" t="s">
        <v>216</v>
      </c>
      <c r="B6" s="195" t="s">
        <v>210</v>
      </c>
      <c r="C6" s="195" t="s">
        <v>217</v>
      </c>
      <c r="D6" s="196">
        <v>0.3</v>
      </c>
      <c r="E6" s="197">
        <v>1</v>
      </c>
      <c r="F6" s="198" t="s">
        <v>213</v>
      </c>
    </row>
    <row r="7" spans="1:10" x14ac:dyDescent="0.25">
      <c r="A7" s="195" t="s">
        <v>218</v>
      </c>
      <c r="B7" s="195" t="s">
        <v>210</v>
      </c>
      <c r="C7" s="195" t="s">
        <v>217</v>
      </c>
      <c r="D7" s="196">
        <v>0.3</v>
      </c>
      <c r="E7" s="197">
        <v>1</v>
      </c>
      <c r="F7" s="198" t="s">
        <v>215</v>
      </c>
    </row>
    <row r="8" spans="1:10" x14ac:dyDescent="0.25">
      <c r="A8" s="195" t="s">
        <v>219</v>
      </c>
      <c r="B8" s="195" t="s">
        <v>220</v>
      </c>
      <c r="C8" s="195" t="s">
        <v>221</v>
      </c>
      <c r="D8" s="196">
        <v>0.8</v>
      </c>
      <c r="E8" s="197">
        <v>3</v>
      </c>
      <c r="F8" s="198" t="s">
        <v>222</v>
      </c>
    </row>
    <row r="9" spans="1:10" x14ac:dyDescent="0.25">
      <c r="A9" s="195" t="s">
        <v>223</v>
      </c>
      <c r="B9" s="195" t="s">
        <v>220</v>
      </c>
      <c r="C9" s="195" t="s">
        <v>221</v>
      </c>
      <c r="D9" s="196">
        <v>0.7</v>
      </c>
      <c r="E9" s="197">
        <v>3</v>
      </c>
      <c r="F9" s="198" t="s">
        <v>224</v>
      </c>
    </row>
    <row r="10" spans="1:10" x14ac:dyDescent="0.25">
      <c r="A10" s="195" t="s">
        <v>225</v>
      </c>
      <c r="B10" s="195" t="s">
        <v>226</v>
      </c>
      <c r="C10" s="195" t="s">
        <v>221</v>
      </c>
      <c r="D10" s="196">
        <v>1</v>
      </c>
      <c r="E10" s="197">
        <v>6</v>
      </c>
      <c r="F10" s="198" t="s">
        <v>227</v>
      </c>
    </row>
    <row r="11" spans="1:10" x14ac:dyDescent="0.25">
      <c r="A11" s="195" t="s">
        <v>228</v>
      </c>
      <c r="B11" s="195" t="s">
        <v>226</v>
      </c>
      <c r="C11" s="195" t="s">
        <v>221</v>
      </c>
      <c r="D11" s="196">
        <v>0.5</v>
      </c>
      <c r="E11" s="197">
        <v>3</v>
      </c>
      <c r="F11" s="198" t="s">
        <v>229</v>
      </c>
    </row>
    <row r="12" spans="1:10" x14ac:dyDescent="0.25">
      <c r="A12" s="195" t="s">
        <v>230</v>
      </c>
      <c r="B12" s="195" t="s">
        <v>226</v>
      </c>
      <c r="C12" s="195" t="s">
        <v>231</v>
      </c>
      <c r="D12" s="196">
        <v>1.1000000000000001</v>
      </c>
      <c r="E12" s="197">
        <v>3</v>
      </c>
      <c r="F12" s="198" t="s">
        <v>232</v>
      </c>
    </row>
    <row r="13" spans="1:10" x14ac:dyDescent="0.25">
      <c r="A13" s="195" t="s">
        <v>233</v>
      </c>
      <c r="B13" s="195" t="s">
        <v>234</v>
      </c>
      <c r="C13" s="195" t="s">
        <v>207</v>
      </c>
      <c r="D13" s="196">
        <v>2.2000000000000002</v>
      </c>
      <c r="E13" s="197">
        <v>2</v>
      </c>
      <c r="F13" s="198" t="s">
        <v>224</v>
      </c>
    </row>
    <row r="14" spans="1:10" x14ac:dyDescent="0.25">
      <c r="A14" s="195" t="s">
        <v>235</v>
      </c>
      <c r="B14" s="195" t="s">
        <v>234</v>
      </c>
      <c r="C14" s="195" t="s">
        <v>207</v>
      </c>
      <c r="D14" s="196">
        <v>2.2000000000000002</v>
      </c>
      <c r="E14" s="197">
        <v>4</v>
      </c>
      <c r="F14" s="198" t="s">
        <v>236</v>
      </c>
    </row>
    <row r="15" spans="1:10" x14ac:dyDescent="0.25">
      <c r="A15" s="195" t="s">
        <v>237</v>
      </c>
      <c r="B15" s="195" t="s">
        <v>238</v>
      </c>
      <c r="C15" s="195" t="s">
        <v>221</v>
      </c>
      <c r="D15" s="196">
        <v>0.2</v>
      </c>
      <c r="E15" s="197">
        <v>1</v>
      </c>
      <c r="F15" s="198" t="s">
        <v>239</v>
      </c>
    </row>
    <row r="16" spans="1:10" x14ac:dyDescent="0.25">
      <c r="A16" s="195" t="s">
        <v>240</v>
      </c>
      <c r="B16" s="195" t="s">
        <v>238</v>
      </c>
      <c r="C16" s="195" t="s">
        <v>221</v>
      </c>
      <c r="D16" s="196">
        <v>0.4</v>
      </c>
      <c r="E16" s="197">
        <v>1</v>
      </c>
      <c r="F16" s="198" t="s">
        <v>241</v>
      </c>
    </row>
    <row r="17" spans="1:6" x14ac:dyDescent="0.25">
      <c r="A17" s="195" t="s">
        <v>242</v>
      </c>
      <c r="B17" s="195" t="s">
        <v>238</v>
      </c>
      <c r="C17" s="195" t="s">
        <v>207</v>
      </c>
      <c r="D17" s="196">
        <v>2.8</v>
      </c>
      <c r="E17" s="197">
        <v>6</v>
      </c>
      <c r="F17" s="198" t="s">
        <v>243</v>
      </c>
    </row>
    <row r="18" spans="1:6" x14ac:dyDescent="0.25">
      <c r="A18" s="195" t="s">
        <v>244</v>
      </c>
      <c r="B18" s="195" t="s">
        <v>245</v>
      </c>
      <c r="C18" s="195" t="s">
        <v>207</v>
      </c>
      <c r="D18" s="196">
        <v>1.2</v>
      </c>
      <c r="E18" s="197">
        <v>7</v>
      </c>
      <c r="F18" s="198" t="s">
        <v>232</v>
      </c>
    </row>
    <row r="19" spans="1:6" x14ac:dyDescent="0.25">
      <c r="A19" s="195" t="s">
        <v>246</v>
      </c>
      <c r="B19" s="195" t="s">
        <v>245</v>
      </c>
      <c r="C19" s="195" t="s">
        <v>207</v>
      </c>
      <c r="D19" s="196">
        <v>1</v>
      </c>
      <c r="E19" s="197">
        <v>7</v>
      </c>
      <c r="F19" s="198" t="s">
        <v>247</v>
      </c>
    </row>
    <row r="20" spans="1:6" x14ac:dyDescent="0.25">
      <c r="A20" s="195" t="s">
        <v>248</v>
      </c>
      <c r="B20" s="195" t="s">
        <v>249</v>
      </c>
      <c r="C20" s="195" t="s">
        <v>207</v>
      </c>
      <c r="D20" s="196">
        <v>2.2000000000000002</v>
      </c>
      <c r="E20" s="197">
        <v>4</v>
      </c>
      <c r="F20" s="198" t="s">
        <v>224</v>
      </c>
    </row>
    <row r="21" spans="1:6" x14ac:dyDescent="0.25">
      <c r="A21" s="195" t="s">
        <v>250</v>
      </c>
      <c r="B21" s="195" t="s">
        <v>249</v>
      </c>
      <c r="C21" s="195" t="s">
        <v>221</v>
      </c>
      <c r="D21" s="196">
        <v>1</v>
      </c>
      <c r="E21" s="197">
        <v>6</v>
      </c>
      <c r="F21" s="198" t="s">
        <v>241</v>
      </c>
    </row>
    <row r="22" spans="1:6" x14ac:dyDescent="0.25">
      <c r="A22" s="195" t="s">
        <v>251</v>
      </c>
      <c r="B22" s="195" t="s">
        <v>249</v>
      </c>
      <c r="C22" s="195" t="s">
        <v>207</v>
      </c>
      <c r="D22" s="196">
        <v>2.2000000000000002</v>
      </c>
      <c r="E22" s="197">
        <v>7</v>
      </c>
      <c r="F22" s="198" t="s">
        <v>232</v>
      </c>
    </row>
    <row r="23" spans="1:6" x14ac:dyDescent="0.25">
      <c r="A23" s="195" t="s">
        <v>252</v>
      </c>
      <c r="B23" s="195" t="s">
        <v>249</v>
      </c>
      <c r="C23" s="195" t="s">
        <v>231</v>
      </c>
      <c r="D23" s="196">
        <v>1</v>
      </c>
      <c r="E23" s="197">
        <v>2</v>
      </c>
      <c r="F23" s="198" t="s">
        <v>241</v>
      </c>
    </row>
    <row r="24" spans="1:6" x14ac:dyDescent="0.25">
      <c r="A24" s="195" t="s">
        <v>253</v>
      </c>
      <c r="B24" s="195" t="s">
        <v>254</v>
      </c>
      <c r="C24" s="195" t="s">
        <v>207</v>
      </c>
      <c r="D24" s="196">
        <v>2.7</v>
      </c>
      <c r="E24" s="197">
        <v>6</v>
      </c>
      <c r="F24" s="198" t="s">
        <v>243</v>
      </c>
    </row>
    <row r="25" spans="1:6" x14ac:dyDescent="0.25">
      <c r="A25" s="199" t="s">
        <v>255</v>
      </c>
      <c r="B25" s="199" t="s">
        <v>256</v>
      </c>
      <c r="C25" s="199" t="s">
        <v>257</v>
      </c>
      <c r="D25" s="200">
        <v>6.5</v>
      </c>
      <c r="E25" s="201">
        <v>40</v>
      </c>
      <c r="F25" s="202" t="s">
        <v>258</v>
      </c>
    </row>
    <row r="26" spans="1:6" x14ac:dyDescent="0.25">
      <c r="A26" s="199" t="s">
        <v>259</v>
      </c>
      <c r="B26" s="199" t="s">
        <v>256</v>
      </c>
      <c r="C26" s="199" t="s">
        <v>257</v>
      </c>
      <c r="D26" s="200">
        <v>0.56000000000000005</v>
      </c>
      <c r="E26" s="201">
        <v>8</v>
      </c>
      <c r="F26" s="202" t="s">
        <v>258</v>
      </c>
    </row>
    <row r="27" spans="1:6" x14ac:dyDescent="0.25">
      <c r="A27" s="199" t="s">
        <v>260</v>
      </c>
      <c r="B27" s="199" t="s">
        <v>261</v>
      </c>
      <c r="C27" s="199" t="s">
        <v>221</v>
      </c>
      <c r="D27" s="200">
        <v>0.8</v>
      </c>
      <c r="E27" s="199">
        <v>10</v>
      </c>
      <c r="F27" s="202" t="s">
        <v>262</v>
      </c>
    </row>
    <row r="28" spans="1:6" x14ac:dyDescent="0.25">
      <c r="A28" s="199" t="s">
        <v>263</v>
      </c>
      <c r="B28" s="199" t="s">
        <v>261</v>
      </c>
      <c r="C28" s="199" t="s">
        <v>221</v>
      </c>
      <c r="D28" s="200">
        <v>2.8</v>
      </c>
      <c r="E28" s="199">
        <v>50</v>
      </c>
      <c r="F28" s="202" t="s">
        <v>262</v>
      </c>
    </row>
    <row r="29" spans="1:6" x14ac:dyDescent="0.25">
      <c r="A29" s="199" t="s">
        <v>264</v>
      </c>
      <c r="B29" s="199" t="s">
        <v>265</v>
      </c>
      <c r="C29" s="199" t="s">
        <v>231</v>
      </c>
      <c r="D29" s="200">
        <v>1.7</v>
      </c>
      <c r="E29" s="199">
        <v>10</v>
      </c>
      <c r="F29" s="202" t="s">
        <v>262</v>
      </c>
    </row>
    <row r="30" spans="1:6" x14ac:dyDescent="0.25">
      <c r="A30" s="199" t="s">
        <v>266</v>
      </c>
      <c r="B30" s="199" t="s">
        <v>265</v>
      </c>
      <c r="C30" s="199" t="s">
        <v>231</v>
      </c>
      <c r="D30" s="200">
        <v>1.2</v>
      </c>
      <c r="E30" s="199">
        <v>40</v>
      </c>
      <c r="F30" s="202" t="s">
        <v>267</v>
      </c>
    </row>
    <row r="31" spans="1:6" x14ac:dyDescent="0.25">
      <c r="A31" s="199" t="s">
        <v>268</v>
      </c>
      <c r="B31" s="199" t="s">
        <v>265</v>
      </c>
      <c r="C31" s="199" t="s">
        <v>231</v>
      </c>
      <c r="D31" s="200">
        <v>0.6</v>
      </c>
      <c r="E31" s="199">
        <v>40</v>
      </c>
      <c r="F31" s="202" t="s">
        <v>267</v>
      </c>
    </row>
    <row r="33" spans="1:2" x14ac:dyDescent="0.25">
      <c r="A33" s="193"/>
      <c r="B33" s="189" t="s">
        <v>428</v>
      </c>
    </row>
    <row r="34" spans="1:2" x14ac:dyDescent="0.25">
      <c r="A34" s="194"/>
      <c r="B34" s="189" t="s">
        <v>269</v>
      </c>
    </row>
  </sheetData>
  <pageMargins left="0.51181102362204722" right="0.51181102362204722" top="0.78740157480314965" bottom="0.78740157480314965" header="0.31496062992125984" footer="0.31496062992125984"/>
  <pageSetup paperSize="9" fitToHeight="2" orientation="portrait" r:id="rId1"/>
  <ignoredErrors>
    <ignoredError sqref="I3 I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5"/>
  <sheetViews>
    <sheetView workbookViewId="0">
      <selection activeCell="C6" sqref="C6"/>
    </sheetView>
  </sheetViews>
  <sheetFormatPr defaultRowHeight="15" x14ac:dyDescent="0.25"/>
  <cols>
    <col min="1" max="1" width="14.28515625" customWidth="1"/>
    <col min="2" max="2" width="14" customWidth="1"/>
    <col min="3" max="3" width="76.5703125" customWidth="1"/>
    <col min="4" max="4" width="16.28515625" customWidth="1"/>
    <col min="5" max="5" width="17.42578125" customWidth="1"/>
    <col min="6" max="6" width="14.85546875" customWidth="1"/>
    <col min="7" max="7" width="16.5703125" customWidth="1"/>
    <col min="8" max="8" width="17.140625" customWidth="1"/>
    <col min="9" max="9" width="15.140625" customWidth="1"/>
    <col min="10" max="10" width="23.42578125" customWidth="1"/>
  </cols>
  <sheetData>
    <row r="1" spans="1:10" x14ac:dyDescent="0.25">
      <c r="H1" s="10" t="s">
        <v>115</v>
      </c>
      <c r="I1" s="8">
        <v>45170</v>
      </c>
    </row>
    <row r="2" spans="1:10" ht="30" x14ac:dyDescent="0.25">
      <c r="A2" s="375" t="s">
        <v>69</v>
      </c>
      <c r="B2" s="375" t="s">
        <v>9</v>
      </c>
      <c r="C2" s="375" t="s">
        <v>70</v>
      </c>
      <c r="D2" s="375" t="s">
        <v>71</v>
      </c>
      <c r="E2" s="373" t="s">
        <v>72</v>
      </c>
      <c r="F2" s="375" t="s">
        <v>73</v>
      </c>
      <c r="G2" s="373" t="s">
        <v>74</v>
      </c>
      <c r="H2" s="375" t="s">
        <v>75</v>
      </c>
      <c r="I2" s="5" t="s">
        <v>76</v>
      </c>
      <c r="J2" s="6" t="s">
        <v>77</v>
      </c>
    </row>
    <row r="3" spans="1:10" x14ac:dyDescent="0.25">
      <c r="A3" s="376"/>
      <c r="B3" s="376"/>
      <c r="C3" s="376"/>
      <c r="D3" s="376"/>
      <c r="E3" s="374"/>
      <c r="F3" s="376"/>
      <c r="G3" s="374"/>
      <c r="H3" s="376"/>
      <c r="I3" s="20" t="s">
        <v>120</v>
      </c>
      <c r="J3" s="7">
        <v>45170</v>
      </c>
    </row>
    <row r="4" spans="1:10" x14ac:dyDescent="0.25">
      <c r="A4" s="65" t="s">
        <v>27</v>
      </c>
      <c r="B4" s="65" t="s">
        <v>28</v>
      </c>
      <c r="C4" s="66" t="s">
        <v>47</v>
      </c>
      <c r="D4" s="67" t="s">
        <v>37</v>
      </c>
      <c r="E4" s="68">
        <f>VLOOKUP(B4,Ref_Custos!$B$5:$F$66,5,FALSE)</f>
        <v>6.41</v>
      </c>
      <c r="F4" s="69">
        <v>0.2273</v>
      </c>
      <c r="G4" s="68">
        <f>E4*(1+F4)</f>
        <v>7.8669930000000008</v>
      </c>
      <c r="H4" s="70">
        <v>45170</v>
      </c>
      <c r="I4" s="71">
        <v>0</v>
      </c>
      <c r="J4" s="68">
        <f>ROUND(G4*(1+I4),2)</f>
        <v>7.87</v>
      </c>
    </row>
    <row r="5" spans="1:10" x14ac:dyDescent="0.25">
      <c r="A5" s="12" t="s">
        <v>27</v>
      </c>
      <c r="B5" s="12" t="s">
        <v>30</v>
      </c>
      <c r="C5" s="13" t="s">
        <v>50</v>
      </c>
      <c r="D5" s="14" t="s">
        <v>55</v>
      </c>
      <c r="E5" s="15">
        <f>VLOOKUP(B5,Ref_Custos!$B$5:$F$66,5,FALSE)</f>
        <v>19.2</v>
      </c>
      <c r="F5" s="72">
        <v>0.2273</v>
      </c>
      <c r="G5" s="15">
        <f>E5*(1+F5)</f>
        <v>23.564160000000001</v>
      </c>
      <c r="H5" s="73">
        <v>45170</v>
      </c>
      <c r="I5" s="74">
        <v>0</v>
      </c>
      <c r="J5" s="15">
        <f>ROUND(G5*(1+I5),2)</f>
        <v>23.56</v>
      </c>
    </row>
    <row r="6" spans="1:10" x14ac:dyDescent="0.25">
      <c r="A6" s="12" t="s">
        <v>27</v>
      </c>
      <c r="B6" s="12" t="s">
        <v>31</v>
      </c>
      <c r="C6" s="13" t="s">
        <v>52</v>
      </c>
      <c r="D6" s="14" t="s">
        <v>55</v>
      </c>
      <c r="E6" s="15">
        <f>VLOOKUP(B6,Ref_Custos!$B$5:$F$66,5,FALSE)</f>
        <v>8.9</v>
      </c>
      <c r="F6" s="72">
        <v>0.2273</v>
      </c>
      <c r="G6" s="15">
        <f>E6*(1+F6)</f>
        <v>10.922970000000001</v>
      </c>
      <c r="H6" s="73">
        <v>45170</v>
      </c>
      <c r="I6" s="74">
        <v>0</v>
      </c>
      <c r="J6" s="15">
        <f t="shared" ref="J6:J45" si="0">ROUND(G6*(1+I6),2)</f>
        <v>10.92</v>
      </c>
    </row>
    <row r="7" spans="1:10" x14ac:dyDescent="0.25">
      <c r="A7" s="21" t="s">
        <v>79</v>
      </c>
      <c r="B7" s="22">
        <v>3806402</v>
      </c>
      <c r="C7" s="23" t="s">
        <v>78</v>
      </c>
      <c r="D7" s="24" t="s">
        <v>55</v>
      </c>
      <c r="E7" s="23">
        <f>VLOOKUP(B7,Ref_Custos!$B$5:$F$66,5,FALSE)</f>
        <v>2.56</v>
      </c>
      <c r="F7" s="75">
        <v>0.2273</v>
      </c>
      <c r="G7" s="23">
        <f>E7*(1+F7)</f>
        <v>3.1418880000000002</v>
      </c>
      <c r="H7" s="76">
        <v>45017</v>
      </c>
      <c r="I7" s="77">
        <v>0</v>
      </c>
      <c r="J7" s="23">
        <f t="shared" si="0"/>
        <v>3.14</v>
      </c>
    </row>
    <row r="8" spans="1:10" x14ac:dyDescent="0.25">
      <c r="A8" s="21" t="s">
        <v>79</v>
      </c>
      <c r="B8" s="22">
        <v>1600408</v>
      </c>
      <c r="C8" s="23" t="s">
        <v>43</v>
      </c>
      <c r="D8" s="24" t="s">
        <v>55</v>
      </c>
      <c r="E8" s="23">
        <f>VLOOKUP(B8,Ref_Custos!$B$5:$F$66,5,FALSE)</f>
        <v>21.87</v>
      </c>
      <c r="F8" s="75">
        <v>0.2273</v>
      </c>
      <c r="G8" s="23">
        <f t="shared" ref="G8:G44" si="1">E8*(1+F8)</f>
        <v>26.841051000000004</v>
      </c>
      <c r="H8" s="76">
        <v>45017</v>
      </c>
      <c r="I8" s="77">
        <v>0</v>
      </c>
      <c r="J8" s="23">
        <f t="shared" si="0"/>
        <v>26.84</v>
      </c>
    </row>
    <row r="9" spans="1:10" ht="30" x14ac:dyDescent="0.25">
      <c r="A9" s="21" t="s">
        <v>79</v>
      </c>
      <c r="B9" s="22">
        <v>1109680</v>
      </c>
      <c r="C9" s="26" t="s">
        <v>83</v>
      </c>
      <c r="D9" s="24" t="s">
        <v>84</v>
      </c>
      <c r="E9" s="23">
        <f>VLOOKUP(B9,Ref_Custos!$B$5:$F$66,5,FALSE)</f>
        <v>2995.07</v>
      </c>
      <c r="F9" s="75">
        <v>0.2273</v>
      </c>
      <c r="G9" s="23">
        <f t="shared" si="1"/>
        <v>3675.8494110000006</v>
      </c>
      <c r="H9" s="76">
        <v>45017</v>
      </c>
      <c r="I9" s="77">
        <v>0</v>
      </c>
      <c r="J9" s="23">
        <f t="shared" si="0"/>
        <v>3675.85</v>
      </c>
    </row>
    <row r="10" spans="1:10" ht="30" x14ac:dyDescent="0.25">
      <c r="A10" s="21" t="s">
        <v>79</v>
      </c>
      <c r="B10" s="22">
        <v>5915433</v>
      </c>
      <c r="C10" s="26" t="s">
        <v>86</v>
      </c>
      <c r="D10" s="24" t="s">
        <v>38</v>
      </c>
      <c r="E10" s="23">
        <f>VLOOKUP(B10,Ref_Custos!$B$5:$F$66,5,FALSE)</f>
        <v>37.07</v>
      </c>
      <c r="F10" s="75">
        <v>0.2273</v>
      </c>
      <c r="G10" s="23">
        <f t="shared" si="1"/>
        <v>45.496011000000003</v>
      </c>
      <c r="H10" s="76">
        <v>45017</v>
      </c>
      <c r="I10" s="77">
        <v>0</v>
      </c>
      <c r="J10" s="23">
        <f t="shared" si="0"/>
        <v>45.5</v>
      </c>
    </row>
    <row r="11" spans="1:10" x14ac:dyDescent="0.25">
      <c r="A11" s="21" t="s">
        <v>79</v>
      </c>
      <c r="B11" s="22">
        <v>5914329</v>
      </c>
      <c r="C11" s="23" t="s">
        <v>87</v>
      </c>
      <c r="D11" s="24" t="s">
        <v>88</v>
      </c>
      <c r="E11" s="23">
        <f>VLOOKUP(B11,Ref_Custos!$B$5:$F$66,5,FALSE)</f>
        <v>1.04</v>
      </c>
      <c r="F11" s="75">
        <v>0.2273</v>
      </c>
      <c r="G11" s="23">
        <f t="shared" si="1"/>
        <v>1.2763920000000002</v>
      </c>
      <c r="H11" s="76">
        <v>45017</v>
      </c>
      <c r="I11" s="77">
        <v>0</v>
      </c>
      <c r="J11" s="23">
        <f t="shared" si="0"/>
        <v>1.28</v>
      </c>
    </row>
    <row r="12" spans="1:10" x14ac:dyDescent="0.25">
      <c r="A12" s="21" t="s">
        <v>79</v>
      </c>
      <c r="B12" s="22">
        <v>4915639</v>
      </c>
      <c r="C12" s="23" t="s">
        <v>48</v>
      </c>
      <c r="D12" s="24" t="s">
        <v>55</v>
      </c>
      <c r="E12" s="23">
        <f>VLOOKUP(B12,Ref_Custos!$B$5:$F$66,5,FALSE)</f>
        <v>5.1100000000000003</v>
      </c>
      <c r="F12" s="75">
        <v>0.2273</v>
      </c>
      <c r="G12" s="23">
        <f t="shared" si="1"/>
        <v>6.2715030000000009</v>
      </c>
      <c r="H12" s="76">
        <v>45017</v>
      </c>
      <c r="I12" s="77">
        <v>0</v>
      </c>
      <c r="J12" s="23">
        <f t="shared" si="0"/>
        <v>6.27</v>
      </c>
    </row>
    <row r="13" spans="1:10" ht="30" x14ac:dyDescent="0.25">
      <c r="A13" s="21" t="s">
        <v>79</v>
      </c>
      <c r="B13" s="22">
        <v>4915651</v>
      </c>
      <c r="C13" s="26" t="s">
        <v>92</v>
      </c>
      <c r="D13" s="24" t="s">
        <v>40</v>
      </c>
      <c r="E13" s="23">
        <f>VLOOKUP(B13,Ref_Custos!$B$5:$F$66,5,FALSE)</f>
        <v>9.2799999999999994</v>
      </c>
      <c r="F13" s="75">
        <v>0.2273</v>
      </c>
      <c r="G13" s="23">
        <f t="shared" si="1"/>
        <v>11.389343999999999</v>
      </c>
      <c r="H13" s="76">
        <v>45017</v>
      </c>
      <c r="I13" s="77">
        <v>0</v>
      </c>
      <c r="J13" s="23">
        <f t="shared" si="0"/>
        <v>11.39</v>
      </c>
    </row>
    <row r="14" spans="1:10" ht="45" x14ac:dyDescent="0.25">
      <c r="A14" s="21" t="s">
        <v>79</v>
      </c>
      <c r="B14" s="22">
        <v>4915650</v>
      </c>
      <c r="C14" s="26" t="s">
        <v>93</v>
      </c>
      <c r="D14" s="24" t="s">
        <v>42</v>
      </c>
      <c r="E14" s="23">
        <f>VLOOKUP(B14,Ref_Custos!$B$5:$F$66,5,FALSE)</f>
        <v>373.11</v>
      </c>
      <c r="F14" s="75">
        <v>0.2273</v>
      </c>
      <c r="G14" s="23">
        <f t="shared" si="1"/>
        <v>457.91790300000002</v>
      </c>
      <c r="H14" s="76">
        <v>45017</v>
      </c>
      <c r="I14" s="77">
        <v>0</v>
      </c>
      <c r="J14" s="23">
        <f t="shared" si="0"/>
        <v>457.92</v>
      </c>
    </row>
    <row r="15" spans="1:10" x14ac:dyDescent="0.25">
      <c r="A15" s="21" t="s">
        <v>79</v>
      </c>
      <c r="B15" s="22">
        <v>1600436</v>
      </c>
      <c r="C15" s="23" t="s">
        <v>94</v>
      </c>
      <c r="D15" s="24" t="s">
        <v>84</v>
      </c>
      <c r="E15" s="23">
        <f>VLOOKUP(B15,Ref_Custos!$B$5:$F$66,5,FALSE)</f>
        <v>464.43</v>
      </c>
      <c r="F15" s="75">
        <v>0.2273</v>
      </c>
      <c r="G15" s="23">
        <f t="shared" si="1"/>
        <v>569.99493900000004</v>
      </c>
      <c r="H15" s="76">
        <v>45017</v>
      </c>
      <c r="I15" s="77">
        <v>0</v>
      </c>
      <c r="J15" s="23">
        <f t="shared" si="0"/>
        <v>569.99</v>
      </c>
    </row>
    <row r="16" spans="1:10" x14ac:dyDescent="0.25">
      <c r="A16" s="21" t="s">
        <v>79</v>
      </c>
      <c r="B16" s="22">
        <v>407819</v>
      </c>
      <c r="C16" s="23" t="s">
        <v>41</v>
      </c>
      <c r="D16" s="24" t="s">
        <v>42</v>
      </c>
      <c r="E16" s="23">
        <f>VLOOKUP(B16,Ref_Custos!$B$5:$F$66,5,FALSE)</f>
        <v>12.54</v>
      </c>
      <c r="F16" s="75">
        <v>0.2273</v>
      </c>
      <c r="G16" s="23">
        <f t="shared" si="1"/>
        <v>15.390342</v>
      </c>
      <c r="H16" s="76">
        <v>45017</v>
      </c>
      <c r="I16" s="77">
        <v>0</v>
      </c>
      <c r="J16" s="23">
        <f t="shared" si="0"/>
        <v>15.39</v>
      </c>
    </row>
    <row r="17" spans="1:10" x14ac:dyDescent="0.25">
      <c r="A17" s="21" t="s">
        <v>79</v>
      </c>
      <c r="B17" s="22">
        <v>5213571</v>
      </c>
      <c r="C17" s="23" t="s">
        <v>97</v>
      </c>
      <c r="D17" s="24" t="s">
        <v>55</v>
      </c>
      <c r="E17" s="23">
        <f>VLOOKUP(B17,Ref_Custos!$B$5:$F$66,5,FALSE)</f>
        <v>511.16</v>
      </c>
      <c r="F17" s="75">
        <v>0.2273</v>
      </c>
      <c r="G17" s="23">
        <f t="shared" si="1"/>
        <v>627.34666800000002</v>
      </c>
      <c r="H17" s="76">
        <v>45017</v>
      </c>
      <c r="I17" s="77">
        <v>0</v>
      </c>
      <c r="J17" s="23">
        <f t="shared" si="0"/>
        <v>627.35</v>
      </c>
    </row>
    <row r="18" spans="1:10" ht="30" x14ac:dyDescent="0.25">
      <c r="A18" s="21" t="s">
        <v>79</v>
      </c>
      <c r="B18" s="22">
        <v>5213464</v>
      </c>
      <c r="C18" s="26" t="s">
        <v>98</v>
      </c>
      <c r="D18" s="24" t="s">
        <v>40</v>
      </c>
      <c r="E18" s="23">
        <f>VLOOKUP(B18,Ref_Custos!$B$5:$F$66,5,FALSE)</f>
        <v>255.05</v>
      </c>
      <c r="F18" s="75">
        <v>0.2273</v>
      </c>
      <c r="G18" s="23">
        <f t="shared" si="1"/>
        <v>313.02286500000002</v>
      </c>
      <c r="H18" s="76">
        <v>45017</v>
      </c>
      <c r="I18" s="77">
        <v>0</v>
      </c>
      <c r="J18" s="23">
        <f t="shared" si="0"/>
        <v>313.02</v>
      </c>
    </row>
    <row r="19" spans="1:10" ht="45" x14ac:dyDescent="0.25">
      <c r="A19" s="21" t="s">
        <v>79</v>
      </c>
      <c r="B19" s="22">
        <v>5213863</v>
      </c>
      <c r="C19" s="26" t="s">
        <v>99</v>
      </c>
      <c r="D19" s="24" t="s">
        <v>40</v>
      </c>
      <c r="E19" s="23">
        <f>VLOOKUP(B19,Ref_Custos!$B$5:$F$66,5,FALSE)</f>
        <v>462.12</v>
      </c>
      <c r="F19" s="75">
        <v>0.2273</v>
      </c>
      <c r="G19" s="23">
        <f t="shared" si="1"/>
        <v>567.15987600000005</v>
      </c>
      <c r="H19" s="76">
        <v>45017</v>
      </c>
      <c r="I19" s="77">
        <v>0</v>
      </c>
      <c r="J19" s="23">
        <f t="shared" si="0"/>
        <v>567.16</v>
      </c>
    </row>
    <row r="20" spans="1:10" x14ac:dyDescent="0.25">
      <c r="A20" s="21" t="s">
        <v>79</v>
      </c>
      <c r="B20" s="22">
        <v>5213867</v>
      </c>
      <c r="C20" s="23" t="s">
        <v>100</v>
      </c>
      <c r="D20" s="24" t="s">
        <v>40</v>
      </c>
      <c r="E20" s="23">
        <f>VLOOKUP(B20,Ref_Custos!$B$5:$F$66,5,FALSE)</f>
        <v>572.22</v>
      </c>
      <c r="F20" s="75">
        <v>0.2273</v>
      </c>
      <c r="G20" s="23">
        <f t="shared" si="1"/>
        <v>702.28560600000003</v>
      </c>
      <c r="H20" s="76">
        <v>45017</v>
      </c>
      <c r="I20" s="77">
        <v>0</v>
      </c>
      <c r="J20" s="23">
        <f t="shared" si="0"/>
        <v>702.29</v>
      </c>
    </row>
    <row r="21" spans="1:10" x14ac:dyDescent="0.25">
      <c r="A21" s="21" t="s">
        <v>79</v>
      </c>
      <c r="B21" s="22">
        <v>1408148</v>
      </c>
      <c r="C21" s="26" t="s">
        <v>102</v>
      </c>
      <c r="D21" s="24" t="s">
        <v>37</v>
      </c>
      <c r="E21" s="23">
        <v>497.71</v>
      </c>
      <c r="F21" s="75">
        <v>0.2273</v>
      </c>
      <c r="G21" s="23">
        <f t="shared" si="1"/>
        <v>610.83948299999997</v>
      </c>
      <c r="H21" s="76">
        <v>45017</v>
      </c>
      <c r="I21" s="77">
        <v>0</v>
      </c>
      <c r="J21" s="23">
        <f t="shared" si="0"/>
        <v>610.84</v>
      </c>
    </row>
    <row r="22" spans="1:10" x14ac:dyDescent="0.25">
      <c r="A22" s="21" t="s">
        <v>79</v>
      </c>
      <c r="B22" s="22">
        <v>2007971</v>
      </c>
      <c r="C22" s="23" t="s">
        <v>39</v>
      </c>
      <c r="D22" s="24" t="s">
        <v>37</v>
      </c>
      <c r="E22" s="23">
        <f>VLOOKUP(B22,Ref_Custos!$B$5:$F$66,5,FALSE)</f>
        <v>105.63</v>
      </c>
      <c r="F22" s="75">
        <v>0.2273</v>
      </c>
      <c r="G22" s="23">
        <f t="shared" si="1"/>
        <v>129.63969900000001</v>
      </c>
      <c r="H22" s="76">
        <v>45017</v>
      </c>
      <c r="I22" s="77">
        <v>0</v>
      </c>
      <c r="J22" s="23">
        <f t="shared" si="0"/>
        <v>129.63999999999999</v>
      </c>
    </row>
    <row r="23" spans="1:10" ht="30" x14ac:dyDescent="0.25">
      <c r="A23" s="21" t="s">
        <v>79</v>
      </c>
      <c r="B23" s="22">
        <v>3806407</v>
      </c>
      <c r="C23" s="26" t="s">
        <v>61</v>
      </c>
      <c r="D23" s="24" t="s">
        <v>37</v>
      </c>
      <c r="E23" s="23">
        <f>VLOOKUP(B23,Ref_Custos!$B$5:$F$66,5,FALSE)</f>
        <v>181.72</v>
      </c>
      <c r="F23" s="75">
        <v>0.2273</v>
      </c>
      <c r="G23" s="23">
        <f>E23*(1+F23)</f>
        <v>223.024956</v>
      </c>
      <c r="H23" s="76">
        <v>45017</v>
      </c>
      <c r="I23" s="77">
        <v>0</v>
      </c>
      <c r="J23" s="23">
        <f t="shared" si="0"/>
        <v>223.02</v>
      </c>
    </row>
    <row r="24" spans="1:10" x14ac:dyDescent="0.25">
      <c r="A24" s="21" t="s">
        <v>79</v>
      </c>
      <c r="B24" s="22">
        <v>3806413</v>
      </c>
      <c r="C24" s="23" t="s">
        <v>46</v>
      </c>
      <c r="D24" s="24" t="s">
        <v>55</v>
      </c>
      <c r="E24" s="23">
        <f>VLOOKUP(B24,Ref_Custos!$B$5:$F$66,5,FALSE)</f>
        <v>23.27</v>
      </c>
      <c r="F24" s="75">
        <v>0.2273</v>
      </c>
      <c r="G24" s="23">
        <f t="shared" si="1"/>
        <v>28.559271000000003</v>
      </c>
      <c r="H24" s="76">
        <v>45017</v>
      </c>
      <c r="I24" s="77">
        <v>0</v>
      </c>
      <c r="J24" s="23">
        <f t="shared" si="0"/>
        <v>28.56</v>
      </c>
    </row>
    <row r="25" spans="1:10" ht="30" x14ac:dyDescent="0.25">
      <c r="A25" s="21" t="s">
        <v>79</v>
      </c>
      <c r="B25" s="22">
        <v>1116263</v>
      </c>
      <c r="C25" s="26" t="s">
        <v>105</v>
      </c>
      <c r="D25" s="24" t="s">
        <v>84</v>
      </c>
      <c r="E25" s="23">
        <f>VLOOKUP(B25,Ref_Custos!$B$5:$F$66,5,FALSE)</f>
        <v>370.72</v>
      </c>
      <c r="F25" s="75">
        <v>0.2273</v>
      </c>
      <c r="G25" s="23">
        <f t="shared" si="1"/>
        <v>454.98465600000003</v>
      </c>
      <c r="H25" s="76">
        <v>45017</v>
      </c>
      <c r="I25" s="77">
        <v>0</v>
      </c>
      <c r="J25" s="23">
        <f t="shared" si="0"/>
        <v>454.98</v>
      </c>
    </row>
    <row r="26" spans="1:10" ht="30" x14ac:dyDescent="0.25">
      <c r="A26" s="21" t="s">
        <v>79</v>
      </c>
      <c r="B26" s="22">
        <v>1106088</v>
      </c>
      <c r="C26" s="26" t="s">
        <v>106</v>
      </c>
      <c r="D26" s="24" t="s">
        <v>84</v>
      </c>
      <c r="E26" s="23">
        <f>VLOOKUP(B26,Ref_Custos!$B$5:$F$66,5,FALSE)</f>
        <v>58.16</v>
      </c>
      <c r="F26" s="75">
        <v>0.2273</v>
      </c>
      <c r="G26" s="23">
        <f t="shared" si="1"/>
        <v>71.379767999999999</v>
      </c>
      <c r="H26" s="76">
        <v>45017</v>
      </c>
      <c r="I26" s="77">
        <v>0</v>
      </c>
      <c r="J26" s="23">
        <f t="shared" si="0"/>
        <v>71.38</v>
      </c>
    </row>
    <row r="27" spans="1:10" x14ac:dyDescent="0.25">
      <c r="A27" s="21" t="s">
        <v>79</v>
      </c>
      <c r="B27" s="22">
        <v>1100657</v>
      </c>
      <c r="C27" s="23" t="s">
        <v>44</v>
      </c>
      <c r="D27" s="24" t="s">
        <v>84</v>
      </c>
      <c r="E27" s="23">
        <f>VLOOKUP(B27,Ref_Custos!$B$5:$F$66,5,FALSE)</f>
        <v>3.71</v>
      </c>
      <c r="F27" s="75">
        <v>0.2273</v>
      </c>
      <c r="G27" s="23">
        <f t="shared" si="1"/>
        <v>4.5532830000000004</v>
      </c>
      <c r="H27" s="76">
        <v>45017</v>
      </c>
      <c r="I27" s="77">
        <v>0</v>
      </c>
      <c r="J27" s="23">
        <f t="shared" si="0"/>
        <v>4.55</v>
      </c>
    </row>
    <row r="28" spans="1:10" ht="30" x14ac:dyDescent="0.25">
      <c r="A28" s="21" t="s">
        <v>79</v>
      </c>
      <c r="B28" s="22">
        <v>3108015</v>
      </c>
      <c r="C28" s="26" t="s">
        <v>107</v>
      </c>
      <c r="D28" s="24" t="s">
        <v>55</v>
      </c>
      <c r="E28" s="23">
        <f>VLOOKUP(B28,Ref_Custos!$B$5:$F$66,5,FALSE)</f>
        <v>159.76</v>
      </c>
      <c r="F28" s="75">
        <v>0.2273</v>
      </c>
      <c r="G28" s="23">
        <f t="shared" si="1"/>
        <v>196.07344799999998</v>
      </c>
      <c r="H28" s="76">
        <v>45017</v>
      </c>
      <c r="I28" s="77">
        <v>0</v>
      </c>
      <c r="J28" s="23">
        <f t="shared" si="0"/>
        <v>196.07</v>
      </c>
    </row>
    <row r="29" spans="1:10" ht="30" x14ac:dyDescent="0.25">
      <c r="A29" s="21" t="s">
        <v>79</v>
      </c>
      <c r="B29" s="22">
        <v>307731</v>
      </c>
      <c r="C29" s="26" t="s">
        <v>45</v>
      </c>
      <c r="D29" s="24" t="s">
        <v>108</v>
      </c>
      <c r="E29" s="23">
        <f>VLOOKUP(B29,Ref_Custos!$B$5:$F$66,5,FALSE)</f>
        <v>117.42</v>
      </c>
      <c r="F29" s="75">
        <v>0.2273</v>
      </c>
      <c r="G29" s="23">
        <f t="shared" si="1"/>
        <v>144.109566</v>
      </c>
      <c r="H29" s="76">
        <v>45017</v>
      </c>
      <c r="I29" s="77">
        <v>0</v>
      </c>
      <c r="J29" s="23">
        <f t="shared" si="0"/>
        <v>144.11000000000001</v>
      </c>
    </row>
    <row r="30" spans="1:10" ht="30" x14ac:dyDescent="0.25">
      <c r="A30" s="21" t="s">
        <v>79</v>
      </c>
      <c r="B30" s="22">
        <v>3806417</v>
      </c>
      <c r="C30" s="26" t="s">
        <v>109</v>
      </c>
      <c r="D30" s="24" t="s">
        <v>40</v>
      </c>
      <c r="E30" s="23">
        <f>VLOOKUP(B30,Ref_Custos!$B$5:$F$66,5,FALSE)</f>
        <v>89.59</v>
      </c>
      <c r="F30" s="75">
        <v>0.2273</v>
      </c>
      <c r="G30" s="23">
        <f t="shared" si="1"/>
        <v>109.95380700000001</v>
      </c>
      <c r="H30" s="76">
        <v>45017</v>
      </c>
      <c r="I30" s="77">
        <v>0</v>
      </c>
      <c r="J30" s="23">
        <f t="shared" si="0"/>
        <v>109.95</v>
      </c>
    </row>
    <row r="31" spans="1:10" x14ac:dyDescent="0.25">
      <c r="A31" s="21" t="s">
        <v>79</v>
      </c>
      <c r="B31" s="22">
        <v>1600990</v>
      </c>
      <c r="C31" s="26" t="s">
        <v>111</v>
      </c>
      <c r="D31" s="24" t="s">
        <v>84</v>
      </c>
      <c r="E31" s="23">
        <f>VLOOKUP(B31,Ref_Custos!$B$5:$F$66,5,FALSE)</f>
        <v>755.42</v>
      </c>
      <c r="F31" s="75">
        <v>0.2273</v>
      </c>
      <c r="G31" s="23">
        <f t="shared" si="1"/>
        <v>927.12696600000004</v>
      </c>
      <c r="H31" s="76">
        <v>45017</v>
      </c>
      <c r="I31" s="77">
        <v>0</v>
      </c>
      <c r="J31" s="23">
        <f t="shared" si="0"/>
        <v>927.13</v>
      </c>
    </row>
    <row r="32" spans="1:10" ht="30" x14ac:dyDescent="0.25">
      <c r="A32" s="21" t="s">
        <v>79</v>
      </c>
      <c r="B32" s="22">
        <v>1108055</v>
      </c>
      <c r="C32" s="26" t="s">
        <v>112</v>
      </c>
      <c r="D32" s="24" t="s">
        <v>84</v>
      </c>
      <c r="E32" s="23">
        <f>VLOOKUP(B32,Ref_Custos!$B$5:$F$66,5,FALSE)</f>
        <v>2837.55</v>
      </c>
      <c r="F32" s="75">
        <v>0.2273</v>
      </c>
      <c r="G32" s="23">
        <f t="shared" si="1"/>
        <v>3482.5251150000004</v>
      </c>
      <c r="H32" s="76">
        <v>45017</v>
      </c>
      <c r="I32" s="77">
        <v>0</v>
      </c>
      <c r="J32" s="23">
        <f t="shared" si="0"/>
        <v>3482.53</v>
      </c>
    </row>
    <row r="33" spans="1:10" x14ac:dyDescent="0.25">
      <c r="A33" s="21" t="s">
        <v>79</v>
      </c>
      <c r="B33" s="22">
        <v>2306180</v>
      </c>
      <c r="C33" s="26" t="s">
        <v>113</v>
      </c>
      <c r="D33" s="24" t="s">
        <v>37</v>
      </c>
      <c r="E33" s="23">
        <f>VLOOKUP(B33,Ref_Custos!$B$5:$F$66,5,FALSE)</f>
        <v>259.13</v>
      </c>
      <c r="F33" s="75">
        <v>0.2273</v>
      </c>
      <c r="G33" s="23">
        <f t="shared" si="1"/>
        <v>318.03024900000003</v>
      </c>
      <c r="H33" s="76">
        <v>45017</v>
      </c>
      <c r="I33" s="77">
        <v>0</v>
      </c>
      <c r="J33" s="23">
        <f t="shared" si="0"/>
        <v>318.02999999999997</v>
      </c>
    </row>
    <row r="34" spans="1:10" x14ac:dyDescent="0.25">
      <c r="A34" s="21" t="s">
        <v>79</v>
      </c>
      <c r="B34" s="22">
        <v>2306248</v>
      </c>
      <c r="C34" s="26" t="s">
        <v>114</v>
      </c>
      <c r="D34" s="24" t="s">
        <v>84</v>
      </c>
      <c r="E34" s="23">
        <f>VLOOKUP(B34,Ref_Custos!$B$5:$F$66,5,FALSE)</f>
        <v>540.33000000000004</v>
      </c>
      <c r="F34" s="75">
        <v>0.2273</v>
      </c>
      <c r="G34" s="23">
        <f t="shared" si="1"/>
        <v>663.14700900000003</v>
      </c>
      <c r="H34" s="76">
        <v>45017</v>
      </c>
      <c r="I34" s="77">
        <v>0</v>
      </c>
      <c r="J34" s="23">
        <f t="shared" si="0"/>
        <v>663.15</v>
      </c>
    </row>
    <row r="35" spans="1:10" ht="45" x14ac:dyDescent="0.25">
      <c r="A35" s="21" t="s">
        <v>79</v>
      </c>
      <c r="B35" s="22">
        <v>5212560</v>
      </c>
      <c r="C35" s="26" t="s">
        <v>361</v>
      </c>
      <c r="D35" s="24" t="s">
        <v>360</v>
      </c>
      <c r="E35" s="23">
        <f>VLOOKUP(B35,Ref_Custos!$B$5:$F$66,5,FALSE)</f>
        <v>4.1500000000000004</v>
      </c>
      <c r="F35" s="75">
        <v>0.2273</v>
      </c>
      <c r="G35" s="23">
        <f t="shared" si="1"/>
        <v>5.0932950000000003</v>
      </c>
      <c r="H35" s="76">
        <v>45017</v>
      </c>
      <c r="I35" s="77">
        <v>0</v>
      </c>
      <c r="J35" s="23">
        <f t="shared" si="0"/>
        <v>5.09</v>
      </c>
    </row>
    <row r="36" spans="1:10" x14ac:dyDescent="0.25">
      <c r="A36" s="31" t="s">
        <v>29</v>
      </c>
      <c r="B36" s="32" t="s">
        <v>80</v>
      </c>
      <c r="C36" s="33" t="s">
        <v>49</v>
      </c>
      <c r="D36" s="34" t="s">
        <v>55</v>
      </c>
      <c r="E36" s="33">
        <f>VLOOKUP(B36,Ref_Custos!$B$5:$F$66,5,FALSE)</f>
        <v>82.13</v>
      </c>
      <c r="F36" s="78">
        <v>0.2273</v>
      </c>
      <c r="G36" s="92">
        <f t="shared" si="1"/>
        <v>100.798149</v>
      </c>
      <c r="H36" s="79">
        <v>45108</v>
      </c>
      <c r="I36" s="80">
        <v>0</v>
      </c>
      <c r="J36" s="33">
        <f t="shared" si="0"/>
        <v>100.8</v>
      </c>
    </row>
    <row r="37" spans="1:10" x14ac:dyDescent="0.25">
      <c r="A37" s="31" t="s">
        <v>29</v>
      </c>
      <c r="B37" s="81" t="s">
        <v>85</v>
      </c>
      <c r="C37" s="82" t="s">
        <v>51</v>
      </c>
      <c r="D37" s="34" t="s">
        <v>55</v>
      </c>
      <c r="E37" s="33">
        <f>VLOOKUP(B37,Ref_Custos!$B$5:$F$66,5,FALSE)</f>
        <v>2.36</v>
      </c>
      <c r="F37" s="78">
        <v>0.2273</v>
      </c>
      <c r="G37" s="92">
        <f t="shared" si="1"/>
        <v>2.8964279999999998</v>
      </c>
      <c r="H37" s="79">
        <v>45108</v>
      </c>
      <c r="I37" s="80">
        <v>0</v>
      </c>
      <c r="J37" s="33">
        <f t="shared" si="0"/>
        <v>2.9</v>
      </c>
    </row>
    <row r="38" spans="1:10" x14ac:dyDescent="0.25">
      <c r="A38" s="42" t="s">
        <v>54</v>
      </c>
      <c r="B38" s="42" t="s">
        <v>81</v>
      </c>
      <c r="C38" s="43" t="s">
        <v>82</v>
      </c>
      <c r="D38" s="44" t="s">
        <v>55</v>
      </c>
      <c r="E38" s="45">
        <f>VLOOKUP(B38,Ref_Custos!$B$5:$F$66,5,FALSE)</f>
        <v>15.56</v>
      </c>
      <c r="F38" s="83">
        <v>0.2273</v>
      </c>
      <c r="G38" s="45">
        <f t="shared" si="1"/>
        <v>19.096788</v>
      </c>
      <c r="H38" s="84">
        <v>45078</v>
      </c>
      <c r="I38" s="85">
        <v>0</v>
      </c>
      <c r="J38" s="45">
        <f t="shared" si="0"/>
        <v>19.100000000000001</v>
      </c>
    </row>
    <row r="39" spans="1:10" x14ac:dyDescent="0.25">
      <c r="A39" s="42" t="s">
        <v>54</v>
      </c>
      <c r="B39" s="42" t="s">
        <v>90</v>
      </c>
      <c r="C39" s="43" t="s">
        <v>89</v>
      </c>
      <c r="D39" s="44" t="s">
        <v>37</v>
      </c>
      <c r="E39" s="45">
        <f>VLOOKUP(B39,Ref_Custos!$B$5:$F$66,5,FALSE)</f>
        <v>9.5500000000000007</v>
      </c>
      <c r="F39" s="83">
        <v>0.2273</v>
      </c>
      <c r="G39" s="45">
        <f t="shared" si="1"/>
        <v>11.720715000000002</v>
      </c>
      <c r="H39" s="84">
        <v>45078</v>
      </c>
      <c r="I39" s="85">
        <v>0</v>
      </c>
      <c r="J39" s="45">
        <f t="shared" si="0"/>
        <v>11.72</v>
      </c>
    </row>
    <row r="40" spans="1:10" x14ac:dyDescent="0.25">
      <c r="A40" s="42" t="s">
        <v>54</v>
      </c>
      <c r="B40" s="42" t="s">
        <v>57</v>
      </c>
      <c r="C40" s="43" t="s">
        <v>96</v>
      </c>
      <c r="D40" s="44" t="s">
        <v>42</v>
      </c>
      <c r="E40" s="45">
        <f>VLOOKUP(B40,Ref_Custos!$B$5:$F$66,5,FALSE)</f>
        <v>118.46</v>
      </c>
      <c r="F40" s="83">
        <v>0.2273</v>
      </c>
      <c r="G40" s="45">
        <f t="shared" si="1"/>
        <v>145.38595799999999</v>
      </c>
      <c r="H40" s="84">
        <v>45078</v>
      </c>
      <c r="I40" s="85">
        <v>0</v>
      </c>
      <c r="J40" s="45">
        <f t="shared" si="0"/>
        <v>145.38999999999999</v>
      </c>
    </row>
    <row r="41" spans="1:10" x14ac:dyDescent="0.25">
      <c r="A41" s="42" t="s">
        <v>54</v>
      </c>
      <c r="B41" s="42" t="s">
        <v>64</v>
      </c>
      <c r="C41" s="43" t="s">
        <v>65</v>
      </c>
      <c r="D41" s="44" t="s">
        <v>55</v>
      </c>
      <c r="E41" s="45">
        <f>VLOOKUP(B41,Ref_Custos!$B$5:$F$66,5,FALSE)</f>
        <v>24.03</v>
      </c>
      <c r="F41" s="83">
        <v>0.2273</v>
      </c>
      <c r="G41" s="45">
        <f t="shared" si="1"/>
        <v>29.492019000000003</v>
      </c>
      <c r="H41" s="84">
        <v>45078</v>
      </c>
      <c r="I41" s="85">
        <v>0</v>
      </c>
      <c r="J41" s="45">
        <f t="shared" si="0"/>
        <v>29.49</v>
      </c>
    </row>
    <row r="42" spans="1:10" x14ac:dyDescent="0.25">
      <c r="A42" s="42" t="s">
        <v>54</v>
      </c>
      <c r="B42" s="42" t="s">
        <v>68</v>
      </c>
      <c r="C42" s="43" t="s">
        <v>67</v>
      </c>
      <c r="D42" s="44" t="s">
        <v>55</v>
      </c>
      <c r="E42" s="45">
        <f>VLOOKUP(B42,Ref_Custos!$B$5:$F$66,5,FALSE)</f>
        <v>56.43</v>
      </c>
      <c r="F42" s="83">
        <v>0.2273</v>
      </c>
      <c r="G42" s="45">
        <f t="shared" si="1"/>
        <v>69.256539000000004</v>
      </c>
      <c r="H42" s="84">
        <v>45078</v>
      </c>
      <c r="I42" s="85">
        <v>0</v>
      </c>
      <c r="J42" s="45">
        <f t="shared" si="0"/>
        <v>69.260000000000005</v>
      </c>
    </row>
    <row r="43" spans="1:10" x14ac:dyDescent="0.25">
      <c r="A43" s="55" t="s">
        <v>91</v>
      </c>
      <c r="B43" s="55">
        <v>706160</v>
      </c>
      <c r="C43" s="56" t="s">
        <v>95</v>
      </c>
      <c r="D43" s="57" t="s">
        <v>37</v>
      </c>
      <c r="E43" s="58">
        <f>VLOOKUP(B43,Ref_Custos!$B$5:$F$66,5,FALSE)</f>
        <v>249.18</v>
      </c>
      <c r="F43" s="86">
        <v>0.2273</v>
      </c>
      <c r="G43" s="58">
        <f t="shared" si="1"/>
        <v>305.81861400000003</v>
      </c>
      <c r="H43" s="87">
        <v>44958</v>
      </c>
      <c r="I43" s="88">
        <v>0</v>
      </c>
      <c r="J43" s="58">
        <f t="shared" si="0"/>
        <v>305.82</v>
      </c>
    </row>
    <row r="44" spans="1:10" x14ac:dyDescent="0.25">
      <c r="A44" s="55" t="s">
        <v>91</v>
      </c>
      <c r="B44" s="55">
        <v>706200</v>
      </c>
      <c r="C44" s="56" t="s">
        <v>103</v>
      </c>
      <c r="D44" s="57" t="s">
        <v>37</v>
      </c>
      <c r="E44" s="58">
        <f>VLOOKUP(B44,Ref_Custos!$B$5:$F$66,5,FALSE)</f>
        <v>319.8</v>
      </c>
      <c r="F44" s="86">
        <v>0.2273</v>
      </c>
      <c r="G44" s="58">
        <f t="shared" si="1"/>
        <v>392.49054000000001</v>
      </c>
      <c r="H44" s="87">
        <v>44958</v>
      </c>
      <c r="I44" s="88">
        <v>0</v>
      </c>
      <c r="J44" s="58">
        <f t="shared" si="0"/>
        <v>392.49</v>
      </c>
    </row>
    <row r="45" spans="1:10" x14ac:dyDescent="0.25">
      <c r="A45" s="60" t="s">
        <v>91</v>
      </c>
      <c r="B45" s="60">
        <v>706120</v>
      </c>
      <c r="C45" s="61" t="s">
        <v>104</v>
      </c>
      <c r="D45" s="62" t="s">
        <v>37</v>
      </c>
      <c r="E45" s="63">
        <f>VLOOKUP(B45,Ref_Custos!$B$5:$F$66,5,FALSE)</f>
        <v>177.99</v>
      </c>
      <c r="F45" s="89">
        <v>0.2273</v>
      </c>
      <c r="G45" s="63">
        <f>E45*(1+F45)</f>
        <v>218.44712700000002</v>
      </c>
      <c r="H45" s="90">
        <v>44958</v>
      </c>
      <c r="I45" s="91">
        <v>0</v>
      </c>
      <c r="J45" s="63">
        <f t="shared" si="0"/>
        <v>218.45</v>
      </c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conditionalFormatting sqref="A2:A3">
    <cfRule type="duplicateValues" dxfId="5" priority="6"/>
  </conditionalFormatting>
  <pageMargins left="0.51181102362204722" right="0.51181102362204722" top="0.78740157480314965" bottom="0.78740157480314965" header="0.31496062992125984" footer="0.31496062992125984"/>
  <pageSetup paperSize="9" scale="62" fitToHeight="40" orientation="landscape" horizontalDpi="300" verticalDpi="300" r:id="rId1"/>
  <ignoredErrors>
    <ignoredError sqref="B3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67"/>
  <sheetViews>
    <sheetView workbookViewId="0">
      <selection activeCell="E6" sqref="E6"/>
    </sheetView>
  </sheetViews>
  <sheetFormatPr defaultRowHeight="15" x14ac:dyDescent="0.25"/>
  <cols>
    <col min="1" max="1" width="14.28515625" customWidth="1"/>
    <col min="2" max="2" width="14" customWidth="1"/>
    <col min="3" max="3" width="76.5703125" customWidth="1"/>
    <col min="4" max="4" width="16.28515625" customWidth="1"/>
    <col min="5" max="5" width="17.42578125" customWidth="1"/>
    <col min="6" max="6" width="14.85546875" customWidth="1"/>
    <col min="7" max="7" width="23.7109375" customWidth="1"/>
  </cols>
  <sheetData>
    <row r="1" spans="1:7" x14ac:dyDescent="0.25">
      <c r="E1" t="s">
        <v>119</v>
      </c>
      <c r="F1" s="4">
        <v>45170</v>
      </c>
    </row>
    <row r="2" spans="1:7" x14ac:dyDescent="0.25">
      <c r="C2" t="s">
        <v>479</v>
      </c>
      <c r="E2" t="s">
        <v>117</v>
      </c>
      <c r="F2" s="11">
        <v>0</v>
      </c>
    </row>
    <row r="3" spans="1:7" ht="30" customHeight="1" x14ac:dyDescent="0.25">
      <c r="A3" s="375" t="s">
        <v>69</v>
      </c>
      <c r="B3" s="375" t="s">
        <v>9</v>
      </c>
      <c r="C3" s="375" t="s">
        <v>70</v>
      </c>
      <c r="D3" s="375" t="s">
        <v>71</v>
      </c>
      <c r="E3" s="373" t="s">
        <v>118</v>
      </c>
      <c r="F3" s="375" t="s">
        <v>116</v>
      </c>
    </row>
    <row r="4" spans="1:7" x14ac:dyDescent="0.25">
      <c r="A4" s="377"/>
      <c r="B4" s="377"/>
      <c r="C4" s="377"/>
      <c r="D4" s="377"/>
      <c r="E4" s="378"/>
      <c r="F4" s="377"/>
    </row>
    <row r="5" spans="1:7" x14ac:dyDescent="0.25">
      <c r="A5" s="12" t="s">
        <v>27</v>
      </c>
      <c r="B5" s="12" t="s">
        <v>28</v>
      </c>
      <c r="C5" s="13" t="s">
        <v>47</v>
      </c>
      <c r="D5" s="14" t="s">
        <v>37</v>
      </c>
      <c r="E5" s="15">
        <v>6.4076249999999995</v>
      </c>
      <c r="F5" s="15">
        <f>ROUND((E5*(1+$F$2)),2)</f>
        <v>6.41</v>
      </c>
      <c r="G5" s="256"/>
    </row>
    <row r="6" spans="1:7" x14ac:dyDescent="0.25">
      <c r="A6" s="12" t="s">
        <v>27</v>
      </c>
      <c r="B6" s="12" t="s">
        <v>30</v>
      </c>
      <c r="C6" s="13" t="s">
        <v>50</v>
      </c>
      <c r="D6" s="14" t="s">
        <v>55</v>
      </c>
      <c r="E6" s="15">
        <v>19.198464999999999</v>
      </c>
      <c r="F6" s="15">
        <f>ROUND((E6*(1+$F$2)),2)</f>
        <v>19.2</v>
      </c>
      <c r="G6" s="256"/>
    </row>
    <row r="7" spans="1:7" x14ac:dyDescent="0.25">
      <c r="A7" s="16" t="s">
        <v>27</v>
      </c>
      <c r="B7" s="16" t="s">
        <v>31</v>
      </c>
      <c r="C7" s="17" t="s">
        <v>52</v>
      </c>
      <c r="D7" s="18" t="s">
        <v>55</v>
      </c>
      <c r="E7" s="19">
        <v>8.8974449999999994</v>
      </c>
      <c r="F7" s="19">
        <f>ROUND((E7*(1+$F$2)),2)</f>
        <v>8.9</v>
      </c>
      <c r="G7" s="256"/>
    </row>
    <row r="9" spans="1:7" x14ac:dyDescent="0.25">
      <c r="E9" t="s">
        <v>119</v>
      </c>
      <c r="F9" s="4">
        <v>45017</v>
      </c>
    </row>
    <row r="10" spans="1:7" x14ac:dyDescent="0.25">
      <c r="E10" t="s">
        <v>117</v>
      </c>
      <c r="F10" s="11">
        <v>0</v>
      </c>
    </row>
    <row r="11" spans="1:7" ht="30" customHeight="1" x14ac:dyDescent="0.25">
      <c r="A11" s="375" t="s">
        <v>69</v>
      </c>
      <c r="B11" s="375" t="s">
        <v>9</v>
      </c>
      <c r="C11" s="375" t="s">
        <v>70</v>
      </c>
      <c r="D11" s="375" t="s">
        <v>71</v>
      </c>
      <c r="E11" s="373" t="s">
        <v>118</v>
      </c>
      <c r="F11" s="375" t="s">
        <v>116</v>
      </c>
    </row>
    <row r="12" spans="1:7" x14ac:dyDescent="0.25">
      <c r="A12" s="377"/>
      <c r="B12" s="377"/>
      <c r="C12" s="377"/>
      <c r="D12" s="377"/>
      <c r="E12" s="378"/>
      <c r="F12" s="377"/>
    </row>
    <row r="13" spans="1:7" x14ac:dyDescent="0.25">
      <c r="A13" s="21" t="s">
        <v>79</v>
      </c>
      <c r="B13" s="22">
        <v>3806402</v>
      </c>
      <c r="C13" s="23" t="s">
        <v>78</v>
      </c>
      <c r="D13" s="24" t="s">
        <v>55</v>
      </c>
      <c r="E13" s="24">
        <v>2.56</v>
      </c>
      <c r="F13" s="25">
        <f>ROUND((E13*(1+$F$10)),2)</f>
        <v>2.56</v>
      </c>
    </row>
    <row r="14" spans="1:7" x14ac:dyDescent="0.25">
      <c r="A14" s="21" t="s">
        <v>79</v>
      </c>
      <c r="B14" s="22">
        <v>1600408</v>
      </c>
      <c r="C14" s="23" t="s">
        <v>43</v>
      </c>
      <c r="D14" s="24" t="s">
        <v>55</v>
      </c>
      <c r="E14" s="24">
        <v>21.87</v>
      </c>
      <c r="F14" s="25">
        <f t="shared" ref="F14:F41" si="0">ROUND((E14*(1+$F$10)),2)</f>
        <v>21.87</v>
      </c>
    </row>
    <row r="15" spans="1:7" ht="30" x14ac:dyDescent="0.25">
      <c r="A15" s="21" t="s">
        <v>79</v>
      </c>
      <c r="B15" s="22">
        <v>1109680</v>
      </c>
      <c r="C15" s="26" t="s">
        <v>83</v>
      </c>
      <c r="D15" s="24" t="s">
        <v>84</v>
      </c>
      <c r="E15" s="24">
        <v>2995.07</v>
      </c>
      <c r="F15" s="25">
        <f t="shared" si="0"/>
        <v>2995.07</v>
      </c>
    </row>
    <row r="16" spans="1:7" ht="30" x14ac:dyDescent="0.25">
      <c r="A16" s="21" t="s">
        <v>79</v>
      </c>
      <c r="B16" s="22">
        <v>5915433</v>
      </c>
      <c r="C16" s="26" t="s">
        <v>86</v>
      </c>
      <c r="D16" s="24" t="s">
        <v>38</v>
      </c>
      <c r="E16" s="24">
        <v>37.07</v>
      </c>
      <c r="F16" s="25">
        <f t="shared" si="0"/>
        <v>37.07</v>
      </c>
    </row>
    <row r="17" spans="1:6" x14ac:dyDescent="0.25">
      <c r="A17" s="21" t="s">
        <v>79</v>
      </c>
      <c r="B17" s="22">
        <v>5914329</v>
      </c>
      <c r="C17" s="23" t="s">
        <v>87</v>
      </c>
      <c r="D17" s="24" t="s">
        <v>88</v>
      </c>
      <c r="E17" s="24">
        <v>1.04</v>
      </c>
      <c r="F17" s="25">
        <f t="shared" si="0"/>
        <v>1.04</v>
      </c>
    </row>
    <row r="18" spans="1:6" x14ac:dyDescent="0.25">
      <c r="A18" s="21" t="s">
        <v>79</v>
      </c>
      <c r="B18" s="22">
        <v>4915639</v>
      </c>
      <c r="C18" s="23" t="s">
        <v>48</v>
      </c>
      <c r="D18" s="24" t="s">
        <v>55</v>
      </c>
      <c r="E18" s="24">
        <v>5.1100000000000003</v>
      </c>
      <c r="F18" s="25">
        <f t="shared" si="0"/>
        <v>5.1100000000000003</v>
      </c>
    </row>
    <row r="19" spans="1:6" ht="30" x14ac:dyDescent="0.25">
      <c r="A19" s="21" t="s">
        <v>79</v>
      </c>
      <c r="B19" s="22">
        <v>4915651</v>
      </c>
      <c r="C19" s="26" t="s">
        <v>92</v>
      </c>
      <c r="D19" s="24" t="s">
        <v>40</v>
      </c>
      <c r="E19" s="24">
        <v>9.2799999999999994</v>
      </c>
      <c r="F19" s="25">
        <f t="shared" si="0"/>
        <v>9.2799999999999994</v>
      </c>
    </row>
    <row r="20" spans="1:6" ht="45" x14ac:dyDescent="0.25">
      <c r="A20" s="21" t="s">
        <v>79</v>
      </c>
      <c r="B20" s="22">
        <v>4915650</v>
      </c>
      <c r="C20" s="26" t="s">
        <v>93</v>
      </c>
      <c r="D20" s="24" t="s">
        <v>42</v>
      </c>
      <c r="E20" s="24">
        <v>373.11</v>
      </c>
      <c r="F20" s="25">
        <f t="shared" si="0"/>
        <v>373.11</v>
      </c>
    </row>
    <row r="21" spans="1:6" x14ac:dyDescent="0.25">
      <c r="A21" s="21" t="s">
        <v>79</v>
      </c>
      <c r="B21" s="22">
        <v>1600436</v>
      </c>
      <c r="C21" s="23" t="s">
        <v>94</v>
      </c>
      <c r="D21" s="24" t="s">
        <v>84</v>
      </c>
      <c r="E21" s="24">
        <v>464.43</v>
      </c>
      <c r="F21" s="25">
        <f t="shared" si="0"/>
        <v>464.43</v>
      </c>
    </row>
    <row r="22" spans="1:6" x14ac:dyDescent="0.25">
      <c r="A22" s="21" t="s">
        <v>79</v>
      </c>
      <c r="B22" s="22">
        <v>407819</v>
      </c>
      <c r="C22" s="23" t="s">
        <v>41</v>
      </c>
      <c r="D22" s="24" t="s">
        <v>42</v>
      </c>
      <c r="E22" s="24">
        <v>12.54</v>
      </c>
      <c r="F22" s="25">
        <f t="shared" si="0"/>
        <v>12.54</v>
      </c>
    </row>
    <row r="23" spans="1:6" x14ac:dyDescent="0.25">
      <c r="A23" s="21" t="s">
        <v>79</v>
      </c>
      <c r="B23" s="22">
        <v>5213571</v>
      </c>
      <c r="C23" s="23" t="s">
        <v>97</v>
      </c>
      <c r="D23" s="24" t="s">
        <v>55</v>
      </c>
      <c r="E23" s="24">
        <v>511.16</v>
      </c>
      <c r="F23" s="25">
        <f t="shared" si="0"/>
        <v>511.16</v>
      </c>
    </row>
    <row r="24" spans="1:6" ht="30" x14ac:dyDescent="0.25">
      <c r="A24" s="21" t="s">
        <v>79</v>
      </c>
      <c r="B24" s="22">
        <v>5213464</v>
      </c>
      <c r="C24" s="26" t="s">
        <v>98</v>
      </c>
      <c r="D24" s="24" t="s">
        <v>40</v>
      </c>
      <c r="E24" s="24">
        <v>255.05</v>
      </c>
      <c r="F24" s="25">
        <f t="shared" si="0"/>
        <v>255.05</v>
      </c>
    </row>
    <row r="25" spans="1:6" ht="45" x14ac:dyDescent="0.25">
      <c r="A25" s="21" t="s">
        <v>79</v>
      </c>
      <c r="B25" s="22">
        <v>5213863</v>
      </c>
      <c r="C25" s="26" t="s">
        <v>99</v>
      </c>
      <c r="D25" s="24" t="s">
        <v>40</v>
      </c>
      <c r="E25" s="24">
        <v>462.12</v>
      </c>
      <c r="F25" s="25">
        <f t="shared" si="0"/>
        <v>462.12</v>
      </c>
    </row>
    <row r="26" spans="1:6" x14ac:dyDescent="0.25">
      <c r="A26" s="21" t="s">
        <v>79</v>
      </c>
      <c r="B26" s="22">
        <v>5213867</v>
      </c>
      <c r="C26" s="23" t="s">
        <v>100</v>
      </c>
      <c r="D26" s="24" t="s">
        <v>40</v>
      </c>
      <c r="E26" s="24">
        <v>572.22</v>
      </c>
      <c r="F26" s="25">
        <f t="shared" si="0"/>
        <v>572.22</v>
      </c>
    </row>
    <row r="27" spans="1:6" x14ac:dyDescent="0.25">
      <c r="A27" s="21" t="s">
        <v>79</v>
      </c>
      <c r="B27" s="22">
        <v>1608148</v>
      </c>
      <c r="C27" s="26" t="s">
        <v>102</v>
      </c>
      <c r="D27" s="24" t="s">
        <v>37</v>
      </c>
      <c r="E27" s="24">
        <v>497.71</v>
      </c>
      <c r="F27" s="25">
        <f t="shared" si="0"/>
        <v>497.71</v>
      </c>
    </row>
    <row r="28" spans="1:6" x14ac:dyDescent="0.25">
      <c r="A28" s="21" t="s">
        <v>79</v>
      </c>
      <c r="B28" s="22">
        <v>2007971</v>
      </c>
      <c r="C28" s="23" t="s">
        <v>39</v>
      </c>
      <c r="D28" s="24" t="s">
        <v>37</v>
      </c>
      <c r="E28" s="24">
        <v>105.63</v>
      </c>
      <c r="F28" s="25">
        <f t="shared" si="0"/>
        <v>105.63</v>
      </c>
    </row>
    <row r="29" spans="1:6" ht="30" x14ac:dyDescent="0.25">
      <c r="A29" s="21" t="s">
        <v>79</v>
      </c>
      <c r="B29" s="22">
        <v>3806407</v>
      </c>
      <c r="C29" s="26" t="s">
        <v>61</v>
      </c>
      <c r="D29" s="24" t="s">
        <v>37</v>
      </c>
      <c r="E29" s="24">
        <v>181.72</v>
      </c>
      <c r="F29" s="25">
        <f t="shared" si="0"/>
        <v>181.72</v>
      </c>
    </row>
    <row r="30" spans="1:6" x14ac:dyDescent="0.25">
      <c r="A30" s="21" t="s">
        <v>79</v>
      </c>
      <c r="B30" s="22">
        <v>3806413</v>
      </c>
      <c r="C30" s="23" t="s">
        <v>46</v>
      </c>
      <c r="D30" s="24" t="s">
        <v>55</v>
      </c>
      <c r="E30" s="24">
        <v>23.27</v>
      </c>
      <c r="F30" s="25">
        <f t="shared" si="0"/>
        <v>23.27</v>
      </c>
    </row>
    <row r="31" spans="1:6" ht="30" x14ac:dyDescent="0.25">
      <c r="A31" s="21" t="s">
        <v>79</v>
      </c>
      <c r="B31" s="22">
        <v>1116263</v>
      </c>
      <c r="C31" s="26" t="s">
        <v>105</v>
      </c>
      <c r="D31" s="24" t="s">
        <v>84</v>
      </c>
      <c r="E31" s="24">
        <v>370.72</v>
      </c>
      <c r="F31" s="25">
        <f t="shared" si="0"/>
        <v>370.72</v>
      </c>
    </row>
    <row r="32" spans="1:6" ht="30" x14ac:dyDescent="0.25">
      <c r="A32" s="21" t="s">
        <v>79</v>
      </c>
      <c r="B32" s="22">
        <v>1106088</v>
      </c>
      <c r="C32" s="26" t="s">
        <v>106</v>
      </c>
      <c r="D32" s="24" t="s">
        <v>84</v>
      </c>
      <c r="E32" s="24">
        <v>58.16</v>
      </c>
      <c r="F32" s="25">
        <f t="shared" si="0"/>
        <v>58.16</v>
      </c>
    </row>
    <row r="33" spans="1:6" x14ac:dyDescent="0.25">
      <c r="A33" s="21" t="s">
        <v>79</v>
      </c>
      <c r="B33" s="22">
        <v>1100657</v>
      </c>
      <c r="C33" s="23" t="s">
        <v>44</v>
      </c>
      <c r="D33" s="24" t="s">
        <v>84</v>
      </c>
      <c r="E33" s="24">
        <v>3.71</v>
      </c>
      <c r="F33" s="25">
        <f t="shared" si="0"/>
        <v>3.71</v>
      </c>
    </row>
    <row r="34" spans="1:6" ht="30" x14ac:dyDescent="0.25">
      <c r="A34" s="21" t="s">
        <v>79</v>
      </c>
      <c r="B34" s="22">
        <v>3108015</v>
      </c>
      <c r="C34" s="26" t="s">
        <v>107</v>
      </c>
      <c r="D34" s="24" t="s">
        <v>55</v>
      </c>
      <c r="E34" s="24">
        <v>159.76</v>
      </c>
      <c r="F34" s="25">
        <f t="shared" si="0"/>
        <v>159.76</v>
      </c>
    </row>
    <row r="35" spans="1:6" ht="30" x14ac:dyDescent="0.25">
      <c r="A35" s="21" t="s">
        <v>79</v>
      </c>
      <c r="B35" s="22">
        <v>307731</v>
      </c>
      <c r="C35" s="26" t="s">
        <v>45</v>
      </c>
      <c r="D35" s="24" t="s">
        <v>108</v>
      </c>
      <c r="E35" s="24">
        <v>117.42</v>
      </c>
      <c r="F35" s="25">
        <f t="shared" si="0"/>
        <v>117.42</v>
      </c>
    </row>
    <row r="36" spans="1:6" ht="30" x14ac:dyDescent="0.25">
      <c r="A36" s="21" t="s">
        <v>79</v>
      </c>
      <c r="B36" s="22">
        <v>3806417</v>
      </c>
      <c r="C36" s="26" t="s">
        <v>109</v>
      </c>
      <c r="D36" s="24" t="s">
        <v>40</v>
      </c>
      <c r="E36" s="24">
        <v>89.59</v>
      </c>
      <c r="F36" s="25">
        <f t="shared" si="0"/>
        <v>89.59</v>
      </c>
    </row>
    <row r="37" spans="1:6" x14ac:dyDescent="0.25">
      <c r="A37" s="21" t="s">
        <v>79</v>
      </c>
      <c r="B37" s="22">
        <v>1600990</v>
      </c>
      <c r="C37" s="26" t="s">
        <v>111</v>
      </c>
      <c r="D37" s="24" t="s">
        <v>84</v>
      </c>
      <c r="E37" s="24">
        <v>755.42</v>
      </c>
      <c r="F37" s="25">
        <f t="shared" si="0"/>
        <v>755.42</v>
      </c>
    </row>
    <row r="38" spans="1:6" ht="30" x14ac:dyDescent="0.25">
      <c r="A38" s="21" t="s">
        <v>79</v>
      </c>
      <c r="B38" s="22">
        <v>1108055</v>
      </c>
      <c r="C38" s="26" t="s">
        <v>112</v>
      </c>
      <c r="D38" s="24" t="s">
        <v>84</v>
      </c>
      <c r="E38" s="24">
        <v>2837.55</v>
      </c>
      <c r="F38" s="25">
        <f t="shared" si="0"/>
        <v>2837.55</v>
      </c>
    </row>
    <row r="39" spans="1:6" x14ac:dyDescent="0.25">
      <c r="A39" s="21" t="s">
        <v>79</v>
      </c>
      <c r="B39" s="22">
        <v>2306180</v>
      </c>
      <c r="C39" s="26" t="s">
        <v>113</v>
      </c>
      <c r="D39" s="24" t="s">
        <v>37</v>
      </c>
      <c r="E39" s="24">
        <v>259.13</v>
      </c>
      <c r="F39" s="25">
        <f t="shared" si="0"/>
        <v>259.13</v>
      </c>
    </row>
    <row r="40" spans="1:6" x14ac:dyDescent="0.25">
      <c r="A40" s="21" t="s">
        <v>79</v>
      </c>
      <c r="B40" s="22">
        <v>2306248</v>
      </c>
      <c r="C40" s="26" t="s">
        <v>114</v>
      </c>
      <c r="D40" s="24" t="s">
        <v>84</v>
      </c>
      <c r="E40" s="24">
        <v>540.33000000000004</v>
      </c>
      <c r="F40" s="25">
        <f t="shared" si="0"/>
        <v>540.33000000000004</v>
      </c>
    </row>
    <row r="41" spans="1:6" ht="45" x14ac:dyDescent="0.25">
      <c r="A41" s="27" t="s">
        <v>79</v>
      </c>
      <c r="B41" s="28">
        <v>5212560</v>
      </c>
      <c r="C41" s="29" t="s">
        <v>361</v>
      </c>
      <c r="D41" s="30" t="s">
        <v>360</v>
      </c>
      <c r="E41" s="30">
        <v>4.1500000000000004</v>
      </c>
      <c r="F41" s="25">
        <f t="shared" si="0"/>
        <v>4.1500000000000004</v>
      </c>
    </row>
    <row r="43" spans="1:6" x14ac:dyDescent="0.25">
      <c r="E43" t="s">
        <v>119</v>
      </c>
      <c r="F43" s="4">
        <v>45108</v>
      </c>
    </row>
    <row r="44" spans="1:6" x14ac:dyDescent="0.25">
      <c r="E44" t="s">
        <v>117</v>
      </c>
      <c r="F44" s="11">
        <v>0</v>
      </c>
    </row>
    <row r="45" spans="1:6" ht="30" customHeight="1" x14ac:dyDescent="0.25">
      <c r="A45" s="375" t="s">
        <v>69</v>
      </c>
      <c r="B45" s="375" t="s">
        <v>9</v>
      </c>
      <c r="C45" s="375" t="s">
        <v>70</v>
      </c>
      <c r="D45" s="375" t="s">
        <v>71</v>
      </c>
      <c r="E45" s="373" t="s">
        <v>118</v>
      </c>
      <c r="F45" s="375" t="s">
        <v>116</v>
      </c>
    </row>
    <row r="46" spans="1:6" x14ac:dyDescent="0.25">
      <c r="A46" s="377"/>
      <c r="B46" s="377"/>
      <c r="C46" s="377"/>
      <c r="D46" s="377"/>
      <c r="E46" s="378"/>
      <c r="F46" s="377"/>
    </row>
    <row r="47" spans="1:6" x14ac:dyDescent="0.25">
      <c r="A47" s="31" t="s">
        <v>29</v>
      </c>
      <c r="B47" s="32" t="s">
        <v>80</v>
      </c>
      <c r="C47" s="33" t="s">
        <v>49</v>
      </c>
      <c r="D47" s="34" t="s">
        <v>55</v>
      </c>
      <c r="E47" s="34">
        <v>82.13</v>
      </c>
      <c r="F47" s="35">
        <f t="shared" ref="F47:F48" si="1">ROUND((E47*(1+$F$10)),2)</f>
        <v>82.13</v>
      </c>
    </row>
    <row r="48" spans="1:6" x14ac:dyDescent="0.25">
      <c r="A48" s="36" t="s">
        <v>29</v>
      </c>
      <c r="B48" s="37" t="s">
        <v>85</v>
      </c>
      <c r="C48" s="38" t="s">
        <v>51</v>
      </c>
      <c r="D48" s="39" t="s">
        <v>55</v>
      </c>
      <c r="E48" s="40">
        <v>2.36</v>
      </c>
      <c r="F48" s="41">
        <f t="shared" si="1"/>
        <v>2.36</v>
      </c>
    </row>
    <row r="50" spans="1:6" x14ac:dyDescent="0.25">
      <c r="E50" t="s">
        <v>119</v>
      </c>
      <c r="F50" s="4">
        <v>45078</v>
      </c>
    </row>
    <row r="51" spans="1:6" x14ac:dyDescent="0.25">
      <c r="E51" t="s">
        <v>117</v>
      </c>
      <c r="F51" s="11">
        <v>0</v>
      </c>
    </row>
    <row r="52" spans="1:6" ht="30" customHeight="1" x14ac:dyDescent="0.25">
      <c r="A52" s="375" t="s">
        <v>69</v>
      </c>
      <c r="B52" s="375" t="s">
        <v>9</v>
      </c>
      <c r="C52" s="375" t="s">
        <v>70</v>
      </c>
      <c r="D52" s="375" t="s">
        <v>71</v>
      </c>
      <c r="E52" s="373" t="s">
        <v>118</v>
      </c>
      <c r="F52" s="375" t="s">
        <v>116</v>
      </c>
    </row>
    <row r="53" spans="1:6" x14ac:dyDescent="0.25">
      <c r="A53" s="377"/>
      <c r="B53" s="377"/>
      <c r="C53" s="377"/>
      <c r="D53" s="377"/>
      <c r="E53" s="378"/>
      <c r="F53" s="377"/>
    </row>
    <row r="54" spans="1:6" x14ac:dyDescent="0.25">
      <c r="A54" s="42" t="s">
        <v>54</v>
      </c>
      <c r="B54" s="42" t="s">
        <v>81</v>
      </c>
      <c r="C54" s="43" t="s">
        <v>82</v>
      </c>
      <c r="D54" s="44" t="s">
        <v>55</v>
      </c>
      <c r="E54" s="45">
        <v>15.56</v>
      </c>
      <c r="F54" s="45">
        <f t="shared" ref="F54:F58" si="2">ROUND((E54*(1+$F$10)),2)</f>
        <v>15.56</v>
      </c>
    </row>
    <row r="55" spans="1:6" x14ac:dyDescent="0.25">
      <c r="A55" s="42" t="s">
        <v>54</v>
      </c>
      <c r="B55" s="42" t="s">
        <v>90</v>
      </c>
      <c r="C55" s="43" t="s">
        <v>89</v>
      </c>
      <c r="D55" s="44" t="s">
        <v>37</v>
      </c>
      <c r="E55" s="45">
        <v>9.5500000000000007</v>
      </c>
      <c r="F55" s="45">
        <f t="shared" si="2"/>
        <v>9.5500000000000007</v>
      </c>
    </row>
    <row r="56" spans="1:6" x14ac:dyDescent="0.25">
      <c r="A56" s="42" t="s">
        <v>54</v>
      </c>
      <c r="B56" s="42" t="s">
        <v>57</v>
      </c>
      <c r="C56" s="43" t="s">
        <v>96</v>
      </c>
      <c r="D56" s="44" t="s">
        <v>42</v>
      </c>
      <c r="E56" s="45">
        <v>118.46</v>
      </c>
      <c r="F56" s="45">
        <f t="shared" si="2"/>
        <v>118.46</v>
      </c>
    </row>
    <row r="57" spans="1:6" x14ac:dyDescent="0.25">
      <c r="A57" s="42" t="s">
        <v>54</v>
      </c>
      <c r="B57" s="42" t="s">
        <v>64</v>
      </c>
      <c r="C57" s="43" t="s">
        <v>65</v>
      </c>
      <c r="D57" s="44" t="s">
        <v>55</v>
      </c>
      <c r="E57" s="45">
        <v>24.03</v>
      </c>
      <c r="F57" s="45">
        <f t="shared" si="2"/>
        <v>24.03</v>
      </c>
    </row>
    <row r="58" spans="1:6" x14ac:dyDescent="0.25">
      <c r="A58" s="46" t="s">
        <v>54</v>
      </c>
      <c r="B58" s="46" t="s">
        <v>68</v>
      </c>
      <c r="C58" s="47" t="s">
        <v>67</v>
      </c>
      <c r="D58" s="48" t="s">
        <v>55</v>
      </c>
      <c r="E58" s="49">
        <v>56.43</v>
      </c>
      <c r="F58" s="49">
        <f t="shared" si="2"/>
        <v>56.43</v>
      </c>
    </row>
    <row r="60" spans="1:6" x14ac:dyDescent="0.25">
      <c r="E60" t="s">
        <v>119</v>
      </c>
      <c r="F60" s="4">
        <v>44958</v>
      </c>
    </row>
    <row r="61" spans="1:6" x14ac:dyDescent="0.25">
      <c r="E61" t="s">
        <v>117</v>
      </c>
      <c r="F61" s="11">
        <v>0</v>
      </c>
    </row>
    <row r="62" spans="1:6" ht="30" customHeight="1" x14ac:dyDescent="0.25">
      <c r="A62" s="375" t="s">
        <v>69</v>
      </c>
      <c r="B62" s="375" t="s">
        <v>9</v>
      </c>
      <c r="C62" s="375" t="s">
        <v>70</v>
      </c>
      <c r="D62" s="375" t="s">
        <v>71</v>
      </c>
      <c r="E62" s="373" t="s">
        <v>118</v>
      </c>
      <c r="F62" s="375" t="s">
        <v>116</v>
      </c>
    </row>
    <row r="63" spans="1:6" x14ac:dyDescent="0.25">
      <c r="A63" s="377"/>
      <c r="B63" s="377"/>
      <c r="C63" s="377"/>
      <c r="D63" s="377"/>
      <c r="E63" s="378"/>
      <c r="F63" s="377"/>
    </row>
    <row r="64" spans="1:6" x14ac:dyDescent="0.25">
      <c r="A64" s="50" t="s">
        <v>91</v>
      </c>
      <c r="B64" s="50">
        <v>706160</v>
      </c>
      <c r="C64" s="51" t="s">
        <v>95</v>
      </c>
      <c r="D64" s="52" t="s">
        <v>37</v>
      </c>
      <c r="E64" s="53">
        <v>249.18</v>
      </c>
      <c r="F64" s="54">
        <f t="shared" ref="F64:F67" si="3">ROUND((E64*(1+$F$10)),2)</f>
        <v>249.18</v>
      </c>
    </row>
    <row r="65" spans="1:6" x14ac:dyDescent="0.25">
      <c r="A65" s="55" t="s">
        <v>91</v>
      </c>
      <c r="B65" s="55">
        <v>706200</v>
      </c>
      <c r="C65" s="56" t="s">
        <v>103</v>
      </c>
      <c r="D65" s="57" t="s">
        <v>37</v>
      </c>
      <c r="E65" s="58">
        <v>319.8</v>
      </c>
      <c r="F65" s="59">
        <f t="shared" si="3"/>
        <v>319.8</v>
      </c>
    </row>
    <row r="66" spans="1:6" x14ac:dyDescent="0.25">
      <c r="A66" s="55" t="s">
        <v>91</v>
      </c>
      <c r="B66" s="55">
        <v>706120</v>
      </c>
      <c r="C66" s="56" t="s">
        <v>104</v>
      </c>
      <c r="D66" s="57" t="s">
        <v>37</v>
      </c>
      <c r="E66" s="58">
        <v>177.99</v>
      </c>
      <c r="F66" s="59">
        <f t="shared" si="3"/>
        <v>177.99</v>
      </c>
    </row>
    <row r="67" spans="1:6" x14ac:dyDescent="0.25">
      <c r="A67" s="60" t="s">
        <v>91</v>
      </c>
      <c r="B67" s="60">
        <v>706100</v>
      </c>
      <c r="C67" s="61" t="s">
        <v>437</v>
      </c>
      <c r="D67" s="62" t="s">
        <v>37</v>
      </c>
      <c r="E67" s="63">
        <v>150.53</v>
      </c>
      <c r="F67" s="64">
        <f t="shared" si="3"/>
        <v>150.53</v>
      </c>
    </row>
  </sheetData>
  <mergeCells count="30">
    <mergeCell ref="F3:F4"/>
    <mergeCell ref="A3:A4"/>
    <mergeCell ref="B3:B4"/>
    <mergeCell ref="C3:C4"/>
    <mergeCell ref="D3:D4"/>
    <mergeCell ref="E3:E4"/>
    <mergeCell ref="F45:F46"/>
    <mergeCell ref="A11:A12"/>
    <mergeCell ref="B11:B12"/>
    <mergeCell ref="C11:C12"/>
    <mergeCell ref="D11:D12"/>
    <mergeCell ref="E11:E12"/>
    <mergeCell ref="F11:F12"/>
    <mergeCell ref="A45:A46"/>
    <mergeCell ref="B45:B46"/>
    <mergeCell ref="C45:C46"/>
    <mergeCell ref="D45:D46"/>
    <mergeCell ref="E45:E46"/>
    <mergeCell ref="F62:F63"/>
    <mergeCell ref="A52:A53"/>
    <mergeCell ref="B52:B53"/>
    <mergeCell ref="C52:C53"/>
    <mergeCell ref="D52:D53"/>
    <mergeCell ref="E52:E53"/>
    <mergeCell ref="F52:F53"/>
    <mergeCell ref="A62:A63"/>
    <mergeCell ref="B62:B63"/>
    <mergeCell ref="C62:C63"/>
    <mergeCell ref="D62:D63"/>
    <mergeCell ref="E62:E63"/>
  </mergeCells>
  <conditionalFormatting sqref="A3">
    <cfRule type="duplicateValues" dxfId="4" priority="1"/>
  </conditionalFormatting>
  <conditionalFormatting sqref="A11">
    <cfRule type="duplicateValues" dxfId="3" priority="2"/>
  </conditionalFormatting>
  <conditionalFormatting sqref="A45">
    <cfRule type="duplicateValues" dxfId="2" priority="3"/>
  </conditionalFormatting>
  <conditionalFormatting sqref="A52">
    <cfRule type="duplicateValues" dxfId="1" priority="4"/>
  </conditionalFormatting>
  <conditionalFormatting sqref="A62">
    <cfRule type="duplicateValues" dxfId="0" priority="6"/>
  </conditionalFormatting>
  <pageMargins left="0.51181102362204722" right="0.51181102362204722" top="0.78740157480314965" bottom="0.78740157480314965" header="0.31496062992125984" footer="0.31496062992125984"/>
  <pageSetup paperSize="9" scale="89" fitToHeight="21" orientation="landscape" horizontalDpi="1200" verticalDpi="1200" r:id="rId1"/>
  <ignoredErrors>
    <ignoredError sqref="B47" twoDigitTextYear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5:I34"/>
  <sheetViews>
    <sheetView workbookViewId="0">
      <selection activeCell="P21" sqref="P21"/>
    </sheetView>
  </sheetViews>
  <sheetFormatPr defaultRowHeight="15" x14ac:dyDescent="0.25"/>
  <cols>
    <col min="2" max="2" width="9.42578125" customWidth="1"/>
  </cols>
  <sheetData>
    <row r="25" spans="9:9" x14ac:dyDescent="0.25">
      <c r="I25" s="11"/>
    </row>
    <row r="34" spans="2:2" x14ac:dyDescent="0.25">
      <c r="B34" s="9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3" ma:contentTypeDescription="Crie um novo documento." ma:contentTypeScope="" ma:versionID="420f496bc1bbb89c66cc17d4de348972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d68086b95c3d1aa2532dbf70ed11ab90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BA5E00-3A91-4304-B7B2-57A6F4C04FEA}"/>
</file>

<file path=customXml/itemProps2.xml><?xml version="1.0" encoding="utf-8"?>
<ds:datastoreItem xmlns:ds="http://schemas.openxmlformats.org/officeDocument/2006/customXml" ds:itemID="{F7411D2B-F7E1-423A-96A9-CB694A86FAF7}"/>
</file>

<file path=customXml/itemProps3.xml><?xml version="1.0" encoding="utf-8"?>
<ds:datastoreItem xmlns:ds="http://schemas.openxmlformats.org/officeDocument/2006/customXml" ds:itemID="{BE1C650D-E2C7-4DD2-AE06-BB83DF53BC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4</vt:i4>
      </vt:variant>
    </vt:vector>
  </HeadingPairs>
  <TitlesOfParts>
    <vt:vector size="12" baseType="lpstr">
      <vt:lpstr>Orçamento</vt:lpstr>
      <vt:lpstr>Fisico_financeiro</vt:lpstr>
      <vt:lpstr>Mem_Cálculo_quant.</vt:lpstr>
      <vt:lpstr>Tab_Anomalias</vt:lpstr>
      <vt:lpstr>Tab_fissuras</vt:lpstr>
      <vt:lpstr>TPU_Unificada</vt:lpstr>
      <vt:lpstr>Ref_Custos</vt:lpstr>
      <vt:lpstr>BDI</vt:lpstr>
      <vt:lpstr>Tab_fissuras!_Ref55555992</vt:lpstr>
      <vt:lpstr>Fisico_financeiro!Area_de_impressao</vt:lpstr>
      <vt:lpstr>Orçamento!Area_de_impressao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Simon Schneider</cp:lastModifiedBy>
  <cp:lastPrinted>2024-08-16T18:56:31Z</cp:lastPrinted>
  <dcterms:created xsi:type="dcterms:W3CDTF">2022-01-19T14:00:14Z</dcterms:created>
  <dcterms:modified xsi:type="dcterms:W3CDTF">2024-08-16T19:08:03Z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</Properties>
</file>